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meebo\Downloads\"/>
    </mc:Choice>
  </mc:AlternateContent>
  <xr:revisionPtr revIDLastSave="0" documentId="13_ncr:1_{18328831-E98E-49A9-A3CC-502C9F5EC879}" xr6:coauthVersionLast="47" xr6:coauthVersionMax="47" xr10:uidLastSave="{00000000-0000-0000-0000-000000000000}"/>
  <bookViews>
    <workbookView xWindow="-108" yWindow="-108" windowWidth="23256" windowHeight="12576" activeTab="2" xr2:uid="{5369CBA3-3B52-490A-BA09-27267AC426CD}"/>
  </bookViews>
  <sheets>
    <sheet name="Dashboard" sheetId="1" r:id="rId1"/>
    <sheet name="Ledger" sheetId="2" r:id="rId2"/>
    <sheet name="Historical quotes_Ledger" sheetId="3" r:id="rId3"/>
    <sheet name="Watchlist" sheetId="4" r:id="rId4"/>
    <sheet name="LLY" sheetId="7" r:id="rId5"/>
    <sheet name="MRK" sheetId="6" r:id="rId6"/>
  </sheets>
  <calcPr calcId="191029" iterate="1" concurrentCalc="0"/>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 l="1" a="1"/>
  <c r="B7" i="4"/>
  <c r="C7" i="4" a="1"/>
  <c r="C7" i="4"/>
  <c r="D7" i="4" a="1"/>
  <c r="D7" i="4"/>
  <c r="E7" i="4" a="1"/>
  <c r="E7" i="4"/>
  <c r="F7" i="4" a="1"/>
  <c r="F7" i="4"/>
  <c r="G7" i="4" a="1"/>
  <c r="G7" i="4"/>
  <c r="H7" i="4" a="1"/>
  <c r="H7" i="4"/>
  <c r="H4" i="4" a="1"/>
  <c r="H4" i="4"/>
  <c r="H5" i="4" a="1"/>
  <c r="H5" i="4"/>
  <c r="H6" i="4" a="1"/>
  <c r="H6" i="4"/>
  <c r="G4" i="4" a="1"/>
  <c r="G4" i="4"/>
  <c r="G5" i="4" a="1"/>
  <c r="G5" i="4"/>
  <c r="G6" i="4" a="1"/>
  <c r="G6" i="4"/>
  <c r="F4" i="4" a="1"/>
  <c r="F4" i="4"/>
  <c r="F5" i="4" a="1"/>
  <c r="F5" i="4"/>
  <c r="F6" i="4" a="1"/>
  <c r="F6" i="4"/>
  <c r="E4" i="4" a="1"/>
  <c r="E4" i="4"/>
  <c r="E5" i="4" a="1"/>
  <c r="E5" i="4"/>
  <c r="E6" i="4" a="1"/>
  <c r="E6" i="4"/>
  <c r="D4" i="4" a="1"/>
  <c r="D4" i="4"/>
  <c r="D5" i="4" a="1"/>
  <c r="D5" i="4"/>
  <c r="D6" i="4" a="1"/>
  <c r="D6" i="4"/>
  <c r="C4" i="4" a="1"/>
  <c r="C4" i="4"/>
  <c r="C5" i="4" a="1"/>
  <c r="C5" i="4"/>
  <c r="C6" i="4" a="1"/>
  <c r="C6" i="4"/>
  <c r="B4" i="4" a="1"/>
  <c r="B4" i="4"/>
  <c r="B5" i="4" a="1"/>
  <c r="B5" i="4"/>
  <c r="B6" i="4" a="1"/>
  <c r="B6" i="4"/>
  <c r="I2" i="1" a="1"/>
  <c r="I2" i="1"/>
  <c r="B6" i="1" a="1"/>
  <c r="B6" i="1"/>
  <c r="K3" i="6" a="1"/>
  <c r="K3" i="7" a="1"/>
  <c r="D3" i="7" a="1"/>
  <c r="D3" i="6" a="1"/>
  <c r="D3" i="7"/>
  <c r="K3" i="7"/>
  <c r="K3" i="6"/>
  <c r="D3" i="6"/>
  <c r="H3" i="2" a="1"/>
  <c r="H3" i="2"/>
  <c r="H4" i="2" a="1"/>
  <c r="H4" i="2"/>
  <c r="H5" i="2" a="1"/>
  <c r="H5" i="2"/>
  <c r="H6" i="2" a="1"/>
  <c r="H6" i="2"/>
  <c r="H7" i="2" a="1"/>
  <c r="H7" i="2"/>
  <c r="H8" i="2" a="1"/>
  <c r="H8" i="2"/>
  <c r="H9" i="2" a="1"/>
  <c r="H9" i="2"/>
  <c r="H10" i="2" a="1"/>
  <c r="H10" i="2"/>
  <c r="H11" i="2" a="1"/>
  <c r="H11" i="2"/>
  <c r="H12" i="2" a="1"/>
  <c r="H12" i="2"/>
  <c r="H13" i="2" a="1"/>
  <c r="H13" i="2"/>
  <c r="H14" i="2" a="1"/>
  <c r="H14" i="2"/>
  <c r="H15" i="2" a="1"/>
  <c r="H15" i="2"/>
  <c r="H16" i="2" a="1"/>
  <c r="H16" i="2"/>
  <c r="H17" i="2" a="1"/>
  <c r="H17" i="2"/>
  <c r="H18" i="2" a="1"/>
  <c r="H18" i="2"/>
  <c r="H19" i="2" a="1"/>
  <c r="H19" i="2"/>
  <c r="H20" i="2" a="1"/>
  <c r="H20" i="2"/>
  <c r="H21" i="2" a="1"/>
  <c r="H21" i="2"/>
  <c r="H22" i="2" a="1"/>
  <c r="H22" i="2"/>
  <c r="H23" i="2" a="1"/>
  <c r="H23" i="2"/>
  <c r="G4" i="2"/>
  <c r="G5" i="2"/>
  <c r="G6" i="2"/>
  <c r="G7" i="2"/>
  <c r="G8" i="2"/>
  <c r="G9" i="2"/>
  <c r="G10" i="2"/>
  <c r="G11" i="2"/>
  <c r="G12" i="2"/>
  <c r="G13" i="2"/>
  <c r="G14" i="2"/>
  <c r="G15" i="2"/>
  <c r="G16" i="2"/>
  <c r="G17" i="2"/>
  <c r="G18" i="2"/>
  <c r="G19" i="2"/>
  <c r="G20" i="2"/>
  <c r="G21" i="2"/>
  <c r="G22" i="2"/>
  <c r="G23" i="2"/>
  <c r="G3" i="2"/>
  <c r="F3" i="3" a="1"/>
  <c r="C3" i="3" a="1"/>
  <c r="E3" i="3" a="1"/>
  <c r="D3" i="3" a="1"/>
  <c r="D3" i="3"/>
  <c r="E3" i="3"/>
  <c r="F3" i="3"/>
  <c r="C3" i="3"/>
  <c r="C6" i="1" a="1"/>
  <c r="C6" i="1"/>
  <c r="A2" i="3" a="1"/>
  <c r="B18" i="1" a="1"/>
  <c r="B18" i="1"/>
  <c r="D6" i="1" a="1"/>
  <c r="E6" i="1" a="1"/>
  <c r="A2" i="3"/>
  <c r="G9" i="1" a="1"/>
  <c r="G9" i="1"/>
  <c r="G8" i="1" a="1"/>
  <c r="G8" i="1"/>
  <c r="G10" i="1" a="1"/>
  <c r="G10" i="1"/>
  <c r="E6" i="1"/>
  <c r="G7" i="1" a="1"/>
  <c r="G7" i="1"/>
  <c r="D6" i="1"/>
  <c r="G6" i="1" a="1"/>
  <c r="G6" i="1"/>
  <c r="G2" i="1"/>
  <c r="F6" i="1" a="1"/>
  <c r="F6" i="1"/>
  <c r="C18" i="1" a="1"/>
  <c r="C18" i="1"/>
  <c r="I7" i="1"/>
  <c r="I6" i="1"/>
  <c r="F2" i="1"/>
  <c r="H2" i="1"/>
  <c r="I10" i="1"/>
  <c r="H9" i="1"/>
  <c r="H10" i="1"/>
  <c r="H7" i="1"/>
  <c r="I8" i="1"/>
  <c r="H8" i="1"/>
  <c r="I9" i="1"/>
  <c r="H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84">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23"/>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futureMetadata>
  <cellMetadata count="1">
    <bk>
      <rc t="1" v="0"/>
    </bk>
  </cellMetadata>
  <valueMetadata count="148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valueMetadata>
</metadata>
</file>

<file path=xl/sharedStrings.xml><?xml version="1.0" encoding="utf-8"?>
<sst xmlns="http://schemas.openxmlformats.org/spreadsheetml/2006/main" count="102" uniqueCount="45">
  <si>
    <t>PERSONAL STOCK PORTFOLIO DASHBOARD</t>
  </si>
  <si>
    <t>Current Holdings</t>
  </si>
  <si>
    <t>Stock</t>
  </si>
  <si>
    <t>Industry</t>
  </si>
  <si>
    <t>Units</t>
  </si>
  <si>
    <t>Current price</t>
  </si>
  <si>
    <t>Market value</t>
  </si>
  <si>
    <t>Today's change</t>
  </si>
  <si>
    <t>Gain/(loss)</t>
  </si>
  <si>
    <t>Portfolio by industry</t>
  </si>
  <si>
    <t>Watchlist</t>
  </si>
  <si>
    <t>Date</t>
  </si>
  <si>
    <t>Transaction</t>
  </si>
  <si>
    <t>Price</t>
  </si>
  <si>
    <t>Currency</t>
  </si>
  <si>
    <t>Transaction amount</t>
  </si>
  <si>
    <t>buy</t>
  </si>
  <si>
    <t>sell</t>
  </si>
  <si>
    <t xml:space="preserve">buy </t>
  </si>
  <si>
    <t>USD</t>
  </si>
  <si>
    <t>Ticker symbol</t>
  </si>
  <si>
    <t>Stock (Ticker symbol)</t>
  </si>
  <si>
    <t>Last 06 months</t>
  </si>
  <si>
    <t>JNJ</t>
  </si>
  <si>
    <t>PFE</t>
  </si>
  <si>
    <t>BMY</t>
  </si>
  <si>
    <t>EXEL</t>
  </si>
  <si>
    <t>VRTX</t>
  </si>
  <si>
    <t>Total holding market value</t>
  </si>
  <si>
    <t>PHARMACEUTICAL AND BIOLOGICAL INDUSTRY IN UNITED STATE</t>
  </si>
  <si>
    <t>Exchange</t>
  </si>
  <si>
    <t>Ticker</t>
  </si>
  <si>
    <t>P/E</t>
  </si>
  <si>
    <t>52 week high</t>
  </si>
  <si>
    <t>52 week low</t>
  </si>
  <si>
    <t>Change</t>
  </si>
  <si>
    <t>(All)</t>
  </si>
  <si>
    <t>LLY</t>
  </si>
  <si>
    <t>MRK</t>
  </si>
  <si>
    <t>MRNA</t>
  </si>
  <si>
    <t>XNYS</t>
  </si>
  <si>
    <t>XNAS</t>
  </si>
  <si>
    <t>MERCK &amp; CO., INC. (XNYS:MRK)</t>
  </si>
  <si>
    <t>ELI LILLY AND COMPANY (XNYS:LLY)</t>
  </si>
  <si>
    <t>GILD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</si>
</sst>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4" formatCode="_(&quot;$&quot;* #,##0.00_);_(&quot;$&quot;* \(#,##0.00\);_(&quot;$&quot;* &quot;-&quot;??_);_(@_)"/>
    <numFmt numFmtId="43" formatCode="_(* #,##0.00_);_(* \(#,##0.00\);_(* &quot;-&quot;??_);_(@_)"/>
    <numFmt numFmtId="164" formatCode="&quot;$&quot;#,##0.00"/>
    <numFmt numFmtId="165" formatCode="0.0%"/>
    <numFmt numFmtId="166" formatCode="_-* #,##0.00\ [$zł-415]_-;\-* #,##0.00\ [$zł-415]_-;_-* &quot;-&quot;??\ [$zł-415]_-;_-@_-"/>
    <numFmt numFmtId="167" formatCode="_([$$-409]* #,##0.00_);_([$$-409]* \(#,##0.00\);_([$$-409]* &quot;-&quot;??_);_(@_)"/>
    <numFmt numFmtId="168" formatCode="_(* #,##0_);_(* \(#,##0\);_(* &quot;-&quot;??_);_(@_)"/>
  </numFmts>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0"/>
      <name val="Segoe UI Light"/>
      <family val="2"/>
    </font>
    <font>
      <sz val="11"/>
      <color theme="1"/>
      <name val="Segoe UI Semilight"/>
      <family val="2"/>
    </font>
    <font>
      <b/>
      <sz val="10"/>
      <color theme="0"/>
      <name val="Segoe UI Light"/>
      <family val="2"/>
    </font>
    <font>
      <b/>
      <sz val="11"/>
      <color theme="0"/>
      <name val="Segoe UI Semibold"/>
      <family val="2"/>
    </font>
    <font>
      <b/>
      <sz val="11"/>
      <color theme="1"/>
      <name val="Segoe UI Semilight"/>
      <family val="2"/>
    </font>
    <font>
      <sz val="8"/>
      <name val="Calibri"/>
      <family val="2"/>
      <scheme val="minor"/>
    </font>
    <font>
      <b/>
      <sz val="11"/>
      <color theme="0"/>
      <name val="Segoe UI Semilight"/>
      <family val="2"/>
    </font>
  </fonts>
  <fills count="4">
    <fill>
      <patternFill patternType="none"/>
    </fill>
    <fill>
      <patternFill patternType="gray125"/>
    </fill>
    <fill>
      <patternFill patternType="solid">
        <fgColor rgb="FF002060"/>
        <bgColor indexed="64"/>
      </patternFill>
    </fill>
    <fill>
      <patternFill patternType="solid">
        <fgColor theme="8" tint="-0.499984740745262"/>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14" fontId="0" fillId="0" borderId="0" xfId="0" applyNumberFormat="1"/>
    <xf numFmtId="0" fontId="0" fillId="2" borderId="0" xfId="0" applyFill="1"/>
    <xf numFmtId="0" fontId="3" fillId="2" borderId="0" xfId="0" applyFont="1" applyFill="1"/>
    <xf numFmtId="0" fontId="2" fillId="2" borderId="0" xfId="0" applyFont="1" applyFill="1"/>
    <xf numFmtId="0" fontId="5" fillId="0" borderId="0" xfId="0" applyFont="1"/>
    <xf numFmtId="0" fontId="6" fillId="2" borderId="0" xfId="0" applyFont="1" applyFill="1"/>
    <xf numFmtId="0" fontId="5" fillId="0" borderId="1" xfId="0" applyFont="1" applyBorder="1"/>
    <xf numFmtId="164" fontId="5" fillId="0" borderId="0" xfId="0" applyNumberFormat="1" applyFont="1"/>
    <xf numFmtId="164" fontId="5" fillId="0" borderId="0" xfId="1" applyNumberFormat="1" applyFont="1"/>
    <xf numFmtId="8" fontId="5" fillId="0" borderId="0" xfId="0" applyNumberFormat="1" applyFont="1"/>
    <xf numFmtId="10" fontId="5" fillId="0" borderId="0" xfId="3" applyNumberFormat="1" applyFont="1"/>
    <xf numFmtId="44" fontId="0" fillId="0" borderId="0" xfId="2" applyFont="1"/>
    <xf numFmtId="0" fontId="7" fillId="2" borderId="0" xfId="0" applyFont="1" applyFill="1"/>
    <xf numFmtId="44" fontId="7" fillId="2" borderId="0" xfId="2" applyFont="1" applyFill="1"/>
    <xf numFmtId="0" fontId="8" fillId="0" borderId="0" xfId="0" applyFont="1"/>
    <xf numFmtId="0" fontId="4" fillId="2" borderId="0" xfId="0" applyFont="1" applyFill="1" applyAlignment="1">
      <alignment vertical="center"/>
    </xf>
    <xf numFmtId="0" fontId="6" fillId="2" borderId="0" xfId="0" applyFont="1" applyFill="1" applyAlignment="1">
      <alignment vertical="center" wrapText="1"/>
    </xf>
    <xf numFmtId="164" fontId="4" fillId="2" borderId="0" xfId="0" applyNumberFormat="1" applyFont="1" applyFill="1" applyAlignment="1">
      <alignment vertical="center"/>
    </xf>
    <xf numFmtId="165" fontId="4" fillId="2" borderId="0" xfId="3" applyNumberFormat="1" applyFont="1" applyFill="1" applyAlignment="1">
      <alignment vertical="center"/>
    </xf>
    <xf numFmtId="166" fontId="4" fillId="2" borderId="0" xfId="0" applyNumberFormat="1" applyFont="1" applyFill="1" applyAlignment="1">
      <alignment vertical="center"/>
    </xf>
    <xf numFmtId="44" fontId="3" fillId="0" borderId="0" xfId="2" applyFont="1"/>
    <xf numFmtId="167" fontId="0" fillId="0" borderId="0" xfId="0" applyNumberFormat="1"/>
    <xf numFmtId="0" fontId="0" fillId="0" borderId="0" xfId="0" pivotButton="1"/>
    <xf numFmtId="0" fontId="3" fillId="2" borderId="2" xfId="0" applyFont="1" applyFill="1" applyBorder="1"/>
    <xf numFmtId="0" fontId="0" fillId="0" borderId="2" xfId="0" applyBorder="1"/>
    <xf numFmtId="168" fontId="0" fillId="0" borderId="2" xfId="1" applyNumberFormat="1" applyFont="1" applyBorder="1"/>
    <xf numFmtId="0" fontId="10" fillId="2" borderId="0" xfId="0" applyFont="1" applyFill="1"/>
    <xf numFmtId="0" fontId="3" fillId="2" borderId="2" xfId="0" applyFont="1" applyFill="1" applyBorder="1" applyAlignment="1">
      <alignment horizontal="left"/>
    </xf>
    <xf numFmtId="44" fontId="0" fillId="0" borderId="2" xfId="2" applyFont="1" applyBorder="1"/>
    <xf numFmtId="0" fontId="0" fillId="0" borderId="2" xfId="2" applyNumberFormat="1" applyFont="1" applyBorder="1"/>
    <xf numFmtId="0" fontId="0" fillId="3" borderId="0" xfId="0" applyFill="1"/>
    <xf numFmtId="0" fontId="4" fillId="2" borderId="0" xfId="0" applyFont="1" applyFill="1" applyAlignment="1">
      <alignment horizontal="center" vertical="center"/>
    </xf>
  </cellXfs>
  <cellStyles count="4">
    <cellStyle name="Comma" xfId="1" builtinId="3"/>
    <cellStyle name="Currency" xfId="2" builtinId="4"/>
    <cellStyle name="Normal" xfId="0" builtinId="0"/>
    <cellStyle name="Percent" xfId="3" builtinId="5"/>
  </cellStyles>
  <dxfs count="15">
    <dxf>
      <font>
        <color theme="0"/>
      </font>
    </dxf>
    <dxf>
      <font>
        <color theme="0"/>
      </font>
    </dxf>
    <dxf>
      <fill>
        <patternFill patternType="solid">
          <bgColor rgb="FF002060"/>
        </patternFill>
      </fill>
    </dxf>
    <dxf>
      <fill>
        <patternFill patternType="solid">
          <bgColor rgb="FF002060"/>
        </patternFill>
      </fill>
    </dxf>
    <dxf>
      <numFmt numFmtId="167" formatCode="_([$$-409]* #,##0.00_);_([$$-409]* \(#,##0.00\);_([$$-409]* &quot;-&quot;??_);_(@_)"/>
    </dxf>
    <dxf>
      <numFmt numFmtId="167" formatCode="_([$$-409]* #,##0.00_);_([$$-409]* \(#,##0.00\);_([$$-409]* &quot;-&quot;??_);_(@_)"/>
    </dxf>
    <dxf>
      <numFmt numFmtId="167" formatCode="_([$$-409]* #,##0.00_);_([$$-409]* \(#,##0.00\);_([$$-409]* &quot;-&quot;??_);_(@_)"/>
    </dxf>
    <dxf>
      <numFmt numFmtId="167" formatCode="_([$$-409]* #,##0.00_);_([$$-409]* \(#,##0.00\);_([$$-409]* &quot;-&quot;??_);_(@_)"/>
    </dxf>
    <dxf>
      <numFmt numFmtId="167" formatCode="_([$$-409]* #,##0.00_);_([$$-409]* \(#,##0.00\);_([$$-409]* &quot;-&quot;??_);_(@_)"/>
    </dxf>
    <dxf>
      <numFmt numFmtId="0" formatCode="General"/>
    </dxf>
    <dxf>
      <numFmt numFmtId="0" formatCode="General"/>
    </dxf>
    <dxf>
      <fill>
        <patternFill patternType="solid">
          <fgColor indexed="64"/>
          <bgColor rgb="FF002060"/>
        </patternFill>
      </fill>
    </dxf>
    <dxf>
      <numFmt numFmtId="169" formatCode="dd/mm/yy"/>
    </dxf>
    <dxf>
      <fill>
        <patternFill patternType="solid">
          <fgColor indexed="64"/>
          <bgColor theme="8" tint="-0.499984740745262"/>
        </patternFill>
      </fill>
    </dxf>
    <dxf>
      <fill>
        <patternFill>
          <bgColor rgb="FF0E27A6"/>
        </patternFill>
      </fill>
    </dxf>
  </dxfs>
  <tableStyles count="1" defaultTableStyle="TableStyleMedium2" defaultPivotStyle="PivotStyleLight16">
    <tableStyle name="Table Style 1" pivot="0" count="1" xr9:uid="{131B289F-E35C-4474-A03D-517307E9D20A}">
      <tableStyleElement type="headerRow" dxfId="14"/>
    </tableStyle>
  </tableStyles>
  <colors>
    <mruColors>
      <color rgb="FF0E27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Market value by industry</a:t>
            </a:r>
          </a:p>
        </c:rich>
      </c:tx>
      <c:layout>
        <c:manualLayout>
          <c:xMode val="edge"/>
          <c:yMode val="edge"/>
          <c:x val="0.33008243591454595"/>
          <c:y val="3.25455672207640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766323191082593"/>
          <c:y val="0.18090796019900501"/>
          <c:w val="0.39380960867545878"/>
          <c:h val="0.71414727543385437"/>
        </c:manualLayout>
      </c:layout>
      <c:pieChart>
        <c:varyColors val="1"/>
        <c:ser>
          <c:idx val="0"/>
          <c:order val="0"/>
          <c:tx>
            <c:strRef>
              <c:f>Dashboard!$C$17</c:f>
              <c:strCache>
                <c:ptCount val="1"/>
                <c:pt idx="0">
                  <c:v>Market value</c:v>
                </c:pt>
              </c:strCache>
            </c:strRef>
          </c:tx>
          <c:dPt>
            <c:idx val="0"/>
            <c:bubble3D val="0"/>
            <c:explosion val="15"/>
            <c:spPr>
              <a:solidFill>
                <a:schemeClr val="accent1">
                  <a:tint val="77000"/>
                </a:schemeClr>
              </a:solidFill>
              <a:ln w="19050">
                <a:solidFill>
                  <a:schemeClr val="lt1"/>
                </a:solidFill>
              </a:ln>
              <a:effectLst/>
            </c:spPr>
            <c:extLst>
              <c:ext xmlns:c16="http://schemas.microsoft.com/office/drawing/2014/chart" uri="{C3380CC4-5D6E-409C-BE32-E72D297353CC}">
                <c16:uniqueId val="{00000002-BCCF-4135-9AD3-C4D8E1F8578E}"/>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BCCF-4135-9AD3-C4D8E1F8578E}"/>
              </c:ext>
            </c:extLst>
          </c:dPt>
          <c:dLbls>
            <c:dLbl>
              <c:idx val="0"/>
              <c:layout>
                <c:manualLayout>
                  <c:x val="-3.2594438570015857E-2"/>
                  <c:y val="0.12103966170895304"/>
                </c:manualLayout>
              </c:layout>
              <c:showLegendKey val="0"/>
              <c:showVal val="0"/>
              <c:showCatName val="1"/>
              <c:showSerName val="0"/>
              <c:showPercent val="0"/>
              <c:showBubbleSize val="0"/>
              <c:extLst>
                <c:ext xmlns:c15="http://schemas.microsoft.com/office/drawing/2012/chart" uri="{CE6537A1-D6FC-4f65-9D91-7224C49458BB}">
                  <c15:layout>
                    <c:manualLayout>
                      <c:w val="0.26990553306342779"/>
                      <c:h val="0.15858208955223882"/>
                    </c:manualLayout>
                  </c15:layout>
                </c:ext>
                <c:ext xmlns:c16="http://schemas.microsoft.com/office/drawing/2014/chart" uri="{C3380CC4-5D6E-409C-BE32-E72D297353CC}">
                  <c16:uniqueId val="{00000002-BCCF-4135-9AD3-C4D8E1F8578E}"/>
                </c:ext>
              </c:extLst>
            </c:dLbl>
            <c:dLbl>
              <c:idx val="1"/>
              <c:layout>
                <c:manualLayout>
                  <c:x val="-0.11257703771383205"/>
                  <c:y val="-8.240193934091580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8586492692324802"/>
                      <c:h val="0.1711574074074074"/>
                    </c:manualLayout>
                  </c15:layout>
                </c:ext>
                <c:ext xmlns:c16="http://schemas.microsoft.com/office/drawing/2014/chart" uri="{C3380CC4-5D6E-409C-BE32-E72D297353CC}">
                  <c16:uniqueId val="{00000001-BCCF-4135-9AD3-C4D8E1F857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Dashboard!$B$18:$B$19</c:f>
              <c:strCache>
                <c:ptCount val="2"/>
                <c:pt idx="0">
                  <c:v>Pharmaceuticals</c:v>
                </c:pt>
                <c:pt idx="1">
                  <c:v>Biotechnology &amp; Medical Research</c:v>
                </c:pt>
              </c:strCache>
            </c:strRef>
          </c:cat>
          <c:val>
            <c:numRef>
              <c:f>Dashboard!$C$18:$C$19</c:f>
              <c:numCache>
                <c:formatCode>_("$"* #,##0.00_);_("$"* \(#,##0.00\);_("$"* "-"??_);_(@_)</c:formatCode>
                <c:ptCount val="2"/>
                <c:pt idx="0">
                  <c:v>70633.100000000006</c:v>
                </c:pt>
                <c:pt idx="1">
                  <c:v>300444.34000000003</c:v>
                </c:pt>
              </c:numCache>
            </c:numRef>
          </c:val>
          <c:extLst>
            <c:ext xmlns:c16="http://schemas.microsoft.com/office/drawing/2014/chart" uri="{C3380CC4-5D6E-409C-BE32-E72D297353CC}">
              <c16:uniqueId val="{00000000-BCCF-4135-9AD3-C4D8E1F857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63500">
        <a:schemeClr val="accent3">
          <a:satMod val="175000"/>
          <a:alpha val="40000"/>
        </a:schemeClr>
      </a:glo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ELI LILLY AND COMPANY (XNYS:LLY)</a:t>
            </a:r>
          </a:p>
        </c:rich>
      </c:tx>
      <c:layout>
        <c:manualLayout>
          <c:xMode val="edge"/>
          <c:yMode val="edge"/>
          <c:x val="0.1411100199334771"/>
          <c:y val="2.78353172658396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LLY!$E$3</c:f>
              <c:strCache>
                <c:ptCount val="1"/>
                <c:pt idx="0">
                  <c:v>Volume</c:v>
                </c:pt>
              </c:strCache>
            </c:strRef>
          </c:tx>
          <c:spPr>
            <a:solidFill>
              <a:schemeClr val="accent1"/>
            </a:solidFill>
            <a:ln w="19050">
              <a:noFill/>
            </a:ln>
            <a:effectLst/>
          </c:spPr>
          <c:invertIfNegative val="0"/>
          <c:cat>
            <c:numRef>
              <c:f>LLY!$D$4:$D$25</c:f>
              <c:numCache>
                <c:formatCode>m/d/yyyy</c:formatCode>
                <c:ptCount val="22"/>
                <c:pt idx="0">
                  <c:v>45005</c:v>
                </c:pt>
                <c:pt idx="1">
                  <c:v>45006</c:v>
                </c:pt>
                <c:pt idx="2">
                  <c:v>45007</c:v>
                </c:pt>
                <c:pt idx="3">
                  <c:v>45008</c:v>
                </c:pt>
                <c:pt idx="4">
                  <c:v>45009</c:v>
                </c:pt>
                <c:pt idx="5">
                  <c:v>45012</c:v>
                </c:pt>
                <c:pt idx="6">
                  <c:v>45013</c:v>
                </c:pt>
                <c:pt idx="7">
                  <c:v>45014</c:v>
                </c:pt>
                <c:pt idx="8">
                  <c:v>45015</c:v>
                </c:pt>
                <c:pt idx="9">
                  <c:v>45016</c:v>
                </c:pt>
                <c:pt idx="10">
                  <c:v>45019</c:v>
                </c:pt>
                <c:pt idx="11">
                  <c:v>45020</c:v>
                </c:pt>
                <c:pt idx="12">
                  <c:v>45021</c:v>
                </c:pt>
                <c:pt idx="13">
                  <c:v>45022</c:v>
                </c:pt>
                <c:pt idx="14">
                  <c:v>45026</c:v>
                </c:pt>
                <c:pt idx="15">
                  <c:v>45027</c:v>
                </c:pt>
                <c:pt idx="16">
                  <c:v>45028</c:v>
                </c:pt>
                <c:pt idx="17">
                  <c:v>45029</c:v>
                </c:pt>
                <c:pt idx="18">
                  <c:v>45030</c:v>
                </c:pt>
                <c:pt idx="19">
                  <c:v>45033</c:v>
                </c:pt>
                <c:pt idx="20">
                  <c:v>45034</c:v>
                </c:pt>
              </c:numCache>
            </c:numRef>
          </c:cat>
          <c:val>
            <c:numRef>
              <c:f>LLY!$E$4:$E$25</c:f>
              <c:numCache>
                <c:formatCode>_(* #,##0_);_(* \(#,##0\);_(* "-"??_);_(@_)</c:formatCode>
                <c:ptCount val="22"/>
                <c:pt idx="0">
                  <c:v>3540866</c:v>
                </c:pt>
                <c:pt idx="1">
                  <c:v>3240628</c:v>
                </c:pt>
                <c:pt idx="2">
                  <c:v>2472342</c:v>
                </c:pt>
                <c:pt idx="3">
                  <c:v>2703482</c:v>
                </c:pt>
                <c:pt idx="4">
                  <c:v>2792171</c:v>
                </c:pt>
                <c:pt idx="5">
                  <c:v>3102495</c:v>
                </c:pt>
                <c:pt idx="6">
                  <c:v>2433281</c:v>
                </c:pt>
                <c:pt idx="7">
                  <c:v>2743787</c:v>
                </c:pt>
                <c:pt idx="8">
                  <c:v>2146899</c:v>
                </c:pt>
                <c:pt idx="9">
                  <c:v>2933578</c:v>
                </c:pt>
                <c:pt idx="10">
                  <c:v>3039568</c:v>
                </c:pt>
                <c:pt idx="11">
                  <c:v>3585862</c:v>
                </c:pt>
                <c:pt idx="12">
                  <c:v>3442690</c:v>
                </c:pt>
                <c:pt idx="13">
                  <c:v>3531707</c:v>
                </c:pt>
                <c:pt idx="14">
                  <c:v>1868149</c:v>
                </c:pt>
                <c:pt idx="15">
                  <c:v>2026953</c:v>
                </c:pt>
                <c:pt idx="16">
                  <c:v>2672766</c:v>
                </c:pt>
                <c:pt idx="17">
                  <c:v>2839943</c:v>
                </c:pt>
                <c:pt idx="18">
                  <c:v>2287924</c:v>
                </c:pt>
                <c:pt idx="19">
                  <c:v>2059925</c:v>
                </c:pt>
                <c:pt idx="20">
                  <c:v>1925398</c:v>
                </c:pt>
              </c:numCache>
            </c:numRef>
          </c:val>
          <c:extLst>
            <c:ext xmlns:c16="http://schemas.microsoft.com/office/drawing/2014/chart" uri="{C3380CC4-5D6E-409C-BE32-E72D297353CC}">
              <c16:uniqueId val="{00000000-035B-4E9A-B618-1899EBD9EE23}"/>
            </c:ext>
          </c:extLst>
        </c:ser>
        <c:dLbls>
          <c:showLegendKey val="0"/>
          <c:showVal val="0"/>
          <c:showCatName val="0"/>
          <c:showSerName val="0"/>
          <c:showPercent val="0"/>
          <c:showBubbleSize val="0"/>
        </c:dLbls>
        <c:gapWidth val="150"/>
        <c:axId val="633420383"/>
        <c:axId val="633420799"/>
      </c:barChart>
      <c:stockChart>
        <c:ser>
          <c:idx val="1"/>
          <c:order val="1"/>
          <c:tx>
            <c:strRef>
              <c:f>LLY!$F$3</c:f>
              <c:strCache>
                <c:ptCount val="1"/>
                <c:pt idx="0">
                  <c:v>Open</c:v>
                </c:pt>
              </c:strCache>
            </c:strRef>
          </c:tx>
          <c:spPr>
            <a:ln w="19050" cap="rnd">
              <a:noFill/>
              <a:round/>
            </a:ln>
            <a:effectLst/>
          </c:spPr>
          <c:marker>
            <c:symbol val="none"/>
          </c:marker>
          <c:cat>
            <c:numRef>
              <c:f>LLY!$D$4:$D$25</c:f>
              <c:numCache>
                <c:formatCode>m/d/yyyy</c:formatCode>
                <c:ptCount val="22"/>
                <c:pt idx="0">
                  <c:v>45005</c:v>
                </c:pt>
                <c:pt idx="1">
                  <c:v>45006</c:v>
                </c:pt>
                <c:pt idx="2">
                  <c:v>45007</c:v>
                </c:pt>
                <c:pt idx="3">
                  <c:v>45008</c:v>
                </c:pt>
                <c:pt idx="4">
                  <c:v>45009</c:v>
                </c:pt>
                <c:pt idx="5">
                  <c:v>45012</c:v>
                </c:pt>
                <c:pt idx="6">
                  <c:v>45013</c:v>
                </c:pt>
                <c:pt idx="7">
                  <c:v>45014</c:v>
                </c:pt>
                <c:pt idx="8">
                  <c:v>45015</c:v>
                </c:pt>
                <c:pt idx="9">
                  <c:v>45016</c:v>
                </c:pt>
                <c:pt idx="10">
                  <c:v>45019</c:v>
                </c:pt>
                <c:pt idx="11">
                  <c:v>45020</c:v>
                </c:pt>
                <c:pt idx="12">
                  <c:v>45021</c:v>
                </c:pt>
                <c:pt idx="13">
                  <c:v>45022</c:v>
                </c:pt>
                <c:pt idx="14">
                  <c:v>45026</c:v>
                </c:pt>
                <c:pt idx="15">
                  <c:v>45027</c:v>
                </c:pt>
                <c:pt idx="16">
                  <c:v>45028</c:v>
                </c:pt>
                <c:pt idx="17">
                  <c:v>45029</c:v>
                </c:pt>
                <c:pt idx="18">
                  <c:v>45030</c:v>
                </c:pt>
                <c:pt idx="19">
                  <c:v>45033</c:v>
                </c:pt>
                <c:pt idx="20">
                  <c:v>45034</c:v>
                </c:pt>
              </c:numCache>
            </c:numRef>
          </c:cat>
          <c:val>
            <c:numRef>
              <c:f>LLY!$F$4:$F$25</c:f>
              <c:numCache>
                <c:formatCode>_([$$-409]* #,##0.00_);_([$$-409]* \(#,##0.00\);_([$$-409]* "-"??_);_(@_)</c:formatCode>
                <c:ptCount val="22"/>
                <c:pt idx="0">
                  <c:v>329.18</c:v>
                </c:pt>
                <c:pt idx="1">
                  <c:v>334.39</c:v>
                </c:pt>
                <c:pt idx="2">
                  <c:v>331.77</c:v>
                </c:pt>
                <c:pt idx="3">
                  <c:v>330.89</c:v>
                </c:pt>
                <c:pt idx="4">
                  <c:v>332.99</c:v>
                </c:pt>
                <c:pt idx="5">
                  <c:v>327.8</c:v>
                </c:pt>
                <c:pt idx="6">
                  <c:v>335.8</c:v>
                </c:pt>
                <c:pt idx="7">
                  <c:v>339</c:v>
                </c:pt>
                <c:pt idx="8">
                  <c:v>336.07</c:v>
                </c:pt>
                <c:pt idx="9">
                  <c:v>342</c:v>
                </c:pt>
                <c:pt idx="10">
                  <c:v>343.24</c:v>
                </c:pt>
                <c:pt idx="11">
                  <c:v>352.07</c:v>
                </c:pt>
                <c:pt idx="12">
                  <c:v>358.08</c:v>
                </c:pt>
                <c:pt idx="13">
                  <c:v>364.85</c:v>
                </c:pt>
                <c:pt idx="14">
                  <c:v>368.18</c:v>
                </c:pt>
                <c:pt idx="15">
                  <c:v>367.76</c:v>
                </c:pt>
                <c:pt idx="16">
                  <c:v>364.02</c:v>
                </c:pt>
                <c:pt idx="17">
                  <c:v>372.62</c:v>
                </c:pt>
                <c:pt idx="18">
                  <c:v>374.24</c:v>
                </c:pt>
                <c:pt idx="19">
                  <c:v>375</c:v>
                </c:pt>
                <c:pt idx="20">
                  <c:v>373</c:v>
                </c:pt>
              </c:numCache>
            </c:numRef>
          </c:val>
          <c:smooth val="0"/>
          <c:extLst>
            <c:ext xmlns:c16="http://schemas.microsoft.com/office/drawing/2014/chart" uri="{C3380CC4-5D6E-409C-BE32-E72D297353CC}">
              <c16:uniqueId val="{00000001-035B-4E9A-B618-1899EBD9EE23}"/>
            </c:ext>
          </c:extLst>
        </c:ser>
        <c:ser>
          <c:idx val="2"/>
          <c:order val="2"/>
          <c:tx>
            <c:strRef>
              <c:f>LLY!$G$3</c:f>
              <c:strCache>
                <c:ptCount val="1"/>
                <c:pt idx="0">
                  <c:v>High</c:v>
                </c:pt>
              </c:strCache>
            </c:strRef>
          </c:tx>
          <c:spPr>
            <a:ln w="19050" cap="rnd">
              <a:noFill/>
              <a:round/>
            </a:ln>
            <a:effectLst/>
          </c:spPr>
          <c:marker>
            <c:symbol val="none"/>
          </c:marker>
          <c:cat>
            <c:numRef>
              <c:f>LLY!$D$4:$D$25</c:f>
              <c:numCache>
                <c:formatCode>m/d/yyyy</c:formatCode>
                <c:ptCount val="22"/>
                <c:pt idx="0">
                  <c:v>45005</c:v>
                </c:pt>
                <c:pt idx="1">
                  <c:v>45006</c:v>
                </c:pt>
                <c:pt idx="2">
                  <c:v>45007</c:v>
                </c:pt>
                <c:pt idx="3">
                  <c:v>45008</c:v>
                </c:pt>
                <c:pt idx="4">
                  <c:v>45009</c:v>
                </c:pt>
                <c:pt idx="5">
                  <c:v>45012</c:v>
                </c:pt>
                <c:pt idx="6">
                  <c:v>45013</c:v>
                </c:pt>
                <c:pt idx="7">
                  <c:v>45014</c:v>
                </c:pt>
                <c:pt idx="8">
                  <c:v>45015</c:v>
                </c:pt>
                <c:pt idx="9">
                  <c:v>45016</c:v>
                </c:pt>
                <c:pt idx="10">
                  <c:v>45019</c:v>
                </c:pt>
                <c:pt idx="11">
                  <c:v>45020</c:v>
                </c:pt>
                <c:pt idx="12">
                  <c:v>45021</c:v>
                </c:pt>
                <c:pt idx="13">
                  <c:v>45022</c:v>
                </c:pt>
                <c:pt idx="14">
                  <c:v>45026</c:v>
                </c:pt>
                <c:pt idx="15">
                  <c:v>45027</c:v>
                </c:pt>
                <c:pt idx="16">
                  <c:v>45028</c:v>
                </c:pt>
                <c:pt idx="17">
                  <c:v>45029</c:v>
                </c:pt>
                <c:pt idx="18">
                  <c:v>45030</c:v>
                </c:pt>
                <c:pt idx="19">
                  <c:v>45033</c:v>
                </c:pt>
                <c:pt idx="20">
                  <c:v>45034</c:v>
                </c:pt>
              </c:numCache>
            </c:numRef>
          </c:cat>
          <c:val>
            <c:numRef>
              <c:f>LLY!$G$4:$G$25</c:f>
              <c:numCache>
                <c:formatCode>_([$$-409]* #,##0.00_);_([$$-409]* \(#,##0.00\);_([$$-409]* "-"??_);_(@_)</c:formatCode>
                <c:ptCount val="22"/>
                <c:pt idx="0">
                  <c:v>333.94</c:v>
                </c:pt>
                <c:pt idx="1">
                  <c:v>334.44</c:v>
                </c:pt>
                <c:pt idx="2">
                  <c:v>335.6</c:v>
                </c:pt>
                <c:pt idx="3">
                  <c:v>335.34</c:v>
                </c:pt>
                <c:pt idx="4">
                  <c:v>336.93</c:v>
                </c:pt>
                <c:pt idx="5">
                  <c:v>336.22</c:v>
                </c:pt>
                <c:pt idx="6">
                  <c:v>338.83</c:v>
                </c:pt>
                <c:pt idx="7">
                  <c:v>339.77</c:v>
                </c:pt>
                <c:pt idx="8">
                  <c:v>341.31</c:v>
                </c:pt>
                <c:pt idx="9">
                  <c:v>343.65</c:v>
                </c:pt>
                <c:pt idx="10">
                  <c:v>351.53500000000003</c:v>
                </c:pt>
                <c:pt idx="11">
                  <c:v>359</c:v>
                </c:pt>
                <c:pt idx="12">
                  <c:v>364.85</c:v>
                </c:pt>
                <c:pt idx="13">
                  <c:v>369.5</c:v>
                </c:pt>
                <c:pt idx="14">
                  <c:v>368.34500000000003</c:v>
                </c:pt>
                <c:pt idx="15">
                  <c:v>368.8</c:v>
                </c:pt>
                <c:pt idx="16">
                  <c:v>372.44</c:v>
                </c:pt>
                <c:pt idx="17">
                  <c:v>375.56</c:v>
                </c:pt>
                <c:pt idx="18">
                  <c:v>376.31</c:v>
                </c:pt>
                <c:pt idx="19">
                  <c:v>375.89499999999998</c:v>
                </c:pt>
                <c:pt idx="20">
                  <c:v>374.26</c:v>
                </c:pt>
              </c:numCache>
            </c:numRef>
          </c:val>
          <c:smooth val="0"/>
          <c:extLst>
            <c:ext xmlns:c16="http://schemas.microsoft.com/office/drawing/2014/chart" uri="{C3380CC4-5D6E-409C-BE32-E72D297353CC}">
              <c16:uniqueId val="{00000002-035B-4E9A-B618-1899EBD9EE23}"/>
            </c:ext>
          </c:extLst>
        </c:ser>
        <c:ser>
          <c:idx val="3"/>
          <c:order val="3"/>
          <c:tx>
            <c:strRef>
              <c:f>LLY!$H$3</c:f>
              <c:strCache>
                <c:ptCount val="1"/>
                <c:pt idx="0">
                  <c:v>Low</c:v>
                </c:pt>
              </c:strCache>
            </c:strRef>
          </c:tx>
          <c:spPr>
            <a:ln w="19050" cap="rnd">
              <a:noFill/>
              <a:round/>
            </a:ln>
            <a:effectLst/>
          </c:spPr>
          <c:marker>
            <c:symbol val="none"/>
          </c:marker>
          <c:cat>
            <c:numRef>
              <c:f>LLY!$D$4:$D$25</c:f>
              <c:numCache>
                <c:formatCode>m/d/yyyy</c:formatCode>
                <c:ptCount val="22"/>
                <c:pt idx="0">
                  <c:v>45005</c:v>
                </c:pt>
                <c:pt idx="1">
                  <c:v>45006</c:v>
                </c:pt>
                <c:pt idx="2">
                  <c:v>45007</c:v>
                </c:pt>
                <c:pt idx="3">
                  <c:v>45008</c:v>
                </c:pt>
                <c:pt idx="4">
                  <c:v>45009</c:v>
                </c:pt>
                <c:pt idx="5">
                  <c:v>45012</c:v>
                </c:pt>
                <c:pt idx="6">
                  <c:v>45013</c:v>
                </c:pt>
                <c:pt idx="7">
                  <c:v>45014</c:v>
                </c:pt>
                <c:pt idx="8">
                  <c:v>45015</c:v>
                </c:pt>
                <c:pt idx="9">
                  <c:v>45016</c:v>
                </c:pt>
                <c:pt idx="10">
                  <c:v>45019</c:v>
                </c:pt>
                <c:pt idx="11">
                  <c:v>45020</c:v>
                </c:pt>
                <c:pt idx="12">
                  <c:v>45021</c:v>
                </c:pt>
                <c:pt idx="13">
                  <c:v>45022</c:v>
                </c:pt>
                <c:pt idx="14">
                  <c:v>45026</c:v>
                </c:pt>
                <c:pt idx="15">
                  <c:v>45027</c:v>
                </c:pt>
                <c:pt idx="16">
                  <c:v>45028</c:v>
                </c:pt>
                <c:pt idx="17">
                  <c:v>45029</c:v>
                </c:pt>
                <c:pt idx="18">
                  <c:v>45030</c:v>
                </c:pt>
                <c:pt idx="19">
                  <c:v>45033</c:v>
                </c:pt>
                <c:pt idx="20">
                  <c:v>45034</c:v>
                </c:pt>
              </c:numCache>
            </c:numRef>
          </c:cat>
          <c:val>
            <c:numRef>
              <c:f>LLY!$H$4:$H$25</c:f>
              <c:numCache>
                <c:formatCode>_([$$-409]* #,##0.00_);_([$$-409]* \(#,##0.00\);_([$$-409]* "-"??_);_(@_)</c:formatCode>
                <c:ptCount val="22"/>
                <c:pt idx="0">
                  <c:v>329.01249999999999</c:v>
                </c:pt>
                <c:pt idx="1">
                  <c:v>328.0763</c:v>
                </c:pt>
                <c:pt idx="2">
                  <c:v>330.65</c:v>
                </c:pt>
                <c:pt idx="3">
                  <c:v>330.21</c:v>
                </c:pt>
                <c:pt idx="4">
                  <c:v>328.77</c:v>
                </c:pt>
                <c:pt idx="5">
                  <c:v>323.26</c:v>
                </c:pt>
                <c:pt idx="6">
                  <c:v>334.71499999999997</c:v>
                </c:pt>
                <c:pt idx="7">
                  <c:v>334.58</c:v>
                </c:pt>
                <c:pt idx="8">
                  <c:v>336.07</c:v>
                </c:pt>
                <c:pt idx="9">
                  <c:v>340.69</c:v>
                </c:pt>
                <c:pt idx="10">
                  <c:v>342.3</c:v>
                </c:pt>
                <c:pt idx="11">
                  <c:v>351.27</c:v>
                </c:pt>
                <c:pt idx="12">
                  <c:v>357.93</c:v>
                </c:pt>
                <c:pt idx="13">
                  <c:v>364.25</c:v>
                </c:pt>
                <c:pt idx="14">
                  <c:v>363.03800000000001</c:v>
                </c:pt>
                <c:pt idx="15">
                  <c:v>363.59</c:v>
                </c:pt>
                <c:pt idx="16">
                  <c:v>363.33</c:v>
                </c:pt>
                <c:pt idx="17">
                  <c:v>370.31</c:v>
                </c:pt>
                <c:pt idx="18">
                  <c:v>372.51</c:v>
                </c:pt>
                <c:pt idx="19">
                  <c:v>371.16</c:v>
                </c:pt>
                <c:pt idx="20">
                  <c:v>369.66</c:v>
                </c:pt>
              </c:numCache>
            </c:numRef>
          </c:val>
          <c:smooth val="0"/>
          <c:extLst>
            <c:ext xmlns:c16="http://schemas.microsoft.com/office/drawing/2014/chart" uri="{C3380CC4-5D6E-409C-BE32-E72D297353CC}">
              <c16:uniqueId val="{00000003-035B-4E9A-B618-1899EBD9EE23}"/>
            </c:ext>
          </c:extLst>
        </c:ser>
        <c:ser>
          <c:idx val="4"/>
          <c:order val="4"/>
          <c:tx>
            <c:strRef>
              <c:f>LLY!$I$3</c:f>
              <c:strCache>
                <c:ptCount val="1"/>
                <c:pt idx="0">
                  <c:v>Close</c:v>
                </c:pt>
              </c:strCache>
            </c:strRef>
          </c:tx>
          <c:spPr>
            <a:ln w="19050" cap="rnd">
              <a:noFill/>
              <a:round/>
            </a:ln>
            <a:effectLst/>
          </c:spPr>
          <c:marker>
            <c:symbol val="none"/>
          </c:marker>
          <c:cat>
            <c:numRef>
              <c:f>LLY!$D$4:$D$25</c:f>
              <c:numCache>
                <c:formatCode>m/d/yyyy</c:formatCode>
                <c:ptCount val="22"/>
                <c:pt idx="0">
                  <c:v>45005</c:v>
                </c:pt>
                <c:pt idx="1">
                  <c:v>45006</c:v>
                </c:pt>
                <c:pt idx="2">
                  <c:v>45007</c:v>
                </c:pt>
                <c:pt idx="3">
                  <c:v>45008</c:v>
                </c:pt>
                <c:pt idx="4">
                  <c:v>45009</c:v>
                </c:pt>
                <c:pt idx="5">
                  <c:v>45012</c:v>
                </c:pt>
                <c:pt idx="6">
                  <c:v>45013</c:v>
                </c:pt>
                <c:pt idx="7">
                  <c:v>45014</c:v>
                </c:pt>
                <c:pt idx="8">
                  <c:v>45015</c:v>
                </c:pt>
                <c:pt idx="9">
                  <c:v>45016</c:v>
                </c:pt>
                <c:pt idx="10">
                  <c:v>45019</c:v>
                </c:pt>
                <c:pt idx="11">
                  <c:v>45020</c:v>
                </c:pt>
                <c:pt idx="12">
                  <c:v>45021</c:v>
                </c:pt>
                <c:pt idx="13">
                  <c:v>45022</c:v>
                </c:pt>
                <c:pt idx="14">
                  <c:v>45026</c:v>
                </c:pt>
                <c:pt idx="15">
                  <c:v>45027</c:v>
                </c:pt>
                <c:pt idx="16">
                  <c:v>45028</c:v>
                </c:pt>
                <c:pt idx="17">
                  <c:v>45029</c:v>
                </c:pt>
                <c:pt idx="18">
                  <c:v>45030</c:v>
                </c:pt>
                <c:pt idx="19">
                  <c:v>45033</c:v>
                </c:pt>
                <c:pt idx="20">
                  <c:v>45034</c:v>
                </c:pt>
              </c:numCache>
            </c:numRef>
          </c:cat>
          <c:val>
            <c:numRef>
              <c:f>LLY!$I$4:$I$25</c:f>
              <c:numCache>
                <c:formatCode>_([$$-409]* #,##0.00_);_([$$-409]* \(#,##0.00\);_([$$-409]* "-"??_);_(@_)</c:formatCode>
                <c:ptCount val="22"/>
                <c:pt idx="0">
                  <c:v>333.6</c:v>
                </c:pt>
                <c:pt idx="1">
                  <c:v>331.08</c:v>
                </c:pt>
                <c:pt idx="2">
                  <c:v>330.97</c:v>
                </c:pt>
                <c:pt idx="3">
                  <c:v>332.64</c:v>
                </c:pt>
                <c:pt idx="4">
                  <c:v>336.13</c:v>
                </c:pt>
                <c:pt idx="5">
                  <c:v>334.6</c:v>
                </c:pt>
                <c:pt idx="6">
                  <c:v>337.65</c:v>
                </c:pt>
                <c:pt idx="7">
                  <c:v>335.87</c:v>
                </c:pt>
                <c:pt idx="8">
                  <c:v>340.69</c:v>
                </c:pt>
                <c:pt idx="9">
                  <c:v>343.42</c:v>
                </c:pt>
                <c:pt idx="10">
                  <c:v>350.74</c:v>
                </c:pt>
                <c:pt idx="11">
                  <c:v>354.62</c:v>
                </c:pt>
                <c:pt idx="12">
                  <c:v>362.24</c:v>
                </c:pt>
                <c:pt idx="13">
                  <c:v>368.29</c:v>
                </c:pt>
                <c:pt idx="14">
                  <c:v>367</c:v>
                </c:pt>
                <c:pt idx="15">
                  <c:v>364.04</c:v>
                </c:pt>
                <c:pt idx="16">
                  <c:v>369.05</c:v>
                </c:pt>
                <c:pt idx="17">
                  <c:v>375.15</c:v>
                </c:pt>
                <c:pt idx="18">
                  <c:v>374.73</c:v>
                </c:pt>
                <c:pt idx="19">
                  <c:v>372.35</c:v>
                </c:pt>
                <c:pt idx="20">
                  <c:v>369.91</c:v>
                </c:pt>
              </c:numCache>
            </c:numRef>
          </c:val>
          <c:smooth val="0"/>
          <c:extLst>
            <c:ext xmlns:c16="http://schemas.microsoft.com/office/drawing/2014/chart" uri="{C3380CC4-5D6E-409C-BE32-E72D297353CC}">
              <c16:uniqueId val="{00000004-035B-4E9A-B618-1899EBD9EE23}"/>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633422047"/>
        <c:axId val="633422463"/>
      </c:stockChart>
      <c:dateAx>
        <c:axId val="633420383"/>
        <c:scaling>
          <c:orientation val="minMax"/>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420799"/>
        <c:crosses val="autoZero"/>
        <c:auto val="1"/>
        <c:lblOffset val="100"/>
        <c:baseTimeUnit val="days"/>
      </c:dateAx>
      <c:valAx>
        <c:axId val="633420799"/>
        <c:scaling>
          <c:orientation val="minMax"/>
        </c:scaling>
        <c:delete val="0"/>
        <c:axPos val="l"/>
        <c:majorGridlines>
          <c:spPr>
            <a:ln w="9525" cap="flat" cmpd="sng" algn="ctr">
              <a:solidFill>
                <a:schemeClr val="tx1">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420383"/>
        <c:crosses val="autoZero"/>
        <c:crossBetween val="between"/>
      </c:valAx>
      <c:valAx>
        <c:axId val="633422463"/>
        <c:scaling>
          <c:orientation val="minMax"/>
        </c:scaling>
        <c:delete val="0"/>
        <c:axPos val="r"/>
        <c:majorGridlines>
          <c:spPr>
            <a:ln w="9525" cap="flat" cmpd="sng" algn="ctr">
              <a:solidFill>
                <a:schemeClr val="tx1">
                  <a:lumMod val="15000"/>
                  <a:lumOff val="85000"/>
                </a:schemeClr>
              </a:solidFill>
              <a:round/>
            </a:ln>
            <a:effectLst/>
          </c:spPr>
        </c:majorGridlines>
        <c:numFmt formatCode="_([$$-409]* #,##0_);_([$$-409]* \(#,##0\);_([$$-409]*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422047"/>
        <c:crosses val="max"/>
        <c:crossBetween val="between"/>
      </c:valAx>
      <c:dateAx>
        <c:axId val="633422047"/>
        <c:scaling>
          <c:orientation val="minMax"/>
        </c:scaling>
        <c:delete val="1"/>
        <c:axPos val="b"/>
        <c:numFmt formatCode="m/d/yyyy" sourceLinked="1"/>
        <c:majorTickMark val="out"/>
        <c:minorTickMark val="none"/>
        <c:tickLblPos val="nextTo"/>
        <c:crossAx val="633422463"/>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bg1">
          <a:lumMod val="85000"/>
          <a:alpha val="40000"/>
        </a:schemeClr>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MERCK &amp; CO., INC. (XNYS:MRK)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MRK!$E$3</c:f>
              <c:strCache>
                <c:ptCount val="1"/>
                <c:pt idx="0">
                  <c:v>Volume</c:v>
                </c:pt>
              </c:strCache>
            </c:strRef>
          </c:tx>
          <c:spPr>
            <a:solidFill>
              <a:schemeClr val="accent1"/>
            </a:solidFill>
            <a:ln w="19050">
              <a:noFill/>
            </a:ln>
            <a:effectLst/>
          </c:spPr>
          <c:invertIfNegative val="0"/>
          <c:cat>
            <c:numRef>
              <c:f>MRK!$D$4:$D$25</c:f>
              <c:numCache>
                <c:formatCode>m/d/yyyy</c:formatCode>
                <c:ptCount val="22"/>
                <c:pt idx="0">
                  <c:v>45005</c:v>
                </c:pt>
                <c:pt idx="1">
                  <c:v>45006</c:v>
                </c:pt>
                <c:pt idx="2">
                  <c:v>45007</c:v>
                </c:pt>
                <c:pt idx="3">
                  <c:v>45008</c:v>
                </c:pt>
                <c:pt idx="4">
                  <c:v>45009</c:v>
                </c:pt>
                <c:pt idx="5">
                  <c:v>45012</c:v>
                </c:pt>
                <c:pt idx="6">
                  <c:v>45013</c:v>
                </c:pt>
                <c:pt idx="7">
                  <c:v>45014</c:v>
                </c:pt>
                <c:pt idx="8">
                  <c:v>45015</c:v>
                </c:pt>
                <c:pt idx="9">
                  <c:v>45016</c:v>
                </c:pt>
                <c:pt idx="10">
                  <c:v>45019</c:v>
                </c:pt>
                <c:pt idx="11">
                  <c:v>45020</c:v>
                </c:pt>
                <c:pt idx="12">
                  <c:v>45021</c:v>
                </c:pt>
                <c:pt idx="13">
                  <c:v>45022</c:v>
                </c:pt>
                <c:pt idx="14">
                  <c:v>45026</c:v>
                </c:pt>
                <c:pt idx="15">
                  <c:v>45027</c:v>
                </c:pt>
                <c:pt idx="16">
                  <c:v>45028</c:v>
                </c:pt>
                <c:pt idx="17">
                  <c:v>45029</c:v>
                </c:pt>
                <c:pt idx="18">
                  <c:v>45030</c:v>
                </c:pt>
                <c:pt idx="19">
                  <c:v>45033</c:v>
                </c:pt>
                <c:pt idx="20">
                  <c:v>45034</c:v>
                </c:pt>
              </c:numCache>
            </c:numRef>
          </c:cat>
          <c:val>
            <c:numRef>
              <c:f>MRK!$E$4:$E$25</c:f>
              <c:numCache>
                <c:formatCode>#,##0</c:formatCode>
                <c:ptCount val="22"/>
                <c:pt idx="0">
                  <c:v>12865865</c:v>
                </c:pt>
                <c:pt idx="1">
                  <c:v>11571764</c:v>
                </c:pt>
                <c:pt idx="2">
                  <c:v>5705811</c:v>
                </c:pt>
                <c:pt idx="3">
                  <c:v>6801669</c:v>
                </c:pt>
                <c:pt idx="4">
                  <c:v>6661846</c:v>
                </c:pt>
                <c:pt idx="5">
                  <c:v>7563141</c:v>
                </c:pt>
                <c:pt idx="6">
                  <c:v>6679667</c:v>
                </c:pt>
                <c:pt idx="7">
                  <c:v>6310152</c:v>
                </c:pt>
                <c:pt idx="8">
                  <c:v>5017385</c:v>
                </c:pt>
                <c:pt idx="9">
                  <c:v>7184258</c:v>
                </c:pt>
                <c:pt idx="10">
                  <c:v>6964147</c:v>
                </c:pt>
                <c:pt idx="11">
                  <c:v>6108276</c:v>
                </c:pt>
                <c:pt idx="12">
                  <c:v>8006050</c:v>
                </c:pt>
                <c:pt idx="13">
                  <c:v>6894455</c:v>
                </c:pt>
                <c:pt idx="14">
                  <c:v>6446468</c:v>
                </c:pt>
                <c:pt idx="15">
                  <c:v>5639881</c:v>
                </c:pt>
                <c:pt idx="16">
                  <c:v>6136747</c:v>
                </c:pt>
                <c:pt idx="17">
                  <c:v>7332285</c:v>
                </c:pt>
                <c:pt idx="18">
                  <c:v>5005131</c:v>
                </c:pt>
                <c:pt idx="19">
                  <c:v>6575517</c:v>
                </c:pt>
                <c:pt idx="20">
                  <c:v>5454462</c:v>
                </c:pt>
              </c:numCache>
            </c:numRef>
          </c:val>
          <c:extLst>
            <c:ext xmlns:c16="http://schemas.microsoft.com/office/drawing/2014/chart" uri="{C3380CC4-5D6E-409C-BE32-E72D297353CC}">
              <c16:uniqueId val="{00000000-8B42-408C-B75E-BCB8231FE946}"/>
            </c:ext>
          </c:extLst>
        </c:ser>
        <c:dLbls>
          <c:showLegendKey val="0"/>
          <c:showVal val="0"/>
          <c:showCatName val="0"/>
          <c:showSerName val="0"/>
          <c:showPercent val="0"/>
          <c:showBubbleSize val="0"/>
        </c:dLbls>
        <c:gapWidth val="150"/>
        <c:axId val="1288850655"/>
        <c:axId val="1288848159"/>
      </c:barChart>
      <c:stockChart>
        <c:ser>
          <c:idx val="1"/>
          <c:order val="1"/>
          <c:tx>
            <c:strRef>
              <c:f>MRK!$F$3</c:f>
              <c:strCache>
                <c:ptCount val="1"/>
                <c:pt idx="0">
                  <c:v>Open</c:v>
                </c:pt>
              </c:strCache>
            </c:strRef>
          </c:tx>
          <c:spPr>
            <a:ln w="19050" cap="rnd">
              <a:noFill/>
              <a:round/>
            </a:ln>
            <a:effectLst/>
          </c:spPr>
          <c:marker>
            <c:symbol val="none"/>
          </c:marker>
          <c:cat>
            <c:numRef>
              <c:f>MRK!$D$4:$D$25</c:f>
              <c:numCache>
                <c:formatCode>m/d/yyyy</c:formatCode>
                <c:ptCount val="22"/>
                <c:pt idx="0">
                  <c:v>45005</c:v>
                </c:pt>
                <c:pt idx="1">
                  <c:v>45006</c:v>
                </c:pt>
                <c:pt idx="2">
                  <c:v>45007</c:v>
                </c:pt>
                <c:pt idx="3">
                  <c:v>45008</c:v>
                </c:pt>
                <c:pt idx="4">
                  <c:v>45009</c:v>
                </c:pt>
                <c:pt idx="5">
                  <c:v>45012</c:v>
                </c:pt>
                <c:pt idx="6">
                  <c:v>45013</c:v>
                </c:pt>
                <c:pt idx="7">
                  <c:v>45014</c:v>
                </c:pt>
                <c:pt idx="8">
                  <c:v>45015</c:v>
                </c:pt>
                <c:pt idx="9">
                  <c:v>45016</c:v>
                </c:pt>
                <c:pt idx="10">
                  <c:v>45019</c:v>
                </c:pt>
                <c:pt idx="11">
                  <c:v>45020</c:v>
                </c:pt>
                <c:pt idx="12">
                  <c:v>45021</c:v>
                </c:pt>
                <c:pt idx="13">
                  <c:v>45022</c:v>
                </c:pt>
                <c:pt idx="14">
                  <c:v>45026</c:v>
                </c:pt>
                <c:pt idx="15">
                  <c:v>45027</c:v>
                </c:pt>
                <c:pt idx="16">
                  <c:v>45028</c:v>
                </c:pt>
                <c:pt idx="17">
                  <c:v>45029</c:v>
                </c:pt>
                <c:pt idx="18">
                  <c:v>45030</c:v>
                </c:pt>
                <c:pt idx="19">
                  <c:v>45033</c:v>
                </c:pt>
                <c:pt idx="20">
                  <c:v>45034</c:v>
                </c:pt>
              </c:numCache>
            </c:numRef>
          </c:cat>
          <c:val>
            <c:numRef>
              <c:f>MRK!$F$4:$F$25</c:f>
              <c:numCache>
                <c:formatCode>_([$$-409]* #,##0.00_);_([$$-409]* \(#,##0.00\);_([$$-409]* "-"??_);_(@_)</c:formatCode>
                <c:ptCount val="22"/>
                <c:pt idx="0">
                  <c:v>104.82</c:v>
                </c:pt>
                <c:pt idx="1">
                  <c:v>106</c:v>
                </c:pt>
                <c:pt idx="2">
                  <c:v>105.47</c:v>
                </c:pt>
                <c:pt idx="3">
                  <c:v>104.1</c:v>
                </c:pt>
                <c:pt idx="4">
                  <c:v>104.09</c:v>
                </c:pt>
                <c:pt idx="5">
                  <c:v>106.08</c:v>
                </c:pt>
                <c:pt idx="6">
                  <c:v>106.61</c:v>
                </c:pt>
                <c:pt idx="7">
                  <c:v>105.62</c:v>
                </c:pt>
                <c:pt idx="8">
                  <c:v>105.12</c:v>
                </c:pt>
                <c:pt idx="9">
                  <c:v>106.23</c:v>
                </c:pt>
                <c:pt idx="10">
                  <c:v>105.95</c:v>
                </c:pt>
                <c:pt idx="11">
                  <c:v>108.7</c:v>
                </c:pt>
                <c:pt idx="12">
                  <c:v>109.91</c:v>
                </c:pt>
                <c:pt idx="13">
                  <c:v>113</c:v>
                </c:pt>
                <c:pt idx="14">
                  <c:v>112.955</c:v>
                </c:pt>
                <c:pt idx="15">
                  <c:v>112.72</c:v>
                </c:pt>
                <c:pt idx="16">
                  <c:v>112.25</c:v>
                </c:pt>
                <c:pt idx="17">
                  <c:v>114.97</c:v>
                </c:pt>
                <c:pt idx="18">
                  <c:v>115.74</c:v>
                </c:pt>
                <c:pt idx="19">
                  <c:v>115.69</c:v>
                </c:pt>
                <c:pt idx="20">
                  <c:v>114.48</c:v>
                </c:pt>
              </c:numCache>
            </c:numRef>
          </c:val>
          <c:smooth val="0"/>
          <c:extLst>
            <c:ext xmlns:c16="http://schemas.microsoft.com/office/drawing/2014/chart" uri="{C3380CC4-5D6E-409C-BE32-E72D297353CC}">
              <c16:uniqueId val="{00000001-8B42-408C-B75E-BCB8231FE946}"/>
            </c:ext>
          </c:extLst>
        </c:ser>
        <c:ser>
          <c:idx val="2"/>
          <c:order val="2"/>
          <c:tx>
            <c:strRef>
              <c:f>MRK!$G$3</c:f>
              <c:strCache>
                <c:ptCount val="1"/>
                <c:pt idx="0">
                  <c:v>High</c:v>
                </c:pt>
              </c:strCache>
            </c:strRef>
          </c:tx>
          <c:spPr>
            <a:ln w="19050" cap="rnd">
              <a:noFill/>
              <a:round/>
            </a:ln>
            <a:effectLst/>
          </c:spPr>
          <c:marker>
            <c:symbol val="none"/>
          </c:marker>
          <c:cat>
            <c:numRef>
              <c:f>MRK!$D$4:$D$25</c:f>
              <c:numCache>
                <c:formatCode>m/d/yyyy</c:formatCode>
                <c:ptCount val="22"/>
                <c:pt idx="0">
                  <c:v>45005</c:v>
                </c:pt>
                <c:pt idx="1">
                  <c:v>45006</c:v>
                </c:pt>
                <c:pt idx="2">
                  <c:v>45007</c:v>
                </c:pt>
                <c:pt idx="3">
                  <c:v>45008</c:v>
                </c:pt>
                <c:pt idx="4">
                  <c:v>45009</c:v>
                </c:pt>
                <c:pt idx="5">
                  <c:v>45012</c:v>
                </c:pt>
                <c:pt idx="6">
                  <c:v>45013</c:v>
                </c:pt>
                <c:pt idx="7">
                  <c:v>45014</c:v>
                </c:pt>
                <c:pt idx="8">
                  <c:v>45015</c:v>
                </c:pt>
                <c:pt idx="9">
                  <c:v>45016</c:v>
                </c:pt>
                <c:pt idx="10">
                  <c:v>45019</c:v>
                </c:pt>
                <c:pt idx="11">
                  <c:v>45020</c:v>
                </c:pt>
                <c:pt idx="12">
                  <c:v>45021</c:v>
                </c:pt>
                <c:pt idx="13">
                  <c:v>45022</c:v>
                </c:pt>
                <c:pt idx="14">
                  <c:v>45026</c:v>
                </c:pt>
                <c:pt idx="15">
                  <c:v>45027</c:v>
                </c:pt>
                <c:pt idx="16">
                  <c:v>45028</c:v>
                </c:pt>
                <c:pt idx="17">
                  <c:v>45029</c:v>
                </c:pt>
                <c:pt idx="18">
                  <c:v>45030</c:v>
                </c:pt>
                <c:pt idx="19">
                  <c:v>45033</c:v>
                </c:pt>
                <c:pt idx="20">
                  <c:v>45034</c:v>
                </c:pt>
              </c:numCache>
            </c:numRef>
          </c:cat>
          <c:val>
            <c:numRef>
              <c:f>MRK!$G$4:$G$25</c:f>
              <c:numCache>
                <c:formatCode>_([$$-409]* #,##0.00_);_([$$-409]* \(#,##0.00\);_([$$-409]* "-"??_);_(@_)</c:formatCode>
                <c:ptCount val="22"/>
                <c:pt idx="0">
                  <c:v>106.91</c:v>
                </c:pt>
                <c:pt idx="1">
                  <c:v>106.425</c:v>
                </c:pt>
                <c:pt idx="2">
                  <c:v>106.0012</c:v>
                </c:pt>
                <c:pt idx="3">
                  <c:v>104.63</c:v>
                </c:pt>
                <c:pt idx="4">
                  <c:v>105.01</c:v>
                </c:pt>
                <c:pt idx="5">
                  <c:v>107.61</c:v>
                </c:pt>
                <c:pt idx="6">
                  <c:v>107.03</c:v>
                </c:pt>
                <c:pt idx="7">
                  <c:v>105.87</c:v>
                </c:pt>
                <c:pt idx="8">
                  <c:v>106.2</c:v>
                </c:pt>
                <c:pt idx="9">
                  <c:v>106.53</c:v>
                </c:pt>
                <c:pt idx="10">
                  <c:v>109.48</c:v>
                </c:pt>
                <c:pt idx="11">
                  <c:v>109.34</c:v>
                </c:pt>
                <c:pt idx="12">
                  <c:v>112.34</c:v>
                </c:pt>
                <c:pt idx="13">
                  <c:v>114.16500000000001</c:v>
                </c:pt>
                <c:pt idx="14">
                  <c:v>113.0916</c:v>
                </c:pt>
                <c:pt idx="15">
                  <c:v>113.31</c:v>
                </c:pt>
                <c:pt idx="16">
                  <c:v>114.31</c:v>
                </c:pt>
                <c:pt idx="17">
                  <c:v>115.82</c:v>
                </c:pt>
                <c:pt idx="18">
                  <c:v>116.1703</c:v>
                </c:pt>
                <c:pt idx="19">
                  <c:v>116.44499999999999</c:v>
                </c:pt>
                <c:pt idx="20">
                  <c:v>115.12</c:v>
                </c:pt>
              </c:numCache>
            </c:numRef>
          </c:val>
          <c:smooth val="0"/>
          <c:extLst>
            <c:ext xmlns:c16="http://schemas.microsoft.com/office/drawing/2014/chart" uri="{C3380CC4-5D6E-409C-BE32-E72D297353CC}">
              <c16:uniqueId val="{00000002-8B42-408C-B75E-BCB8231FE946}"/>
            </c:ext>
          </c:extLst>
        </c:ser>
        <c:ser>
          <c:idx val="3"/>
          <c:order val="3"/>
          <c:tx>
            <c:strRef>
              <c:f>MRK!$H$3</c:f>
              <c:strCache>
                <c:ptCount val="1"/>
                <c:pt idx="0">
                  <c:v>Low</c:v>
                </c:pt>
              </c:strCache>
            </c:strRef>
          </c:tx>
          <c:spPr>
            <a:ln w="19050" cap="rnd">
              <a:noFill/>
              <a:round/>
            </a:ln>
            <a:effectLst/>
          </c:spPr>
          <c:marker>
            <c:symbol val="none"/>
          </c:marker>
          <c:cat>
            <c:numRef>
              <c:f>MRK!$D$4:$D$25</c:f>
              <c:numCache>
                <c:formatCode>m/d/yyyy</c:formatCode>
                <c:ptCount val="22"/>
                <c:pt idx="0">
                  <c:v>45005</c:v>
                </c:pt>
                <c:pt idx="1">
                  <c:v>45006</c:v>
                </c:pt>
                <c:pt idx="2">
                  <c:v>45007</c:v>
                </c:pt>
                <c:pt idx="3">
                  <c:v>45008</c:v>
                </c:pt>
                <c:pt idx="4">
                  <c:v>45009</c:v>
                </c:pt>
                <c:pt idx="5">
                  <c:v>45012</c:v>
                </c:pt>
                <c:pt idx="6">
                  <c:v>45013</c:v>
                </c:pt>
                <c:pt idx="7">
                  <c:v>45014</c:v>
                </c:pt>
                <c:pt idx="8">
                  <c:v>45015</c:v>
                </c:pt>
                <c:pt idx="9">
                  <c:v>45016</c:v>
                </c:pt>
                <c:pt idx="10">
                  <c:v>45019</c:v>
                </c:pt>
                <c:pt idx="11">
                  <c:v>45020</c:v>
                </c:pt>
                <c:pt idx="12">
                  <c:v>45021</c:v>
                </c:pt>
                <c:pt idx="13">
                  <c:v>45022</c:v>
                </c:pt>
                <c:pt idx="14">
                  <c:v>45026</c:v>
                </c:pt>
                <c:pt idx="15">
                  <c:v>45027</c:v>
                </c:pt>
                <c:pt idx="16">
                  <c:v>45028</c:v>
                </c:pt>
                <c:pt idx="17">
                  <c:v>45029</c:v>
                </c:pt>
                <c:pt idx="18">
                  <c:v>45030</c:v>
                </c:pt>
                <c:pt idx="19">
                  <c:v>45033</c:v>
                </c:pt>
                <c:pt idx="20">
                  <c:v>45034</c:v>
                </c:pt>
              </c:numCache>
            </c:numRef>
          </c:cat>
          <c:val>
            <c:numRef>
              <c:f>MRK!$H$4:$H$25</c:f>
              <c:numCache>
                <c:formatCode>_([$$-409]* #,##0.00_);_([$$-409]* \(#,##0.00\);_([$$-409]* "-"??_);_(@_)</c:formatCode>
                <c:ptCount val="22"/>
                <c:pt idx="0">
                  <c:v>104.82</c:v>
                </c:pt>
                <c:pt idx="1">
                  <c:v>104.76</c:v>
                </c:pt>
                <c:pt idx="2">
                  <c:v>104.39</c:v>
                </c:pt>
                <c:pt idx="3">
                  <c:v>103.46</c:v>
                </c:pt>
                <c:pt idx="4">
                  <c:v>102.44</c:v>
                </c:pt>
                <c:pt idx="5">
                  <c:v>105.99</c:v>
                </c:pt>
                <c:pt idx="6">
                  <c:v>105.435</c:v>
                </c:pt>
                <c:pt idx="7">
                  <c:v>104.53</c:v>
                </c:pt>
                <c:pt idx="8">
                  <c:v>104.54</c:v>
                </c:pt>
                <c:pt idx="9">
                  <c:v>105.52</c:v>
                </c:pt>
                <c:pt idx="10">
                  <c:v>105.57</c:v>
                </c:pt>
                <c:pt idx="11">
                  <c:v>108.155</c:v>
                </c:pt>
                <c:pt idx="12">
                  <c:v>109.58</c:v>
                </c:pt>
                <c:pt idx="13">
                  <c:v>111.64</c:v>
                </c:pt>
                <c:pt idx="14">
                  <c:v>111.17400000000001</c:v>
                </c:pt>
                <c:pt idx="15">
                  <c:v>112.32</c:v>
                </c:pt>
                <c:pt idx="16">
                  <c:v>111.875</c:v>
                </c:pt>
                <c:pt idx="17">
                  <c:v>113.65</c:v>
                </c:pt>
                <c:pt idx="18">
                  <c:v>114.66</c:v>
                </c:pt>
                <c:pt idx="19">
                  <c:v>114.2</c:v>
                </c:pt>
                <c:pt idx="20">
                  <c:v>113.73</c:v>
                </c:pt>
              </c:numCache>
            </c:numRef>
          </c:val>
          <c:smooth val="0"/>
          <c:extLst>
            <c:ext xmlns:c16="http://schemas.microsoft.com/office/drawing/2014/chart" uri="{C3380CC4-5D6E-409C-BE32-E72D297353CC}">
              <c16:uniqueId val="{00000003-8B42-408C-B75E-BCB8231FE946}"/>
            </c:ext>
          </c:extLst>
        </c:ser>
        <c:ser>
          <c:idx val="4"/>
          <c:order val="4"/>
          <c:tx>
            <c:strRef>
              <c:f>MRK!$I$3</c:f>
              <c:strCache>
                <c:ptCount val="1"/>
                <c:pt idx="0">
                  <c:v>Close</c:v>
                </c:pt>
              </c:strCache>
            </c:strRef>
          </c:tx>
          <c:spPr>
            <a:ln w="19050" cap="rnd">
              <a:noFill/>
              <a:round/>
            </a:ln>
            <a:effectLst/>
          </c:spPr>
          <c:marker>
            <c:symbol val="none"/>
          </c:marker>
          <c:cat>
            <c:numRef>
              <c:f>MRK!$D$4:$D$25</c:f>
              <c:numCache>
                <c:formatCode>m/d/yyyy</c:formatCode>
                <c:ptCount val="22"/>
                <c:pt idx="0">
                  <c:v>45005</c:v>
                </c:pt>
                <c:pt idx="1">
                  <c:v>45006</c:v>
                </c:pt>
                <c:pt idx="2">
                  <c:v>45007</c:v>
                </c:pt>
                <c:pt idx="3">
                  <c:v>45008</c:v>
                </c:pt>
                <c:pt idx="4">
                  <c:v>45009</c:v>
                </c:pt>
                <c:pt idx="5">
                  <c:v>45012</c:v>
                </c:pt>
                <c:pt idx="6">
                  <c:v>45013</c:v>
                </c:pt>
                <c:pt idx="7">
                  <c:v>45014</c:v>
                </c:pt>
                <c:pt idx="8">
                  <c:v>45015</c:v>
                </c:pt>
                <c:pt idx="9">
                  <c:v>45016</c:v>
                </c:pt>
                <c:pt idx="10">
                  <c:v>45019</c:v>
                </c:pt>
                <c:pt idx="11">
                  <c:v>45020</c:v>
                </c:pt>
                <c:pt idx="12">
                  <c:v>45021</c:v>
                </c:pt>
                <c:pt idx="13">
                  <c:v>45022</c:v>
                </c:pt>
                <c:pt idx="14">
                  <c:v>45026</c:v>
                </c:pt>
                <c:pt idx="15">
                  <c:v>45027</c:v>
                </c:pt>
                <c:pt idx="16">
                  <c:v>45028</c:v>
                </c:pt>
                <c:pt idx="17">
                  <c:v>45029</c:v>
                </c:pt>
                <c:pt idx="18">
                  <c:v>45030</c:v>
                </c:pt>
                <c:pt idx="19">
                  <c:v>45033</c:v>
                </c:pt>
                <c:pt idx="20">
                  <c:v>45034</c:v>
                </c:pt>
              </c:numCache>
            </c:numRef>
          </c:cat>
          <c:val>
            <c:numRef>
              <c:f>MRK!$I$4:$I$25</c:f>
              <c:numCache>
                <c:formatCode>_([$$-409]* #,##0.00_);_([$$-409]* \(#,##0.00\);_([$$-409]* "-"??_);_(@_)</c:formatCode>
                <c:ptCount val="22"/>
                <c:pt idx="0">
                  <c:v>105.85</c:v>
                </c:pt>
                <c:pt idx="1">
                  <c:v>105.54</c:v>
                </c:pt>
                <c:pt idx="2">
                  <c:v>104.4</c:v>
                </c:pt>
                <c:pt idx="3">
                  <c:v>104.23</c:v>
                </c:pt>
                <c:pt idx="4">
                  <c:v>104.8</c:v>
                </c:pt>
                <c:pt idx="5">
                  <c:v>106.93</c:v>
                </c:pt>
                <c:pt idx="6">
                  <c:v>105.53</c:v>
                </c:pt>
                <c:pt idx="7">
                  <c:v>104.92</c:v>
                </c:pt>
                <c:pt idx="8">
                  <c:v>105.92</c:v>
                </c:pt>
                <c:pt idx="9">
                  <c:v>106.39</c:v>
                </c:pt>
                <c:pt idx="10">
                  <c:v>108.87</c:v>
                </c:pt>
                <c:pt idx="11">
                  <c:v>108.83</c:v>
                </c:pt>
                <c:pt idx="12">
                  <c:v>111.91</c:v>
                </c:pt>
                <c:pt idx="13">
                  <c:v>112.33</c:v>
                </c:pt>
                <c:pt idx="14">
                  <c:v>112.61</c:v>
                </c:pt>
                <c:pt idx="15">
                  <c:v>112.49</c:v>
                </c:pt>
                <c:pt idx="16">
                  <c:v>113.75</c:v>
                </c:pt>
                <c:pt idx="17">
                  <c:v>115.58</c:v>
                </c:pt>
                <c:pt idx="18">
                  <c:v>115.31</c:v>
                </c:pt>
                <c:pt idx="19">
                  <c:v>115.01</c:v>
                </c:pt>
                <c:pt idx="20">
                  <c:v>114.83</c:v>
                </c:pt>
              </c:numCache>
            </c:numRef>
          </c:val>
          <c:smooth val="0"/>
          <c:extLst>
            <c:ext xmlns:c16="http://schemas.microsoft.com/office/drawing/2014/chart" uri="{C3380CC4-5D6E-409C-BE32-E72D297353CC}">
              <c16:uniqueId val="{00000004-8B42-408C-B75E-BCB8231FE946}"/>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288851071"/>
        <c:axId val="1288835679"/>
      </c:stockChart>
      <c:dateAx>
        <c:axId val="1288850655"/>
        <c:scaling>
          <c:orientation val="minMax"/>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848159"/>
        <c:crosses val="autoZero"/>
        <c:auto val="1"/>
        <c:lblOffset val="100"/>
        <c:baseTimeUnit val="days"/>
      </c:dateAx>
      <c:valAx>
        <c:axId val="1288848159"/>
        <c:scaling>
          <c:orientation val="minMax"/>
        </c:scaling>
        <c:delete val="0"/>
        <c:axPos val="l"/>
        <c:majorGridlines>
          <c:spPr>
            <a:ln w="9525" cap="flat" cmpd="sng" algn="ctr">
              <a:solidFill>
                <a:schemeClr val="tx1">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850655"/>
        <c:crosses val="autoZero"/>
        <c:crossBetween val="between"/>
      </c:valAx>
      <c:valAx>
        <c:axId val="1288835679"/>
        <c:scaling>
          <c:orientation val="minMax"/>
        </c:scaling>
        <c:delete val="0"/>
        <c:axPos val="r"/>
        <c:majorGridlines>
          <c:spPr>
            <a:ln w="9525" cap="flat" cmpd="sng" algn="ctr">
              <a:solidFill>
                <a:schemeClr val="tx1">
                  <a:lumMod val="15000"/>
                  <a:lumOff val="85000"/>
                </a:schemeClr>
              </a:solidFill>
              <a:round/>
            </a:ln>
            <a:effectLst/>
          </c:spPr>
        </c:majorGridlines>
        <c:numFmt formatCode="_([$$-409]* #,##0_);_([$$-409]* \(#,##0\);_([$$-409]*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851071"/>
        <c:crosses val="max"/>
        <c:crossBetween val="between"/>
      </c:valAx>
      <c:dateAx>
        <c:axId val="1288851071"/>
        <c:scaling>
          <c:orientation val="minMax"/>
        </c:scaling>
        <c:delete val="1"/>
        <c:axPos val="b"/>
        <c:numFmt formatCode="m/d/yyyy" sourceLinked="1"/>
        <c:majorTickMark val="out"/>
        <c:minorTickMark val="none"/>
        <c:tickLblPos val="nextTo"/>
        <c:crossAx val="1288835679"/>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bg1">
          <a:lumMod val="85000"/>
          <a:alpha val="40000"/>
        </a:schemeClr>
      </a:glo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Close Price</a:t>
            </a:r>
            <a:r>
              <a:rPr lang="en-US" sz="1200" baseline="0">
                <a:latin typeface="Segoe UI Semibold" panose="020B0702040204020203" pitchFamily="34" charset="0"/>
                <a:cs typeface="Segoe UI Semibold" panose="020B0702040204020203" pitchFamily="34" charset="0"/>
              </a:rPr>
              <a:t> Last 12 Months</a:t>
            </a:r>
            <a:endParaRPr lang="en-US" sz="1200">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LLY!$L$3</c:f>
              <c:strCache>
                <c:ptCount val="1"/>
                <c:pt idx="0">
                  <c:v>Close</c:v>
                </c:pt>
              </c:strCache>
            </c:strRef>
          </c:tx>
          <c:spPr>
            <a:solidFill>
              <a:schemeClr val="accent1"/>
            </a:solidFill>
            <a:ln>
              <a:noFill/>
            </a:ln>
            <a:effectLst/>
          </c:spPr>
          <c:cat>
            <c:numRef>
              <c:f>LLY!$K$4:$K$255</c:f>
              <c:numCache>
                <c:formatCode>m/d/yyyy</c:formatCode>
                <c:ptCount val="252"/>
                <c:pt idx="0">
                  <c:v>44670</c:v>
                </c:pt>
                <c:pt idx="1">
                  <c:v>44671</c:v>
                </c:pt>
                <c:pt idx="2">
                  <c:v>44672</c:v>
                </c:pt>
                <c:pt idx="3">
                  <c:v>44673</c:v>
                </c:pt>
                <c:pt idx="4">
                  <c:v>44676</c:v>
                </c:pt>
                <c:pt idx="5">
                  <c:v>44677</c:v>
                </c:pt>
                <c:pt idx="6">
                  <c:v>44678</c:v>
                </c:pt>
                <c:pt idx="7">
                  <c:v>44679</c:v>
                </c:pt>
                <c:pt idx="8">
                  <c:v>44680</c:v>
                </c:pt>
                <c:pt idx="9">
                  <c:v>44683</c:v>
                </c:pt>
                <c:pt idx="10">
                  <c:v>44684</c:v>
                </c:pt>
                <c:pt idx="11">
                  <c:v>44685</c:v>
                </c:pt>
                <c:pt idx="12">
                  <c:v>44686</c:v>
                </c:pt>
                <c:pt idx="13">
                  <c:v>44687</c:v>
                </c:pt>
                <c:pt idx="14">
                  <c:v>44690</c:v>
                </c:pt>
                <c:pt idx="15">
                  <c:v>44691</c:v>
                </c:pt>
                <c:pt idx="16">
                  <c:v>44692</c:v>
                </c:pt>
                <c:pt idx="17">
                  <c:v>44693</c:v>
                </c:pt>
                <c:pt idx="18">
                  <c:v>44694</c:v>
                </c:pt>
                <c:pt idx="19">
                  <c:v>44697</c:v>
                </c:pt>
                <c:pt idx="20">
                  <c:v>44698</c:v>
                </c:pt>
                <c:pt idx="21">
                  <c:v>44699</c:v>
                </c:pt>
                <c:pt idx="22">
                  <c:v>44700</c:v>
                </c:pt>
                <c:pt idx="23">
                  <c:v>44701</c:v>
                </c:pt>
                <c:pt idx="24">
                  <c:v>44704</c:v>
                </c:pt>
                <c:pt idx="25">
                  <c:v>44705</c:v>
                </c:pt>
                <c:pt idx="26">
                  <c:v>44706</c:v>
                </c:pt>
                <c:pt idx="27">
                  <c:v>44707</c:v>
                </c:pt>
                <c:pt idx="28">
                  <c:v>44708</c:v>
                </c:pt>
                <c:pt idx="29">
                  <c:v>44712</c:v>
                </c:pt>
                <c:pt idx="30">
                  <c:v>44713</c:v>
                </c:pt>
                <c:pt idx="31">
                  <c:v>44714</c:v>
                </c:pt>
                <c:pt idx="32">
                  <c:v>44715</c:v>
                </c:pt>
                <c:pt idx="33">
                  <c:v>44718</c:v>
                </c:pt>
                <c:pt idx="34">
                  <c:v>44719</c:v>
                </c:pt>
                <c:pt idx="35">
                  <c:v>44720</c:v>
                </c:pt>
                <c:pt idx="36">
                  <c:v>44721</c:v>
                </c:pt>
                <c:pt idx="37">
                  <c:v>44722</c:v>
                </c:pt>
                <c:pt idx="38">
                  <c:v>44725</c:v>
                </c:pt>
                <c:pt idx="39">
                  <c:v>44726</c:v>
                </c:pt>
                <c:pt idx="40">
                  <c:v>44727</c:v>
                </c:pt>
                <c:pt idx="41">
                  <c:v>44728</c:v>
                </c:pt>
                <c:pt idx="42">
                  <c:v>44729</c:v>
                </c:pt>
                <c:pt idx="43">
                  <c:v>44733</c:v>
                </c:pt>
                <c:pt idx="44">
                  <c:v>44734</c:v>
                </c:pt>
                <c:pt idx="45">
                  <c:v>44735</c:v>
                </c:pt>
                <c:pt idx="46">
                  <c:v>44736</c:v>
                </c:pt>
                <c:pt idx="47">
                  <c:v>44739</c:v>
                </c:pt>
                <c:pt idx="48">
                  <c:v>44740</c:v>
                </c:pt>
                <c:pt idx="49">
                  <c:v>44741</c:v>
                </c:pt>
                <c:pt idx="50">
                  <c:v>44742</c:v>
                </c:pt>
                <c:pt idx="51">
                  <c:v>44743</c:v>
                </c:pt>
                <c:pt idx="52">
                  <c:v>44747</c:v>
                </c:pt>
                <c:pt idx="53">
                  <c:v>44748</c:v>
                </c:pt>
                <c:pt idx="54">
                  <c:v>44749</c:v>
                </c:pt>
                <c:pt idx="55">
                  <c:v>44750</c:v>
                </c:pt>
                <c:pt idx="56">
                  <c:v>44753</c:v>
                </c:pt>
                <c:pt idx="57">
                  <c:v>44754</c:v>
                </c:pt>
                <c:pt idx="58">
                  <c:v>44755</c:v>
                </c:pt>
                <c:pt idx="59">
                  <c:v>44756</c:v>
                </c:pt>
                <c:pt idx="60">
                  <c:v>44757</c:v>
                </c:pt>
                <c:pt idx="61">
                  <c:v>44760</c:v>
                </c:pt>
                <c:pt idx="62">
                  <c:v>44761</c:v>
                </c:pt>
                <c:pt idx="63">
                  <c:v>44762</c:v>
                </c:pt>
                <c:pt idx="64">
                  <c:v>44763</c:v>
                </c:pt>
                <c:pt idx="65">
                  <c:v>44764</c:v>
                </c:pt>
                <c:pt idx="66">
                  <c:v>44767</c:v>
                </c:pt>
                <c:pt idx="67">
                  <c:v>44768</c:v>
                </c:pt>
                <c:pt idx="68">
                  <c:v>44769</c:v>
                </c:pt>
                <c:pt idx="69">
                  <c:v>44770</c:v>
                </c:pt>
                <c:pt idx="70">
                  <c:v>44771</c:v>
                </c:pt>
                <c:pt idx="71">
                  <c:v>44774</c:v>
                </c:pt>
                <c:pt idx="72">
                  <c:v>44775</c:v>
                </c:pt>
                <c:pt idx="73">
                  <c:v>44776</c:v>
                </c:pt>
                <c:pt idx="74">
                  <c:v>44777</c:v>
                </c:pt>
                <c:pt idx="75">
                  <c:v>44778</c:v>
                </c:pt>
                <c:pt idx="76">
                  <c:v>44781</c:v>
                </c:pt>
                <c:pt idx="77">
                  <c:v>44782</c:v>
                </c:pt>
                <c:pt idx="78">
                  <c:v>44783</c:v>
                </c:pt>
                <c:pt idx="79">
                  <c:v>44784</c:v>
                </c:pt>
                <c:pt idx="80">
                  <c:v>44785</c:v>
                </c:pt>
                <c:pt idx="81">
                  <c:v>44788</c:v>
                </c:pt>
                <c:pt idx="82">
                  <c:v>44789</c:v>
                </c:pt>
                <c:pt idx="83">
                  <c:v>44790</c:v>
                </c:pt>
                <c:pt idx="84">
                  <c:v>44791</c:v>
                </c:pt>
                <c:pt idx="85">
                  <c:v>44792</c:v>
                </c:pt>
                <c:pt idx="86">
                  <c:v>44795</c:v>
                </c:pt>
                <c:pt idx="87">
                  <c:v>44796</c:v>
                </c:pt>
                <c:pt idx="88">
                  <c:v>44797</c:v>
                </c:pt>
                <c:pt idx="89">
                  <c:v>44798</c:v>
                </c:pt>
                <c:pt idx="90">
                  <c:v>44799</c:v>
                </c:pt>
                <c:pt idx="91">
                  <c:v>44802</c:v>
                </c:pt>
                <c:pt idx="92">
                  <c:v>44803</c:v>
                </c:pt>
                <c:pt idx="93">
                  <c:v>44804</c:v>
                </c:pt>
                <c:pt idx="94">
                  <c:v>44805</c:v>
                </c:pt>
                <c:pt idx="95">
                  <c:v>44806</c:v>
                </c:pt>
                <c:pt idx="96">
                  <c:v>44810</c:v>
                </c:pt>
                <c:pt idx="97">
                  <c:v>44811</c:v>
                </c:pt>
                <c:pt idx="98">
                  <c:v>44812</c:v>
                </c:pt>
                <c:pt idx="99">
                  <c:v>44813</c:v>
                </c:pt>
                <c:pt idx="100">
                  <c:v>44816</c:v>
                </c:pt>
                <c:pt idx="101">
                  <c:v>44817</c:v>
                </c:pt>
                <c:pt idx="102">
                  <c:v>44818</c:v>
                </c:pt>
                <c:pt idx="103">
                  <c:v>44819</c:v>
                </c:pt>
                <c:pt idx="104">
                  <c:v>44820</c:v>
                </c:pt>
                <c:pt idx="105">
                  <c:v>44823</c:v>
                </c:pt>
                <c:pt idx="106">
                  <c:v>44824</c:v>
                </c:pt>
                <c:pt idx="107">
                  <c:v>44825</c:v>
                </c:pt>
                <c:pt idx="108">
                  <c:v>44826</c:v>
                </c:pt>
                <c:pt idx="109">
                  <c:v>44827</c:v>
                </c:pt>
                <c:pt idx="110">
                  <c:v>44830</c:v>
                </c:pt>
                <c:pt idx="111">
                  <c:v>44831</c:v>
                </c:pt>
                <c:pt idx="112">
                  <c:v>44832</c:v>
                </c:pt>
                <c:pt idx="113">
                  <c:v>44833</c:v>
                </c:pt>
                <c:pt idx="114">
                  <c:v>44834</c:v>
                </c:pt>
                <c:pt idx="115">
                  <c:v>44837</c:v>
                </c:pt>
                <c:pt idx="116">
                  <c:v>44838</c:v>
                </c:pt>
                <c:pt idx="117">
                  <c:v>44839</c:v>
                </c:pt>
                <c:pt idx="118">
                  <c:v>44840</c:v>
                </c:pt>
                <c:pt idx="119">
                  <c:v>44841</c:v>
                </c:pt>
                <c:pt idx="120">
                  <c:v>44844</c:v>
                </c:pt>
                <c:pt idx="121">
                  <c:v>44845</c:v>
                </c:pt>
                <c:pt idx="122">
                  <c:v>44846</c:v>
                </c:pt>
                <c:pt idx="123">
                  <c:v>44847</c:v>
                </c:pt>
                <c:pt idx="124">
                  <c:v>44848</c:v>
                </c:pt>
                <c:pt idx="125">
                  <c:v>44851</c:v>
                </c:pt>
                <c:pt idx="126">
                  <c:v>44852</c:v>
                </c:pt>
                <c:pt idx="127">
                  <c:v>44853</c:v>
                </c:pt>
                <c:pt idx="128">
                  <c:v>44854</c:v>
                </c:pt>
                <c:pt idx="129">
                  <c:v>44855</c:v>
                </c:pt>
                <c:pt idx="130">
                  <c:v>44858</c:v>
                </c:pt>
                <c:pt idx="131">
                  <c:v>44859</c:v>
                </c:pt>
                <c:pt idx="132">
                  <c:v>44860</c:v>
                </c:pt>
                <c:pt idx="133">
                  <c:v>44861</c:v>
                </c:pt>
                <c:pt idx="134">
                  <c:v>44862</c:v>
                </c:pt>
                <c:pt idx="135">
                  <c:v>44865</c:v>
                </c:pt>
                <c:pt idx="136">
                  <c:v>44866</c:v>
                </c:pt>
                <c:pt idx="137">
                  <c:v>44867</c:v>
                </c:pt>
                <c:pt idx="138">
                  <c:v>44868</c:v>
                </c:pt>
                <c:pt idx="139">
                  <c:v>44869</c:v>
                </c:pt>
                <c:pt idx="140">
                  <c:v>44872</c:v>
                </c:pt>
                <c:pt idx="141">
                  <c:v>44873</c:v>
                </c:pt>
                <c:pt idx="142">
                  <c:v>44874</c:v>
                </c:pt>
                <c:pt idx="143">
                  <c:v>44875</c:v>
                </c:pt>
                <c:pt idx="144">
                  <c:v>44876</c:v>
                </c:pt>
                <c:pt idx="145">
                  <c:v>44879</c:v>
                </c:pt>
                <c:pt idx="146">
                  <c:v>44880</c:v>
                </c:pt>
                <c:pt idx="147">
                  <c:v>44881</c:v>
                </c:pt>
                <c:pt idx="148">
                  <c:v>44882</c:v>
                </c:pt>
                <c:pt idx="149">
                  <c:v>44883</c:v>
                </c:pt>
                <c:pt idx="150">
                  <c:v>44886</c:v>
                </c:pt>
                <c:pt idx="151">
                  <c:v>44887</c:v>
                </c:pt>
                <c:pt idx="152">
                  <c:v>44888</c:v>
                </c:pt>
                <c:pt idx="153">
                  <c:v>44890</c:v>
                </c:pt>
                <c:pt idx="154">
                  <c:v>44893</c:v>
                </c:pt>
                <c:pt idx="155">
                  <c:v>44894</c:v>
                </c:pt>
                <c:pt idx="156">
                  <c:v>44895</c:v>
                </c:pt>
                <c:pt idx="157">
                  <c:v>44896</c:v>
                </c:pt>
                <c:pt idx="158">
                  <c:v>44897</c:v>
                </c:pt>
                <c:pt idx="159">
                  <c:v>44900</c:v>
                </c:pt>
                <c:pt idx="160">
                  <c:v>44901</c:v>
                </c:pt>
                <c:pt idx="161">
                  <c:v>44902</c:v>
                </c:pt>
                <c:pt idx="162">
                  <c:v>44903</c:v>
                </c:pt>
                <c:pt idx="163">
                  <c:v>44904</c:v>
                </c:pt>
                <c:pt idx="164">
                  <c:v>44907</c:v>
                </c:pt>
                <c:pt idx="165">
                  <c:v>44908</c:v>
                </c:pt>
                <c:pt idx="166">
                  <c:v>44909</c:v>
                </c:pt>
                <c:pt idx="167">
                  <c:v>44910</c:v>
                </c:pt>
                <c:pt idx="168">
                  <c:v>44911</c:v>
                </c:pt>
                <c:pt idx="169">
                  <c:v>44914</c:v>
                </c:pt>
                <c:pt idx="170">
                  <c:v>44915</c:v>
                </c:pt>
                <c:pt idx="171">
                  <c:v>44916</c:v>
                </c:pt>
                <c:pt idx="172">
                  <c:v>44917</c:v>
                </c:pt>
                <c:pt idx="173">
                  <c:v>44918</c:v>
                </c:pt>
                <c:pt idx="174">
                  <c:v>44922</c:v>
                </c:pt>
                <c:pt idx="175">
                  <c:v>44923</c:v>
                </c:pt>
                <c:pt idx="176">
                  <c:v>44924</c:v>
                </c:pt>
                <c:pt idx="177">
                  <c:v>44925</c:v>
                </c:pt>
                <c:pt idx="178">
                  <c:v>44929</c:v>
                </c:pt>
                <c:pt idx="179">
                  <c:v>44930</c:v>
                </c:pt>
                <c:pt idx="180">
                  <c:v>44931</c:v>
                </c:pt>
                <c:pt idx="181">
                  <c:v>44932</c:v>
                </c:pt>
                <c:pt idx="182">
                  <c:v>44935</c:v>
                </c:pt>
                <c:pt idx="183">
                  <c:v>44936</c:v>
                </c:pt>
                <c:pt idx="184">
                  <c:v>44937</c:v>
                </c:pt>
                <c:pt idx="185">
                  <c:v>44938</c:v>
                </c:pt>
                <c:pt idx="186">
                  <c:v>44939</c:v>
                </c:pt>
                <c:pt idx="187">
                  <c:v>44943</c:v>
                </c:pt>
                <c:pt idx="188">
                  <c:v>44944</c:v>
                </c:pt>
                <c:pt idx="189">
                  <c:v>44945</c:v>
                </c:pt>
                <c:pt idx="190">
                  <c:v>44946</c:v>
                </c:pt>
                <c:pt idx="191">
                  <c:v>44949</c:v>
                </c:pt>
                <c:pt idx="192">
                  <c:v>44950</c:v>
                </c:pt>
                <c:pt idx="193">
                  <c:v>44951</c:v>
                </c:pt>
                <c:pt idx="194">
                  <c:v>44952</c:v>
                </c:pt>
                <c:pt idx="195">
                  <c:v>44953</c:v>
                </c:pt>
                <c:pt idx="196">
                  <c:v>44956</c:v>
                </c:pt>
                <c:pt idx="197">
                  <c:v>44957</c:v>
                </c:pt>
                <c:pt idx="198">
                  <c:v>44958</c:v>
                </c:pt>
                <c:pt idx="199">
                  <c:v>44959</c:v>
                </c:pt>
                <c:pt idx="200">
                  <c:v>44960</c:v>
                </c:pt>
                <c:pt idx="201">
                  <c:v>44963</c:v>
                </c:pt>
                <c:pt idx="202">
                  <c:v>44964</c:v>
                </c:pt>
                <c:pt idx="203">
                  <c:v>44965</c:v>
                </c:pt>
                <c:pt idx="204">
                  <c:v>44966</c:v>
                </c:pt>
                <c:pt idx="205">
                  <c:v>44967</c:v>
                </c:pt>
                <c:pt idx="206">
                  <c:v>44970</c:v>
                </c:pt>
                <c:pt idx="207">
                  <c:v>44971</c:v>
                </c:pt>
                <c:pt idx="208">
                  <c:v>44972</c:v>
                </c:pt>
                <c:pt idx="209">
                  <c:v>44973</c:v>
                </c:pt>
                <c:pt idx="210">
                  <c:v>44974</c:v>
                </c:pt>
                <c:pt idx="211">
                  <c:v>44978</c:v>
                </c:pt>
                <c:pt idx="212">
                  <c:v>44979</c:v>
                </c:pt>
                <c:pt idx="213">
                  <c:v>44980</c:v>
                </c:pt>
                <c:pt idx="214">
                  <c:v>44981</c:v>
                </c:pt>
                <c:pt idx="215">
                  <c:v>44984</c:v>
                </c:pt>
                <c:pt idx="216">
                  <c:v>44985</c:v>
                </c:pt>
                <c:pt idx="217">
                  <c:v>44986</c:v>
                </c:pt>
                <c:pt idx="218">
                  <c:v>44987</c:v>
                </c:pt>
                <c:pt idx="219">
                  <c:v>44988</c:v>
                </c:pt>
                <c:pt idx="220">
                  <c:v>44991</c:v>
                </c:pt>
                <c:pt idx="221">
                  <c:v>44992</c:v>
                </c:pt>
                <c:pt idx="222">
                  <c:v>44993</c:v>
                </c:pt>
                <c:pt idx="223">
                  <c:v>44994</c:v>
                </c:pt>
                <c:pt idx="224">
                  <c:v>44995</c:v>
                </c:pt>
                <c:pt idx="225">
                  <c:v>44998</c:v>
                </c:pt>
                <c:pt idx="226">
                  <c:v>44999</c:v>
                </c:pt>
                <c:pt idx="227">
                  <c:v>45000</c:v>
                </c:pt>
                <c:pt idx="228">
                  <c:v>45001</c:v>
                </c:pt>
                <c:pt idx="229">
                  <c:v>45002</c:v>
                </c:pt>
                <c:pt idx="230">
                  <c:v>45005</c:v>
                </c:pt>
                <c:pt idx="231">
                  <c:v>45006</c:v>
                </c:pt>
                <c:pt idx="232">
                  <c:v>45007</c:v>
                </c:pt>
                <c:pt idx="233">
                  <c:v>45008</c:v>
                </c:pt>
                <c:pt idx="234">
                  <c:v>45009</c:v>
                </c:pt>
                <c:pt idx="235">
                  <c:v>45012</c:v>
                </c:pt>
                <c:pt idx="236">
                  <c:v>45013</c:v>
                </c:pt>
                <c:pt idx="237">
                  <c:v>45014</c:v>
                </c:pt>
                <c:pt idx="238">
                  <c:v>45015</c:v>
                </c:pt>
                <c:pt idx="239">
                  <c:v>45016</c:v>
                </c:pt>
                <c:pt idx="240">
                  <c:v>45019</c:v>
                </c:pt>
                <c:pt idx="241">
                  <c:v>45020</c:v>
                </c:pt>
                <c:pt idx="242">
                  <c:v>45021</c:v>
                </c:pt>
                <c:pt idx="243">
                  <c:v>45022</c:v>
                </c:pt>
                <c:pt idx="244">
                  <c:v>45026</c:v>
                </c:pt>
                <c:pt idx="245">
                  <c:v>45027</c:v>
                </c:pt>
                <c:pt idx="246">
                  <c:v>45028</c:v>
                </c:pt>
                <c:pt idx="247">
                  <c:v>45029</c:v>
                </c:pt>
                <c:pt idx="248">
                  <c:v>45030</c:v>
                </c:pt>
                <c:pt idx="249">
                  <c:v>45033</c:v>
                </c:pt>
                <c:pt idx="250">
                  <c:v>45034</c:v>
                </c:pt>
              </c:numCache>
            </c:numRef>
          </c:cat>
          <c:val>
            <c:numRef>
              <c:f>LLY!$L$4:$L$255</c:f>
              <c:numCache>
                <c:formatCode>_([$$-409]* #,##0.00_);_([$$-409]* \(#,##0.00\);_([$$-409]* "-"??_);_(@_)</c:formatCode>
                <c:ptCount val="252"/>
                <c:pt idx="0">
                  <c:v>297.01</c:v>
                </c:pt>
                <c:pt idx="1">
                  <c:v>292.92</c:v>
                </c:pt>
                <c:pt idx="2">
                  <c:v>289.61</c:v>
                </c:pt>
                <c:pt idx="3">
                  <c:v>278.73</c:v>
                </c:pt>
                <c:pt idx="4">
                  <c:v>285.2</c:v>
                </c:pt>
                <c:pt idx="5">
                  <c:v>282.83</c:v>
                </c:pt>
                <c:pt idx="6">
                  <c:v>285.08999999999997</c:v>
                </c:pt>
                <c:pt idx="7">
                  <c:v>297.27</c:v>
                </c:pt>
                <c:pt idx="8">
                  <c:v>292.13</c:v>
                </c:pt>
                <c:pt idx="9">
                  <c:v>289.56</c:v>
                </c:pt>
                <c:pt idx="10">
                  <c:v>288.07</c:v>
                </c:pt>
                <c:pt idx="11">
                  <c:v>294.89999999999998</c:v>
                </c:pt>
                <c:pt idx="12">
                  <c:v>292.37</c:v>
                </c:pt>
                <c:pt idx="13">
                  <c:v>296.89999999999998</c:v>
                </c:pt>
                <c:pt idx="14">
                  <c:v>289.23</c:v>
                </c:pt>
                <c:pt idx="15">
                  <c:v>285.7</c:v>
                </c:pt>
                <c:pt idx="16">
                  <c:v>286.69</c:v>
                </c:pt>
                <c:pt idx="17">
                  <c:v>291.8</c:v>
                </c:pt>
                <c:pt idx="18">
                  <c:v>291.63</c:v>
                </c:pt>
                <c:pt idx="19">
                  <c:v>299.38</c:v>
                </c:pt>
                <c:pt idx="20">
                  <c:v>301.39999999999998</c:v>
                </c:pt>
                <c:pt idx="21">
                  <c:v>295.19</c:v>
                </c:pt>
                <c:pt idx="22">
                  <c:v>286.27</c:v>
                </c:pt>
                <c:pt idx="23">
                  <c:v>298.85000000000002</c:v>
                </c:pt>
                <c:pt idx="24">
                  <c:v>302.60000000000002</c:v>
                </c:pt>
                <c:pt idx="25">
                  <c:v>305.95999999999998</c:v>
                </c:pt>
                <c:pt idx="26">
                  <c:v>307.01</c:v>
                </c:pt>
                <c:pt idx="27">
                  <c:v>313.45999999999998</c:v>
                </c:pt>
                <c:pt idx="28">
                  <c:v>323.48</c:v>
                </c:pt>
                <c:pt idx="29">
                  <c:v>313.44</c:v>
                </c:pt>
                <c:pt idx="30">
                  <c:v>311.08</c:v>
                </c:pt>
                <c:pt idx="31">
                  <c:v>302.43</c:v>
                </c:pt>
                <c:pt idx="32">
                  <c:v>301.64999999999998</c:v>
                </c:pt>
                <c:pt idx="33">
                  <c:v>303.36</c:v>
                </c:pt>
                <c:pt idx="34">
                  <c:v>312.10000000000002</c:v>
                </c:pt>
                <c:pt idx="35">
                  <c:v>313.49</c:v>
                </c:pt>
                <c:pt idx="36">
                  <c:v>303.25</c:v>
                </c:pt>
                <c:pt idx="37">
                  <c:v>297.01</c:v>
                </c:pt>
                <c:pt idx="38">
                  <c:v>291.27999999999997</c:v>
                </c:pt>
                <c:pt idx="39">
                  <c:v>290.79000000000002</c:v>
                </c:pt>
                <c:pt idx="40">
                  <c:v>292.99</c:v>
                </c:pt>
                <c:pt idx="41">
                  <c:v>288.07</c:v>
                </c:pt>
                <c:pt idx="42">
                  <c:v>290.89999999999998</c:v>
                </c:pt>
                <c:pt idx="43">
                  <c:v>297.33999999999997</c:v>
                </c:pt>
                <c:pt idx="44">
                  <c:v>306.69</c:v>
                </c:pt>
                <c:pt idx="45">
                  <c:v>312.72000000000003</c:v>
                </c:pt>
                <c:pt idx="46">
                  <c:v>325.62</c:v>
                </c:pt>
                <c:pt idx="47">
                  <c:v>327.27</c:v>
                </c:pt>
                <c:pt idx="48">
                  <c:v>317.62</c:v>
                </c:pt>
                <c:pt idx="49">
                  <c:v>323</c:v>
                </c:pt>
                <c:pt idx="50">
                  <c:v>324.23</c:v>
                </c:pt>
                <c:pt idx="51">
                  <c:v>324.70999999999998</c:v>
                </c:pt>
                <c:pt idx="52">
                  <c:v>327.18</c:v>
                </c:pt>
                <c:pt idx="53">
                  <c:v>330.15</c:v>
                </c:pt>
                <c:pt idx="54">
                  <c:v>327.95</c:v>
                </c:pt>
                <c:pt idx="55">
                  <c:v>330.47</c:v>
                </c:pt>
                <c:pt idx="56">
                  <c:v>331.07</c:v>
                </c:pt>
                <c:pt idx="57">
                  <c:v>323.58999999999997</c:v>
                </c:pt>
                <c:pt idx="58">
                  <c:v>322.45999999999998</c:v>
                </c:pt>
                <c:pt idx="59">
                  <c:v>326.89</c:v>
                </c:pt>
                <c:pt idx="60">
                  <c:v>331.6</c:v>
                </c:pt>
                <c:pt idx="61">
                  <c:v>321.77</c:v>
                </c:pt>
                <c:pt idx="62">
                  <c:v>326.2</c:v>
                </c:pt>
                <c:pt idx="63">
                  <c:v>322.02999999999997</c:v>
                </c:pt>
                <c:pt idx="64">
                  <c:v>326.92</c:v>
                </c:pt>
                <c:pt idx="65">
                  <c:v>328.75</c:v>
                </c:pt>
                <c:pt idx="66">
                  <c:v>331.55</c:v>
                </c:pt>
                <c:pt idx="67">
                  <c:v>331.56</c:v>
                </c:pt>
                <c:pt idx="68">
                  <c:v>328.94</c:v>
                </c:pt>
                <c:pt idx="69">
                  <c:v>330.8</c:v>
                </c:pt>
                <c:pt idx="70">
                  <c:v>329.69</c:v>
                </c:pt>
                <c:pt idx="71">
                  <c:v>324.14999999999998</c:v>
                </c:pt>
                <c:pt idx="72">
                  <c:v>320.2</c:v>
                </c:pt>
                <c:pt idx="73">
                  <c:v>313.83</c:v>
                </c:pt>
                <c:pt idx="74">
                  <c:v>305.79000000000002</c:v>
                </c:pt>
                <c:pt idx="75">
                  <c:v>301.32</c:v>
                </c:pt>
                <c:pt idx="76">
                  <c:v>302.5</c:v>
                </c:pt>
                <c:pt idx="77">
                  <c:v>303.02</c:v>
                </c:pt>
                <c:pt idx="78">
                  <c:v>304.61</c:v>
                </c:pt>
                <c:pt idx="79">
                  <c:v>301.17</c:v>
                </c:pt>
                <c:pt idx="80">
                  <c:v>308.08</c:v>
                </c:pt>
                <c:pt idx="81">
                  <c:v>313.94</c:v>
                </c:pt>
                <c:pt idx="82">
                  <c:v>310.31</c:v>
                </c:pt>
                <c:pt idx="83">
                  <c:v>316.82</c:v>
                </c:pt>
                <c:pt idx="84">
                  <c:v>316.72000000000003</c:v>
                </c:pt>
                <c:pt idx="85">
                  <c:v>322.77</c:v>
                </c:pt>
                <c:pt idx="86">
                  <c:v>323.10000000000002</c:v>
                </c:pt>
                <c:pt idx="87">
                  <c:v>315.10000000000002</c:v>
                </c:pt>
                <c:pt idx="88">
                  <c:v>318.87</c:v>
                </c:pt>
                <c:pt idx="89">
                  <c:v>323.14</c:v>
                </c:pt>
                <c:pt idx="90">
                  <c:v>315.56</c:v>
                </c:pt>
                <c:pt idx="91">
                  <c:v>310.14999999999998</c:v>
                </c:pt>
                <c:pt idx="92">
                  <c:v>307.04000000000002</c:v>
                </c:pt>
                <c:pt idx="93">
                  <c:v>301.23</c:v>
                </c:pt>
                <c:pt idx="94">
                  <c:v>309.13</c:v>
                </c:pt>
                <c:pt idx="95">
                  <c:v>301.33</c:v>
                </c:pt>
                <c:pt idx="96">
                  <c:v>306.82</c:v>
                </c:pt>
                <c:pt idx="97">
                  <c:v>311.60000000000002</c:v>
                </c:pt>
                <c:pt idx="98">
                  <c:v>315.5</c:v>
                </c:pt>
                <c:pt idx="99">
                  <c:v>317.7</c:v>
                </c:pt>
                <c:pt idx="100">
                  <c:v>315.22000000000003</c:v>
                </c:pt>
                <c:pt idx="101">
                  <c:v>306.48</c:v>
                </c:pt>
                <c:pt idx="102">
                  <c:v>309.61</c:v>
                </c:pt>
                <c:pt idx="103">
                  <c:v>309.47000000000003</c:v>
                </c:pt>
                <c:pt idx="104">
                  <c:v>308.89</c:v>
                </c:pt>
                <c:pt idx="105">
                  <c:v>305.08999999999997</c:v>
                </c:pt>
                <c:pt idx="106">
                  <c:v>301.73</c:v>
                </c:pt>
                <c:pt idx="107">
                  <c:v>296.48</c:v>
                </c:pt>
                <c:pt idx="108">
                  <c:v>310.87</c:v>
                </c:pt>
                <c:pt idx="109">
                  <c:v>311.45999999999998</c:v>
                </c:pt>
                <c:pt idx="110">
                  <c:v>307.5</c:v>
                </c:pt>
                <c:pt idx="111">
                  <c:v>311.10000000000002</c:v>
                </c:pt>
                <c:pt idx="112">
                  <c:v>334.38</c:v>
                </c:pt>
                <c:pt idx="113">
                  <c:v>330.01</c:v>
                </c:pt>
                <c:pt idx="114">
                  <c:v>323.35000000000002</c:v>
                </c:pt>
                <c:pt idx="115">
                  <c:v>321.55</c:v>
                </c:pt>
                <c:pt idx="116">
                  <c:v>329.89</c:v>
                </c:pt>
                <c:pt idx="117">
                  <c:v>331.78</c:v>
                </c:pt>
                <c:pt idx="118">
                  <c:v>332.95</c:v>
                </c:pt>
                <c:pt idx="119">
                  <c:v>326.66000000000003</c:v>
                </c:pt>
                <c:pt idx="120">
                  <c:v>323.89</c:v>
                </c:pt>
                <c:pt idx="121">
                  <c:v>327.60000000000002</c:v>
                </c:pt>
                <c:pt idx="122">
                  <c:v>324.57</c:v>
                </c:pt>
                <c:pt idx="123">
                  <c:v>332.1</c:v>
                </c:pt>
                <c:pt idx="124">
                  <c:v>331.39</c:v>
                </c:pt>
                <c:pt idx="125">
                  <c:v>332.76</c:v>
                </c:pt>
                <c:pt idx="126">
                  <c:v>335.03</c:v>
                </c:pt>
                <c:pt idx="127">
                  <c:v>329.29</c:v>
                </c:pt>
                <c:pt idx="128">
                  <c:v>329.07</c:v>
                </c:pt>
                <c:pt idx="129">
                  <c:v>340.77</c:v>
                </c:pt>
                <c:pt idx="130">
                  <c:v>347.9</c:v>
                </c:pt>
                <c:pt idx="131">
                  <c:v>351.31</c:v>
                </c:pt>
                <c:pt idx="132">
                  <c:v>357.86</c:v>
                </c:pt>
                <c:pt idx="133">
                  <c:v>356.33</c:v>
                </c:pt>
                <c:pt idx="134">
                  <c:v>359.9</c:v>
                </c:pt>
                <c:pt idx="135">
                  <c:v>362.09</c:v>
                </c:pt>
                <c:pt idx="136">
                  <c:v>352.58</c:v>
                </c:pt>
                <c:pt idx="137">
                  <c:v>354.96</c:v>
                </c:pt>
                <c:pt idx="138">
                  <c:v>361.68</c:v>
                </c:pt>
                <c:pt idx="139">
                  <c:v>357.41</c:v>
                </c:pt>
                <c:pt idx="140">
                  <c:v>365.07</c:v>
                </c:pt>
                <c:pt idx="141">
                  <c:v>366.66</c:v>
                </c:pt>
                <c:pt idx="142">
                  <c:v>363.27</c:v>
                </c:pt>
                <c:pt idx="143">
                  <c:v>368.72</c:v>
                </c:pt>
                <c:pt idx="144">
                  <c:v>352.3</c:v>
                </c:pt>
                <c:pt idx="145">
                  <c:v>356.06</c:v>
                </c:pt>
                <c:pt idx="146">
                  <c:v>349.95</c:v>
                </c:pt>
                <c:pt idx="147">
                  <c:v>352.93</c:v>
                </c:pt>
                <c:pt idx="148">
                  <c:v>360.77</c:v>
                </c:pt>
                <c:pt idx="149">
                  <c:v>361.67</c:v>
                </c:pt>
                <c:pt idx="150">
                  <c:v>361.17</c:v>
                </c:pt>
                <c:pt idx="151">
                  <c:v>360.88</c:v>
                </c:pt>
                <c:pt idx="152">
                  <c:v>361.72</c:v>
                </c:pt>
                <c:pt idx="153">
                  <c:v>365.25</c:v>
                </c:pt>
                <c:pt idx="154">
                  <c:v>365.77</c:v>
                </c:pt>
                <c:pt idx="155">
                  <c:v>363.95</c:v>
                </c:pt>
                <c:pt idx="156">
                  <c:v>371.08</c:v>
                </c:pt>
                <c:pt idx="157">
                  <c:v>370.33</c:v>
                </c:pt>
                <c:pt idx="158">
                  <c:v>374.76</c:v>
                </c:pt>
                <c:pt idx="159">
                  <c:v>369.29</c:v>
                </c:pt>
                <c:pt idx="160">
                  <c:v>368.54</c:v>
                </c:pt>
                <c:pt idx="161">
                  <c:v>371.97</c:v>
                </c:pt>
                <c:pt idx="162">
                  <c:v>371.79</c:v>
                </c:pt>
                <c:pt idx="163">
                  <c:v>360.99</c:v>
                </c:pt>
                <c:pt idx="164">
                  <c:v>367.25</c:v>
                </c:pt>
                <c:pt idx="165">
                  <c:v>358.66</c:v>
                </c:pt>
                <c:pt idx="166">
                  <c:v>363.5</c:v>
                </c:pt>
                <c:pt idx="167">
                  <c:v>360.01</c:v>
                </c:pt>
                <c:pt idx="168">
                  <c:v>359.87</c:v>
                </c:pt>
                <c:pt idx="169">
                  <c:v>357.78</c:v>
                </c:pt>
                <c:pt idx="170">
                  <c:v>359.64</c:v>
                </c:pt>
                <c:pt idx="171">
                  <c:v>368.01</c:v>
                </c:pt>
                <c:pt idx="172">
                  <c:v>365.31</c:v>
                </c:pt>
                <c:pt idx="173">
                  <c:v>367.9</c:v>
                </c:pt>
                <c:pt idx="174">
                  <c:v>364.88</c:v>
                </c:pt>
                <c:pt idx="175">
                  <c:v>365.22</c:v>
                </c:pt>
                <c:pt idx="176">
                  <c:v>367.02</c:v>
                </c:pt>
                <c:pt idx="177">
                  <c:v>365.84</c:v>
                </c:pt>
                <c:pt idx="178">
                  <c:v>364.99</c:v>
                </c:pt>
                <c:pt idx="179">
                  <c:v>363.1</c:v>
                </c:pt>
                <c:pt idx="180">
                  <c:v>358.92</c:v>
                </c:pt>
                <c:pt idx="181">
                  <c:v>362.94</c:v>
                </c:pt>
                <c:pt idx="182">
                  <c:v>349.83</c:v>
                </c:pt>
                <c:pt idx="183">
                  <c:v>352.75</c:v>
                </c:pt>
                <c:pt idx="184">
                  <c:v>360.41</c:v>
                </c:pt>
                <c:pt idx="185">
                  <c:v>359.12</c:v>
                </c:pt>
                <c:pt idx="186">
                  <c:v>361.62</c:v>
                </c:pt>
                <c:pt idx="187">
                  <c:v>357.74</c:v>
                </c:pt>
                <c:pt idx="188">
                  <c:v>352.01</c:v>
                </c:pt>
                <c:pt idx="189">
                  <c:v>351.08</c:v>
                </c:pt>
                <c:pt idx="190">
                  <c:v>346.07</c:v>
                </c:pt>
                <c:pt idx="191">
                  <c:v>342.21</c:v>
                </c:pt>
                <c:pt idx="192">
                  <c:v>346.39</c:v>
                </c:pt>
                <c:pt idx="193">
                  <c:v>349.73</c:v>
                </c:pt>
                <c:pt idx="194">
                  <c:v>348.01</c:v>
                </c:pt>
                <c:pt idx="195">
                  <c:v>342.1</c:v>
                </c:pt>
                <c:pt idx="196">
                  <c:v>340.5</c:v>
                </c:pt>
                <c:pt idx="197">
                  <c:v>344.15</c:v>
                </c:pt>
                <c:pt idx="198">
                  <c:v>342.57</c:v>
                </c:pt>
                <c:pt idx="199">
                  <c:v>330.7</c:v>
                </c:pt>
                <c:pt idx="200">
                  <c:v>339.08</c:v>
                </c:pt>
                <c:pt idx="201">
                  <c:v>337.66</c:v>
                </c:pt>
                <c:pt idx="202">
                  <c:v>339.68</c:v>
                </c:pt>
                <c:pt idx="203">
                  <c:v>340.73</c:v>
                </c:pt>
                <c:pt idx="204">
                  <c:v>341.79</c:v>
                </c:pt>
                <c:pt idx="205">
                  <c:v>345.12</c:v>
                </c:pt>
                <c:pt idx="206">
                  <c:v>350.4</c:v>
                </c:pt>
                <c:pt idx="207">
                  <c:v>347.56</c:v>
                </c:pt>
                <c:pt idx="208">
                  <c:v>335.01</c:v>
                </c:pt>
                <c:pt idx="209">
                  <c:v>326.07</c:v>
                </c:pt>
                <c:pt idx="210">
                  <c:v>328.4</c:v>
                </c:pt>
                <c:pt idx="211">
                  <c:v>327.51</c:v>
                </c:pt>
                <c:pt idx="212">
                  <c:v>329.07</c:v>
                </c:pt>
                <c:pt idx="213">
                  <c:v>327.52</c:v>
                </c:pt>
                <c:pt idx="214">
                  <c:v>321.64</c:v>
                </c:pt>
                <c:pt idx="215">
                  <c:v>316.62</c:v>
                </c:pt>
                <c:pt idx="216">
                  <c:v>311.22000000000003</c:v>
                </c:pt>
                <c:pt idx="217">
                  <c:v>314.17</c:v>
                </c:pt>
                <c:pt idx="218">
                  <c:v>315.05</c:v>
                </c:pt>
                <c:pt idx="219">
                  <c:v>318.43</c:v>
                </c:pt>
                <c:pt idx="220">
                  <c:v>318.95999999999998</c:v>
                </c:pt>
                <c:pt idx="221">
                  <c:v>310.63</c:v>
                </c:pt>
                <c:pt idx="222">
                  <c:v>312.54000000000002</c:v>
                </c:pt>
                <c:pt idx="223">
                  <c:v>316.85000000000002</c:v>
                </c:pt>
                <c:pt idx="224">
                  <c:v>315.02</c:v>
                </c:pt>
                <c:pt idx="225">
                  <c:v>324.49</c:v>
                </c:pt>
                <c:pt idx="226">
                  <c:v>327.07</c:v>
                </c:pt>
                <c:pt idx="227">
                  <c:v>329.47</c:v>
                </c:pt>
                <c:pt idx="228">
                  <c:v>329.53</c:v>
                </c:pt>
                <c:pt idx="229">
                  <c:v>329.18</c:v>
                </c:pt>
                <c:pt idx="230">
                  <c:v>333.6</c:v>
                </c:pt>
                <c:pt idx="231">
                  <c:v>331.08</c:v>
                </c:pt>
                <c:pt idx="232">
                  <c:v>330.97</c:v>
                </c:pt>
                <c:pt idx="233">
                  <c:v>332.64</c:v>
                </c:pt>
                <c:pt idx="234">
                  <c:v>336.13</c:v>
                </c:pt>
                <c:pt idx="235">
                  <c:v>334.6</c:v>
                </c:pt>
                <c:pt idx="236">
                  <c:v>337.65</c:v>
                </c:pt>
                <c:pt idx="237">
                  <c:v>335.87</c:v>
                </c:pt>
                <c:pt idx="238">
                  <c:v>340.69</c:v>
                </c:pt>
                <c:pt idx="239">
                  <c:v>343.42</c:v>
                </c:pt>
                <c:pt idx="240">
                  <c:v>350.74</c:v>
                </c:pt>
                <c:pt idx="241">
                  <c:v>354.62</c:v>
                </c:pt>
                <c:pt idx="242">
                  <c:v>362.24</c:v>
                </c:pt>
                <c:pt idx="243">
                  <c:v>368.29</c:v>
                </c:pt>
                <c:pt idx="244">
                  <c:v>367</c:v>
                </c:pt>
                <c:pt idx="245">
                  <c:v>364.04</c:v>
                </c:pt>
                <c:pt idx="246">
                  <c:v>369.05</c:v>
                </c:pt>
                <c:pt idx="247">
                  <c:v>375.15</c:v>
                </c:pt>
                <c:pt idx="248">
                  <c:v>374.73</c:v>
                </c:pt>
                <c:pt idx="249">
                  <c:v>372.35</c:v>
                </c:pt>
                <c:pt idx="250">
                  <c:v>369.91</c:v>
                </c:pt>
              </c:numCache>
            </c:numRef>
          </c:val>
          <c:extLst>
            <c:ext xmlns:c16="http://schemas.microsoft.com/office/drawing/2014/chart" uri="{C3380CC4-5D6E-409C-BE32-E72D297353CC}">
              <c16:uniqueId val="{00000000-FD2F-46D0-ACDB-8B75BB209C28}"/>
            </c:ext>
          </c:extLst>
        </c:ser>
        <c:dLbls>
          <c:showLegendKey val="0"/>
          <c:showVal val="0"/>
          <c:showCatName val="0"/>
          <c:showSerName val="0"/>
          <c:showPercent val="0"/>
          <c:showBubbleSize val="0"/>
        </c:dLbls>
        <c:axId val="468435871"/>
        <c:axId val="468436287"/>
      </c:areaChart>
      <c:dateAx>
        <c:axId val="468435871"/>
        <c:scaling>
          <c:orientation val="minMax"/>
        </c:scaling>
        <c:delete val="1"/>
        <c:axPos val="b"/>
        <c:numFmt formatCode="dd/mm" sourceLinked="0"/>
        <c:majorTickMark val="out"/>
        <c:minorTickMark val="none"/>
        <c:tickLblPos val="nextTo"/>
        <c:crossAx val="468436287"/>
        <c:crosses val="autoZero"/>
        <c:auto val="1"/>
        <c:lblOffset val="100"/>
        <c:baseTimeUnit val="days"/>
      </c:dateAx>
      <c:valAx>
        <c:axId val="468436287"/>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3587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63500">
        <a:schemeClr val="bg1">
          <a:lumMod val="85000"/>
          <a:alpha val="40000"/>
        </a:schemeClr>
      </a:glow>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Close Price Last 12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MRK!$L$3</c:f>
              <c:strCache>
                <c:ptCount val="1"/>
                <c:pt idx="0">
                  <c:v>Close</c:v>
                </c:pt>
              </c:strCache>
            </c:strRef>
          </c:tx>
          <c:spPr>
            <a:solidFill>
              <a:schemeClr val="accent1"/>
            </a:solidFill>
            <a:ln>
              <a:noFill/>
            </a:ln>
            <a:effectLst/>
          </c:spPr>
          <c:cat>
            <c:numRef>
              <c:f>MRK!$K$4:$K$255</c:f>
              <c:numCache>
                <c:formatCode>m/d/yyyy</c:formatCode>
                <c:ptCount val="252"/>
                <c:pt idx="0">
                  <c:v>44670</c:v>
                </c:pt>
                <c:pt idx="1">
                  <c:v>44671</c:v>
                </c:pt>
                <c:pt idx="2">
                  <c:v>44672</c:v>
                </c:pt>
                <c:pt idx="3">
                  <c:v>44673</c:v>
                </c:pt>
                <c:pt idx="4">
                  <c:v>44676</c:v>
                </c:pt>
                <c:pt idx="5">
                  <c:v>44677</c:v>
                </c:pt>
                <c:pt idx="6">
                  <c:v>44678</c:v>
                </c:pt>
                <c:pt idx="7">
                  <c:v>44679</c:v>
                </c:pt>
                <c:pt idx="8">
                  <c:v>44680</c:v>
                </c:pt>
                <c:pt idx="9">
                  <c:v>44683</c:v>
                </c:pt>
                <c:pt idx="10">
                  <c:v>44684</c:v>
                </c:pt>
                <c:pt idx="11">
                  <c:v>44685</c:v>
                </c:pt>
                <c:pt idx="12">
                  <c:v>44686</c:v>
                </c:pt>
                <c:pt idx="13">
                  <c:v>44687</c:v>
                </c:pt>
                <c:pt idx="14">
                  <c:v>44690</c:v>
                </c:pt>
                <c:pt idx="15">
                  <c:v>44691</c:v>
                </c:pt>
                <c:pt idx="16">
                  <c:v>44692</c:v>
                </c:pt>
                <c:pt idx="17">
                  <c:v>44693</c:v>
                </c:pt>
                <c:pt idx="18">
                  <c:v>44694</c:v>
                </c:pt>
                <c:pt idx="19">
                  <c:v>44697</c:v>
                </c:pt>
                <c:pt idx="20">
                  <c:v>44698</c:v>
                </c:pt>
                <c:pt idx="21">
                  <c:v>44699</c:v>
                </c:pt>
                <c:pt idx="22">
                  <c:v>44700</c:v>
                </c:pt>
                <c:pt idx="23">
                  <c:v>44701</c:v>
                </c:pt>
                <c:pt idx="24">
                  <c:v>44704</c:v>
                </c:pt>
                <c:pt idx="25">
                  <c:v>44705</c:v>
                </c:pt>
                <c:pt idx="26">
                  <c:v>44706</c:v>
                </c:pt>
                <c:pt idx="27">
                  <c:v>44707</c:v>
                </c:pt>
                <c:pt idx="28">
                  <c:v>44708</c:v>
                </c:pt>
                <c:pt idx="29">
                  <c:v>44712</c:v>
                </c:pt>
                <c:pt idx="30">
                  <c:v>44713</c:v>
                </c:pt>
                <c:pt idx="31">
                  <c:v>44714</c:v>
                </c:pt>
                <c:pt idx="32">
                  <c:v>44715</c:v>
                </c:pt>
                <c:pt idx="33">
                  <c:v>44718</c:v>
                </c:pt>
                <c:pt idx="34">
                  <c:v>44719</c:v>
                </c:pt>
                <c:pt idx="35">
                  <c:v>44720</c:v>
                </c:pt>
                <c:pt idx="36">
                  <c:v>44721</c:v>
                </c:pt>
                <c:pt idx="37">
                  <c:v>44722</c:v>
                </c:pt>
                <c:pt idx="38">
                  <c:v>44725</c:v>
                </c:pt>
                <c:pt idx="39">
                  <c:v>44726</c:v>
                </c:pt>
                <c:pt idx="40">
                  <c:v>44727</c:v>
                </c:pt>
                <c:pt idx="41">
                  <c:v>44728</c:v>
                </c:pt>
                <c:pt idx="42">
                  <c:v>44729</c:v>
                </c:pt>
                <c:pt idx="43">
                  <c:v>44733</c:v>
                </c:pt>
                <c:pt idx="44">
                  <c:v>44734</c:v>
                </c:pt>
                <c:pt idx="45">
                  <c:v>44735</c:v>
                </c:pt>
                <c:pt idx="46">
                  <c:v>44736</c:v>
                </c:pt>
                <c:pt idx="47">
                  <c:v>44739</c:v>
                </c:pt>
                <c:pt idx="48">
                  <c:v>44740</c:v>
                </c:pt>
                <c:pt idx="49">
                  <c:v>44741</c:v>
                </c:pt>
                <c:pt idx="50">
                  <c:v>44742</c:v>
                </c:pt>
                <c:pt idx="51">
                  <c:v>44743</c:v>
                </c:pt>
                <c:pt idx="52">
                  <c:v>44747</c:v>
                </c:pt>
                <c:pt idx="53">
                  <c:v>44748</c:v>
                </c:pt>
                <c:pt idx="54">
                  <c:v>44749</c:v>
                </c:pt>
                <c:pt idx="55">
                  <c:v>44750</c:v>
                </c:pt>
                <c:pt idx="56">
                  <c:v>44753</c:v>
                </c:pt>
                <c:pt idx="57">
                  <c:v>44754</c:v>
                </c:pt>
                <c:pt idx="58">
                  <c:v>44755</c:v>
                </c:pt>
                <c:pt idx="59">
                  <c:v>44756</c:v>
                </c:pt>
                <c:pt idx="60">
                  <c:v>44757</c:v>
                </c:pt>
                <c:pt idx="61">
                  <c:v>44760</c:v>
                </c:pt>
                <c:pt idx="62">
                  <c:v>44761</c:v>
                </c:pt>
                <c:pt idx="63">
                  <c:v>44762</c:v>
                </c:pt>
                <c:pt idx="64">
                  <c:v>44763</c:v>
                </c:pt>
                <c:pt idx="65">
                  <c:v>44764</c:v>
                </c:pt>
                <c:pt idx="66">
                  <c:v>44767</c:v>
                </c:pt>
                <c:pt idx="67">
                  <c:v>44768</c:v>
                </c:pt>
                <c:pt idx="68">
                  <c:v>44769</c:v>
                </c:pt>
                <c:pt idx="69">
                  <c:v>44770</c:v>
                </c:pt>
                <c:pt idx="70">
                  <c:v>44771</c:v>
                </c:pt>
                <c:pt idx="71">
                  <c:v>44774</c:v>
                </c:pt>
                <c:pt idx="72">
                  <c:v>44775</c:v>
                </c:pt>
                <c:pt idx="73">
                  <c:v>44776</c:v>
                </c:pt>
                <c:pt idx="74">
                  <c:v>44777</c:v>
                </c:pt>
                <c:pt idx="75">
                  <c:v>44778</c:v>
                </c:pt>
                <c:pt idx="76">
                  <c:v>44781</c:v>
                </c:pt>
                <c:pt idx="77">
                  <c:v>44782</c:v>
                </c:pt>
                <c:pt idx="78">
                  <c:v>44783</c:v>
                </c:pt>
                <c:pt idx="79">
                  <c:v>44784</c:v>
                </c:pt>
                <c:pt idx="80">
                  <c:v>44785</c:v>
                </c:pt>
                <c:pt idx="81">
                  <c:v>44788</c:v>
                </c:pt>
                <c:pt idx="82">
                  <c:v>44789</c:v>
                </c:pt>
                <c:pt idx="83">
                  <c:v>44790</c:v>
                </c:pt>
                <c:pt idx="84">
                  <c:v>44791</c:v>
                </c:pt>
                <c:pt idx="85">
                  <c:v>44792</c:v>
                </c:pt>
                <c:pt idx="86">
                  <c:v>44795</c:v>
                </c:pt>
                <c:pt idx="87">
                  <c:v>44796</c:v>
                </c:pt>
                <c:pt idx="88">
                  <c:v>44797</c:v>
                </c:pt>
                <c:pt idx="89">
                  <c:v>44798</c:v>
                </c:pt>
                <c:pt idx="90">
                  <c:v>44799</c:v>
                </c:pt>
                <c:pt idx="91">
                  <c:v>44802</c:v>
                </c:pt>
                <c:pt idx="92">
                  <c:v>44803</c:v>
                </c:pt>
                <c:pt idx="93">
                  <c:v>44804</c:v>
                </c:pt>
                <c:pt idx="94">
                  <c:v>44805</c:v>
                </c:pt>
                <c:pt idx="95">
                  <c:v>44806</c:v>
                </c:pt>
                <c:pt idx="96">
                  <c:v>44810</c:v>
                </c:pt>
                <c:pt idx="97">
                  <c:v>44811</c:v>
                </c:pt>
                <c:pt idx="98">
                  <c:v>44812</c:v>
                </c:pt>
                <c:pt idx="99">
                  <c:v>44813</c:v>
                </c:pt>
                <c:pt idx="100">
                  <c:v>44816</c:v>
                </c:pt>
                <c:pt idx="101">
                  <c:v>44817</c:v>
                </c:pt>
                <c:pt idx="102">
                  <c:v>44818</c:v>
                </c:pt>
                <c:pt idx="103">
                  <c:v>44819</c:v>
                </c:pt>
                <c:pt idx="104">
                  <c:v>44820</c:v>
                </c:pt>
                <c:pt idx="105">
                  <c:v>44823</c:v>
                </c:pt>
                <c:pt idx="106">
                  <c:v>44824</c:v>
                </c:pt>
                <c:pt idx="107">
                  <c:v>44825</c:v>
                </c:pt>
                <c:pt idx="108">
                  <c:v>44826</c:v>
                </c:pt>
                <c:pt idx="109">
                  <c:v>44827</c:v>
                </c:pt>
                <c:pt idx="110">
                  <c:v>44830</c:v>
                </c:pt>
                <c:pt idx="111">
                  <c:v>44831</c:v>
                </c:pt>
                <c:pt idx="112">
                  <c:v>44832</c:v>
                </c:pt>
                <c:pt idx="113">
                  <c:v>44833</c:v>
                </c:pt>
                <c:pt idx="114">
                  <c:v>44834</c:v>
                </c:pt>
                <c:pt idx="115">
                  <c:v>44837</c:v>
                </c:pt>
                <c:pt idx="116">
                  <c:v>44838</c:v>
                </c:pt>
                <c:pt idx="117">
                  <c:v>44839</c:v>
                </c:pt>
                <c:pt idx="118">
                  <c:v>44840</c:v>
                </c:pt>
                <c:pt idx="119">
                  <c:v>44841</c:v>
                </c:pt>
                <c:pt idx="120">
                  <c:v>44844</c:v>
                </c:pt>
                <c:pt idx="121">
                  <c:v>44845</c:v>
                </c:pt>
                <c:pt idx="122">
                  <c:v>44846</c:v>
                </c:pt>
                <c:pt idx="123">
                  <c:v>44847</c:v>
                </c:pt>
                <c:pt idx="124">
                  <c:v>44848</c:v>
                </c:pt>
                <c:pt idx="125">
                  <c:v>44851</c:v>
                </c:pt>
                <c:pt idx="126">
                  <c:v>44852</c:v>
                </c:pt>
                <c:pt idx="127">
                  <c:v>44853</c:v>
                </c:pt>
                <c:pt idx="128">
                  <c:v>44854</c:v>
                </c:pt>
                <c:pt idx="129">
                  <c:v>44855</c:v>
                </c:pt>
                <c:pt idx="130">
                  <c:v>44858</c:v>
                </c:pt>
                <c:pt idx="131">
                  <c:v>44859</c:v>
                </c:pt>
                <c:pt idx="132">
                  <c:v>44860</c:v>
                </c:pt>
                <c:pt idx="133">
                  <c:v>44861</c:v>
                </c:pt>
                <c:pt idx="134">
                  <c:v>44862</c:v>
                </c:pt>
                <c:pt idx="135">
                  <c:v>44865</c:v>
                </c:pt>
                <c:pt idx="136">
                  <c:v>44866</c:v>
                </c:pt>
                <c:pt idx="137">
                  <c:v>44867</c:v>
                </c:pt>
                <c:pt idx="138">
                  <c:v>44868</c:v>
                </c:pt>
                <c:pt idx="139">
                  <c:v>44869</c:v>
                </c:pt>
                <c:pt idx="140">
                  <c:v>44872</c:v>
                </c:pt>
                <c:pt idx="141">
                  <c:v>44873</c:v>
                </c:pt>
                <c:pt idx="142">
                  <c:v>44874</c:v>
                </c:pt>
                <c:pt idx="143">
                  <c:v>44875</c:v>
                </c:pt>
                <c:pt idx="144">
                  <c:v>44876</c:v>
                </c:pt>
                <c:pt idx="145">
                  <c:v>44879</c:v>
                </c:pt>
                <c:pt idx="146">
                  <c:v>44880</c:v>
                </c:pt>
                <c:pt idx="147">
                  <c:v>44881</c:v>
                </c:pt>
                <c:pt idx="148">
                  <c:v>44882</c:v>
                </c:pt>
                <c:pt idx="149">
                  <c:v>44883</c:v>
                </c:pt>
                <c:pt idx="150">
                  <c:v>44886</c:v>
                </c:pt>
                <c:pt idx="151">
                  <c:v>44887</c:v>
                </c:pt>
                <c:pt idx="152">
                  <c:v>44888</c:v>
                </c:pt>
                <c:pt idx="153">
                  <c:v>44890</c:v>
                </c:pt>
                <c:pt idx="154">
                  <c:v>44893</c:v>
                </c:pt>
                <c:pt idx="155">
                  <c:v>44894</c:v>
                </c:pt>
                <c:pt idx="156">
                  <c:v>44895</c:v>
                </c:pt>
                <c:pt idx="157">
                  <c:v>44896</c:v>
                </c:pt>
                <c:pt idx="158">
                  <c:v>44897</c:v>
                </c:pt>
                <c:pt idx="159">
                  <c:v>44900</c:v>
                </c:pt>
                <c:pt idx="160">
                  <c:v>44901</c:v>
                </c:pt>
                <c:pt idx="161">
                  <c:v>44902</c:v>
                </c:pt>
                <c:pt idx="162">
                  <c:v>44903</c:v>
                </c:pt>
                <c:pt idx="163">
                  <c:v>44904</c:v>
                </c:pt>
                <c:pt idx="164">
                  <c:v>44907</c:v>
                </c:pt>
                <c:pt idx="165">
                  <c:v>44908</c:v>
                </c:pt>
                <c:pt idx="166">
                  <c:v>44909</c:v>
                </c:pt>
                <c:pt idx="167">
                  <c:v>44910</c:v>
                </c:pt>
                <c:pt idx="168">
                  <c:v>44911</c:v>
                </c:pt>
                <c:pt idx="169">
                  <c:v>44914</c:v>
                </c:pt>
                <c:pt idx="170">
                  <c:v>44915</c:v>
                </c:pt>
                <c:pt idx="171">
                  <c:v>44916</c:v>
                </c:pt>
                <c:pt idx="172">
                  <c:v>44917</c:v>
                </c:pt>
                <c:pt idx="173">
                  <c:v>44918</c:v>
                </c:pt>
                <c:pt idx="174">
                  <c:v>44922</c:v>
                </c:pt>
                <c:pt idx="175">
                  <c:v>44923</c:v>
                </c:pt>
                <c:pt idx="176">
                  <c:v>44924</c:v>
                </c:pt>
                <c:pt idx="177">
                  <c:v>44925</c:v>
                </c:pt>
                <c:pt idx="178">
                  <c:v>44929</c:v>
                </c:pt>
                <c:pt idx="179">
                  <c:v>44930</c:v>
                </c:pt>
                <c:pt idx="180">
                  <c:v>44931</c:v>
                </c:pt>
                <c:pt idx="181">
                  <c:v>44932</c:v>
                </c:pt>
                <c:pt idx="182">
                  <c:v>44935</c:v>
                </c:pt>
                <c:pt idx="183">
                  <c:v>44936</c:v>
                </c:pt>
                <c:pt idx="184">
                  <c:v>44937</c:v>
                </c:pt>
                <c:pt idx="185">
                  <c:v>44938</c:v>
                </c:pt>
                <c:pt idx="186">
                  <c:v>44939</c:v>
                </c:pt>
                <c:pt idx="187">
                  <c:v>44943</c:v>
                </c:pt>
                <c:pt idx="188">
                  <c:v>44944</c:v>
                </c:pt>
                <c:pt idx="189">
                  <c:v>44945</c:v>
                </c:pt>
                <c:pt idx="190">
                  <c:v>44946</c:v>
                </c:pt>
                <c:pt idx="191">
                  <c:v>44949</c:v>
                </c:pt>
                <c:pt idx="192">
                  <c:v>44950</c:v>
                </c:pt>
                <c:pt idx="193">
                  <c:v>44951</c:v>
                </c:pt>
                <c:pt idx="194">
                  <c:v>44952</c:v>
                </c:pt>
                <c:pt idx="195">
                  <c:v>44953</c:v>
                </c:pt>
                <c:pt idx="196">
                  <c:v>44956</c:v>
                </c:pt>
                <c:pt idx="197">
                  <c:v>44957</c:v>
                </c:pt>
                <c:pt idx="198">
                  <c:v>44958</c:v>
                </c:pt>
                <c:pt idx="199">
                  <c:v>44959</c:v>
                </c:pt>
                <c:pt idx="200">
                  <c:v>44960</c:v>
                </c:pt>
                <c:pt idx="201">
                  <c:v>44963</c:v>
                </c:pt>
                <c:pt idx="202">
                  <c:v>44964</c:v>
                </c:pt>
                <c:pt idx="203">
                  <c:v>44965</c:v>
                </c:pt>
                <c:pt idx="204">
                  <c:v>44966</c:v>
                </c:pt>
                <c:pt idx="205">
                  <c:v>44967</c:v>
                </c:pt>
                <c:pt idx="206">
                  <c:v>44970</c:v>
                </c:pt>
                <c:pt idx="207">
                  <c:v>44971</c:v>
                </c:pt>
                <c:pt idx="208">
                  <c:v>44972</c:v>
                </c:pt>
                <c:pt idx="209">
                  <c:v>44973</c:v>
                </c:pt>
                <c:pt idx="210">
                  <c:v>44974</c:v>
                </c:pt>
                <c:pt idx="211">
                  <c:v>44978</c:v>
                </c:pt>
                <c:pt idx="212">
                  <c:v>44979</c:v>
                </c:pt>
                <c:pt idx="213">
                  <c:v>44980</c:v>
                </c:pt>
                <c:pt idx="214">
                  <c:v>44981</c:v>
                </c:pt>
                <c:pt idx="215">
                  <c:v>44984</c:v>
                </c:pt>
                <c:pt idx="216">
                  <c:v>44985</c:v>
                </c:pt>
                <c:pt idx="217">
                  <c:v>44986</c:v>
                </c:pt>
                <c:pt idx="218">
                  <c:v>44987</c:v>
                </c:pt>
                <c:pt idx="219">
                  <c:v>44988</c:v>
                </c:pt>
                <c:pt idx="220">
                  <c:v>44991</c:v>
                </c:pt>
                <c:pt idx="221">
                  <c:v>44992</c:v>
                </c:pt>
                <c:pt idx="222">
                  <c:v>44993</c:v>
                </c:pt>
                <c:pt idx="223">
                  <c:v>44994</c:v>
                </c:pt>
                <c:pt idx="224">
                  <c:v>44995</c:v>
                </c:pt>
                <c:pt idx="225">
                  <c:v>44998</c:v>
                </c:pt>
                <c:pt idx="226">
                  <c:v>44999</c:v>
                </c:pt>
                <c:pt idx="227">
                  <c:v>45000</c:v>
                </c:pt>
                <c:pt idx="228">
                  <c:v>45001</c:v>
                </c:pt>
                <c:pt idx="229">
                  <c:v>45002</c:v>
                </c:pt>
                <c:pt idx="230">
                  <c:v>45005</c:v>
                </c:pt>
                <c:pt idx="231">
                  <c:v>45006</c:v>
                </c:pt>
                <c:pt idx="232">
                  <c:v>45007</c:v>
                </c:pt>
                <c:pt idx="233">
                  <c:v>45008</c:v>
                </c:pt>
                <c:pt idx="234">
                  <c:v>45009</c:v>
                </c:pt>
                <c:pt idx="235">
                  <c:v>45012</c:v>
                </c:pt>
                <c:pt idx="236">
                  <c:v>45013</c:v>
                </c:pt>
                <c:pt idx="237">
                  <c:v>45014</c:v>
                </c:pt>
                <c:pt idx="238">
                  <c:v>45015</c:v>
                </c:pt>
                <c:pt idx="239">
                  <c:v>45016</c:v>
                </c:pt>
                <c:pt idx="240">
                  <c:v>45019</c:v>
                </c:pt>
                <c:pt idx="241">
                  <c:v>45020</c:v>
                </c:pt>
                <c:pt idx="242">
                  <c:v>45021</c:v>
                </c:pt>
                <c:pt idx="243">
                  <c:v>45022</c:v>
                </c:pt>
                <c:pt idx="244">
                  <c:v>45026</c:v>
                </c:pt>
                <c:pt idx="245">
                  <c:v>45027</c:v>
                </c:pt>
                <c:pt idx="246">
                  <c:v>45028</c:v>
                </c:pt>
                <c:pt idx="247">
                  <c:v>45029</c:v>
                </c:pt>
                <c:pt idx="248">
                  <c:v>45030</c:v>
                </c:pt>
                <c:pt idx="249">
                  <c:v>45033</c:v>
                </c:pt>
                <c:pt idx="250">
                  <c:v>45034</c:v>
                </c:pt>
              </c:numCache>
            </c:numRef>
          </c:cat>
          <c:val>
            <c:numRef>
              <c:f>MRK!$L$4:$L$255</c:f>
              <c:numCache>
                <c:formatCode>_([$$-409]* #,##0.00_);_([$$-409]* \(#,##0.00\);_([$$-409]* "-"??_);_(@_)</c:formatCode>
                <c:ptCount val="252"/>
                <c:pt idx="0">
                  <c:v>85.79</c:v>
                </c:pt>
                <c:pt idx="1">
                  <c:v>86.46</c:v>
                </c:pt>
                <c:pt idx="2">
                  <c:v>86.23</c:v>
                </c:pt>
                <c:pt idx="3">
                  <c:v>84.59</c:v>
                </c:pt>
                <c:pt idx="4">
                  <c:v>85.44</c:v>
                </c:pt>
                <c:pt idx="5">
                  <c:v>84.48</c:v>
                </c:pt>
                <c:pt idx="6">
                  <c:v>84.41</c:v>
                </c:pt>
                <c:pt idx="7">
                  <c:v>88.58</c:v>
                </c:pt>
                <c:pt idx="8">
                  <c:v>88.69</c:v>
                </c:pt>
                <c:pt idx="9">
                  <c:v>87.65</c:v>
                </c:pt>
                <c:pt idx="10">
                  <c:v>87.1</c:v>
                </c:pt>
                <c:pt idx="11">
                  <c:v>88.52</c:v>
                </c:pt>
                <c:pt idx="12">
                  <c:v>88.01</c:v>
                </c:pt>
                <c:pt idx="13">
                  <c:v>88.39</c:v>
                </c:pt>
                <c:pt idx="14">
                  <c:v>87.64</c:v>
                </c:pt>
                <c:pt idx="15">
                  <c:v>87.81</c:v>
                </c:pt>
                <c:pt idx="16">
                  <c:v>89.19</c:v>
                </c:pt>
                <c:pt idx="17">
                  <c:v>90.83</c:v>
                </c:pt>
                <c:pt idx="18">
                  <c:v>90.41</c:v>
                </c:pt>
                <c:pt idx="19">
                  <c:v>92.32</c:v>
                </c:pt>
                <c:pt idx="20">
                  <c:v>93</c:v>
                </c:pt>
                <c:pt idx="21">
                  <c:v>92.1</c:v>
                </c:pt>
                <c:pt idx="22">
                  <c:v>92.09</c:v>
                </c:pt>
                <c:pt idx="23">
                  <c:v>93.55</c:v>
                </c:pt>
                <c:pt idx="24">
                  <c:v>93.83</c:v>
                </c:pt>
                <c:pt idx="25">
                  <c:v>94.64</c:v>
                </c:pt>
                <c:pt idx="26">
                  <c:v>93.75</c:v>
                </c:pt>
                <c:pt idx="27">
                  <c:v>92.31</c:v>
                </c:pt>
                <c:pt idx="28">
                  <c:v>93.08</c:v>
                </c:pt>
                <c:pt idx="29">
                  <c:v>92.03</c:v>
                </c:pt>
                <c:pt idx="30">
                  <c:v>91.14</c:v>
                </c:pt>
                <c:pt idx="31">
                  <c:v>90</c:v>
                </c:pt>
                <c:pt idx="32">
                  <c:v>89.91</c:v>
                </c:pt>
                <c:pt idx="33">
                  <c:v>89.84</c:v>
                </c:pt>
                <c:pt idx="34">
                  <c:v>90.48</c:v>
                </c:pt>
                <c:pt idx="35">
                  <c:v>89.48</c:v>
                </c:pt>
                <c:pt idx="36">
                  <c:v>88</c:v>
                </c:pt>
                <c:pt idx="37">
                  <c:v>87.18</c:v>
                </c:pt>
                <c:pt idx="38">
                  <c:v>85</c:v>
                </c:pt>
                <c:pt idx="39">
                  <c:v>84.5</c:v>
                </c:pt>
                <c:pt idx="40">
                  <c:v>84.63</c:v>
                </c:pt>
                <c:pt idx="41">
                  <c:v>84.89</c:v>
                </c:pt>
                <c:pt idx="42">
                  <c:v>84.62</c:v>
                </c:pt>
                <c:pt idx="43">
                  <c:v>88.03</c:v>
                </c:pt>
                <c:pt idx="44">
                  <c:v>89.16</c:v>
                </c:pt>
                <c:pt idx="45">
                  <c:v>92</c:v>
                </c:pt>
                <c:pt idx="46">
                  <c:v>93.13</c:v>
                </c:pt>
                <c:pt idx="47">
                  <c:v>94.41</c:v>
                </c:pt>
                <c:pt idx="48">
                  <c:v>91.89</c:v>
                </c:pt>
                <c:pt idx="49">
                  <c:v>92.51</c:v>
                </c:pt>
                <c:pt idx="50">
                  <c:v>91.17</c:v>
                </c:pt>
                <c:pt idx="51">
                  <c:v>92.42</c:v>
                </c:pt>
                <c:pt idx="52">
                  <c:v>92.64</c:v>
                </c:pt>
                <c:pt idx="53">
                  <c:v>93.13</c:v>
                </c:pt>
                <c:pt idx="54">
                  <c:v>93.01</c:v>
                </c:pt>
                <c:pt idx="55">
                  <c:v>92.78</c:v>
                </c:pt>
                <c:pt idx="56">
                  <c:v>94.3</c:v>
                </c:pt>
                <c:pt idx="57">
                  <c:v>93.6</c:v>
                </c:pt>
                <c:pt idx="58">
                  <c:v>93.77</c:v>
                </c:pt>
                <c:pt idx="59">
                  <c:v>93.88</c:v>
                </c:pt>
                <c:pt idx="60">
                  <c:v>94.96</c:v>
                </c:pt>
                <c:pt idx="61">
                  <c:v>92.34</c:v>
                </c:pt>
                <c:pt idx="62">
                  <c:v>92.36</c:v>
                </c:pt>
                <c:pt idx="63">
                  <c:v>89.65</c:v>
                </c:pt>
                <c:pt idx="64">
                  <c:v>90.14</c:v>
                </c:pt>
                <c:pt idx="65">
                  <c:v>90.11</c:v>
                </c:pt>
                <c:pt idx="66">
                  <c:v>90.53</c:v>
                </c:pt>
                <c:pt idx="67">
                  <c:v>91.29</c:v>
                </c:pt>
                <c:pt idx="68">
                  <c:v>91.23</c:v>
                </c:pt>
                <c:pt idx="69">
                  <c:v>89.94</c:v>
                </c:pt>
                <c:pt idx="70">
                  <c:v>89.34</c:v>
                </c:pt>
                <c:pt idx="71">
                  <c:v>88.53</c:v>
                </c:pt>
                <c:pt idx="72">
                  <c:v>87.61</c:v>
                </c:pt>
                <c:pt idx="73">
                  <c:v>87.62</c:v>
                </c:pt>
                <c:pt idx="74">
                  <c:v>86.82</c:v>
                </c:pt>
                <c:pt idx="75">
                  <c:v>87.41</c:v>
                </c:pt>
                <c:pt idx="76">
                  <c:v>88.49</c:v>
                </c:pt>
                <c:pt idx="77">
                  <c:v>89.52</c:v>
                </c:pt>
                <c:pt idx="78">
                  <c:v>89.19</c:v>
                </c:pt>
                <c:pt idx="79">
                  <c:v>88.93</c:v>
                </c:pt>
                <c:pt idx="80">
                  <c:v>91.02</c:v>
                </c:pt>
                <c:pt idx="81">
                  <c:v>90.6</c:v>
                </c:pt>
                <c:pt idx="82">
                  <c:v>90.59</c:v>
                </c:pt>
                <c:pt idx="83">
                  <c:v>91.04</c:v>
                </c:pt>
                <c:pt idx="84">
                  <c:v>91.4</c:v>
                </c:pt>
                <c:pt idx="85">
                  <c:v>92.08</c:v>
                </c:pt>
                <c:pt idx="86">
                  <c:v>91.16</c:v>
                </c:pt>
                <c:pt idx="87">
                  <c:v>90.2</c:v>
                </c:pt>
                <c:pt idx="88">
                  <c:v>90.01</c:v>
                </c:pt>
                <c:pt idx="89">
                  <c:v>90.27</c:v>
                </c:pt>
                <c:pt idx="90">
                  <c:v>89.26</c:v>
                </c:pt>
                <c:pt idx="91">
                  <c:v>87.59</c:v>
                </c:pt>
                <c:pt idx="92">
                  <c:v>86.88</c:v>
                </c:pt>
                <c:pt idx="93">
                  <c:v>85.36</c:v>
                </c:pt>
                <c:pt idx="94">
                  <c:v>87.15</c:v>
                </c:pt>
                <c:pt idx="95">
                  <c:v>86.23</c:v>
                </c:pt>
                <c:pt idx="96">
                  <c:v>86.42</c:v>
                </c:pt>
                <c:pt idx="97">
                  <c:v>86.87</c:v>
                </c:pt>
                <c:pt idx="98">
                  <c:v>87.42</c:v>
                </c:pt>
                <c:pt idx="99">
                  <c:v>87.34</c:v>
                </c:pt>
                <c:pt idx="100">
                  <c:v>88.16</c:v>
                </c:pt>
                <c:pt idx="101">
                  <c:v>86.28</c:v>
                </c:pt>
                <c:pt idx="102">
                  <c:v>86.95</c:v>
                </c:pt>
                <c:pt idx="103">
                  <c:v>86.75</c:v>
                </c:pt>
                <c:pt idx="104">
                  <c:v>87.72</c:v>
                </c:pt>
                <c:pt idx="105">
                  <c:v>86.64</c:v>
                </c:pt>
                <c:pt idx="106">
                  <c:v>86</c:v>
                </c:pt>
                <c:pt idx="107">
                  <c:v>84.53</c:v>
                </c:pt>
                <c:pt idx="108">
                  <c:v>87.51</c:v>
                </c:pt>
                <c:pt idx="109">
                  <c:v>86.78</c:v>
                </c:pt>
                <c:pt idx="110">
                  <c:v>86.18</c:v>
                </c:pt>
                <c:pt idx="111">
                  <c:v>85.84</c:v>
                </c:pt>
                <c:pt idx="112">
                  <c:v>86.78</c:v>
                </c:pt>
                <c:pt idx="113">
                  <c:v>86.64</c:v>
                </c:pt>
                <c:pt idx="114">
                  <c:v>86.12</c:v>
                </c:pt>
                <c:pt idx="115">
                  <c:v>87.55</c:v>
                </c:pt>
                <c:pt idx="116">
                  <c:v>88.39</c:v>
                </c:pt>
                <c:pt idx="117">
                  <c:v>88.39</c:v>
                </c:pt>
                <c:pt idx="118">
                  <c:v>87.44</c:v>
                </c:pt>
                <c:pt idx="119">
                  <c:v>87.6</c:v>
                </c:pt>
                <c:pt idx="120">
                  <c:v>90.48</c:v>
                </c:pt>
                <c:pt idx="121">
                  <c:v>91.05</c:v>
                </c:pt>
                <c:pt idx="122">
                  <c:v>90.42</c:v>
                </c:pt>
                <c:pt idx="123">
                  <c:v>92.49</c:v>
                </c:pt>
                <c:pt idx="124">
                  <c:v>92.18</c:v>
                </c:pt>
                <c:pt idx="125">
                  <c:v>94.12</c:v>
                </c:pt>
                <c:pt idx="126">
                  <c:v>94.61</c:v>
                </c:pt>
                <c:pt idx="127">
                  <c:v>93.26</c:v>
                </c:pt>
                <c:pt idx="128">
                  <c:v>92.94</c:v>
                </c:pt>
                <c:pt idx="129">
                  <c:v>95.67</c:v>
                </c:pt>
                <c:pt idx="130">
                  <c:v>97.37</c:v>
                </c:pt>
                <c:pt idx="131">
                  <c:v>97.71</c:v>
                </c:pt>
                <c:pt idx="132">
                  <c:v>98.41</c:v>
                </c:pt>
                <c:pt idx="133">
                  <c:v>99.74</c:v>
                </c:pt>
                <c:pt idx="134">
                  <c:v>100.77</c:v>
                </c:pt>
                <c:pt idx="135">
                  <c:v>101.2</c:v>
                </c:pt>
                <c:pt idx="136">
                  <c:v>99.76</c:v>
                </c:pt>
                <c:pt idx="137">
                  <c:v>99.4</c:v>
                </c:pt>
                <c:pt idx="138">
                  <c:v>98.75</c:v>
                </c:pt>
                <c:pt idx="139">
                  <c:v>99.2</c:v>
                </c:pt>
                <c:pt idx="140">
                  <c:v>100.07</c:v>
                </c:pt>
                <c:pt idx="141">
                  <c:v>101.5</c:v>
                </c:pt>
                <c:pt idx="142">
                  <c:v>101.59</c:v>
                </c:pt>
                <c:pt idx="143">
                  <c:v>101.89</c:v>
                </c:pt>
                <c:pt idx="144">
                  <c:v>97.96</c:v>
                </c:pt>
                <c:pt idx="145">
                  <c:v>100.35</c:v>
                </c:pt>
                <c:pt idx="146">
                  <c:v>99.6</c:v>
                </c:pt>
                <c:pt idx="147">
                  <c:v>99.93</c:v>
                </c:pt>
                <c:pt idx="148">
                  <c:v>102.31</c:v>
                </c:pt>
                <c:pt idx="149">
                  <c:v>104.23</c:v>
                </c:pt>
                <c:pt idx="150">
                  <c:v>105.61</c:v>
                </c:pt>
                <c:pt idx="151">
                  <c:v>106.9</c:v>
                </c:pt>
                <c:pt idx="152">
                  <c:v>106.82</c:v>
                </c:pt>
                <c:pt idx="153">
                  <c:v>107.5</c:v>
                </c:pt>
                <c:pt idx="154">
                  <c:v>108.45</c:v>
                </c:pt>
                <c:pt idx="155">
                  <c:v>108.84</c:v>
                </c:pt>
                <c:pt idx="156">
                  <c:v>110.12</c:v>
                </c:pt>
                <c:pt idx="157">
                  <c:v>109.8</c:v>
                </c:pt>
                <c:pt idx="158">
                  <c:v>110.04</c:v>
                </c:pt>
                <c:pt idx="159">
                  <c:v>110.01</c:v>
                </c:pt>
                <c:pt idx="160">
                  <c:v>108.93</c:v>
                </c:pt>
                <c:pt idx="161">
                  <c:v>110.09</c:v>
                </c:pt>
                <c:pt idx="162">
                  <c:v>110.85</c:v>
                </c:pt>
                <c:pt idx="163">
                  <c:v>108.78</c:v>
                </c:pt>
                <c:pt idx="164">
                  <c:v>108.97</c:v>
                </c:pt>
                <c:pt idx="165">
                  <c:v>110.91</c:v>
                </c:pt>
                <c:pt idx="166">
                  <c:v>111.55</c:v>
                </c:pt>
                <c:pt idx="167">
                  <c:v>109.63</c:v>
                </c:pt>
                <c:pt idx="168">
                  <c:v>109.2</c:v>
                </c:pt>
                <c:pt idx="169">
                  <c:v>109.44</c:v>
                </c:pt>
                <c:pt idx="170">
                  <c:v>109.71</c:v>
                </c:pt>
                <c:pt idx="171">
                  <c:v>111.11</c:v>
                </c:pt>
                <c:pt idx="172">
                  <c:v>111.24</c:v>
                </c:pt>
                <c:pt idx="173">
                  <c:v>111.86</c:v>
                </c:pt>
                <c:pt idx="174">
                  <c:v>112.12</c:v>
                </c:pt>
                <c:pt idx="175">
                  <c:v>111.08</c:v>
                </c:pt>
                <c:pt idx="176">
                  <c:v>110.82</c:v>
                </c:pt>
                <c:pt idx="177">
                  <c:v>110.95</c:v>
                </c:pt>
                <c:pt idx="178">
                  <c:v>111.14</c:v>
                </c:pt>
                <c:pt idx="179">
                  <c:v>112.08</c:v>
                </c:pt>
                <c:pt idx="180">
                  <c:v>113.64</c:v>
                </c:pt>
                <c:pt idx="181">
                  <c:v>114.84</c:v>
                </c:pt>
                <c:pt idx="182">
                  <c:v>110.38</c:v>
                </c:pt>
                <c:pt idx="183">
                  <c:v>110.81</c:v>
                </c:pt>
                <c:pt idx="184">
                  <c:v>111.07</c:v>
                </c:pt>
                <c:pt idx="185">
                  <c:v>111.77</c:v>
                </c:pt>
                <c:pt idx="186">
                  <c:v>112.25</c:v>
                </c:pt>
                <c:pt idx="187">
                  <c:v>110.45</c:v>
                </c:pt>
                <c:pt idx="188">
                  <c:v>108.79</c:v>
                </c:pt>
                <c:pt idx="189">
                  <c:v>109.9</c:v>
                </c:pt>
                <c:pt idx="190">
                  <c:v>109.94</c:v>
                </c:pt>
                <c:pt idx="191">
                  <c:v>109.88</c:v>
                </c:pt>
                <c:pt idx="192">
                  <c:v>108.52</c:v>
                </c:pt>
                <c:pt idx="193">
                  <c:v>108.59</c:v>
                </c:pt>
                <c:pt idx="194">
                  <c:v>106.87</c:v>
                </c:pt>
                <c:pt idx="195">
                  <c:v>105.38</c:v>
                </c:pt>
                <c:pt idx="196">
                  <c:v>106.09</c:v>
                </c:pt>
                <c:pt idx="197">
                  <c:v>107.41</c:v>
                </c:pt>
                <c:pt idx="198">
                  <c:v>106.98</c:v>
                </c:pt>
                <c:pt idx="199">
                  <c:v>103.46</c:v>
                </c:pt>
                <c:pt idx="200">
                  <c:v>102.94</c:v>
                </c:pt>
                <c:pt idx="201">
                  <c:v>104.03</c:v>
                </c:pt>
                <c:pt idx="202">
                  <c:v>105.68</c:v>
                </c:pt>
                <c:pt idx="203">
                  <c:v>106.64</c:v>
                </c:pt>
                <c:pt idx="204">
                  <c:v>106.72</c:v>
                </c:pt>
                <c:pt idx="205">
                  <c:v>108.57</c:v>
                </c:pt>
                <c:pt idx="206">
                  <c:v>109.55</c:v>
                </c:pt>
                <c:pt idx="207">
                  <c:v>108.74</c:v>
                </c:pt>
                <c:pt idx="208">
                  <c:v>107.68</c:v>
                </c:pt>
                <c:pt idx="209">
                  <c:v>106.51</c:v>
                </c:pt>
                <c:pt idx="210">
                  <c:v>109.52</c:v>
                </c:pt>
                <c:pt idx="211">
                  <c:v>109.07</c:v>
                </c:pt>
                <c:pt idx="212">
                  <c:v>109.16</c:v>
                </c:pt>
                <c:pt idx="213">
                  <c:v>110.59</c:v>
                </c:pt>
                <c:pt idx="214">
                  <c:v>109.89</c:v>
                </c:pt>
                <c:pt idx="215">
                  <c:v>109.36</c:v>
                </c:pt>
                <c:pt idx="216">
                  <c:v>106.24</c:v>
                </c:pt>
                <c:pt idx="217">
                  <c:v>106.65</c:v>
                </c:pt>
                <c:pt idx="218">
                  <c:v>107.01</c:v>
                </c:pt>
                <c:pt idx="219">
                  <c:v>106.88</c:v>
                </c:pt>
                <c:pt idx="220">
                  <c:v>111.1</c:v>
                </c:pt>
                <c:pt idx="221">
                  <c:v>111.27</c:v>
                </c:pt>
                <c:pt idx="222">
                  <c:v>108.28</c:v>
                </c:pt>
                <c:pt idx="223">
                  <c:v>107.6</c:v>
                </c:pt>
                <c:pt idx="224">
                  <c:v>107.69</c:v>
                </c:pt>
                <c:pt idx="225">
                  <c:v>105.73</c:v>
                </c:pt>
                <c:pt idx="226">
                  <c:v>106.97</c:v>
                </c:pt>
                <c:pt idx="227">
                  <c:v>107.63</c:v>
                </c:pt>
                <c:pt idx="228">
                  <c:v>107.34</c:v>
                </c:pt>
                <c:pt idx="229">
                  <c:v>104.1</c:v>
                </c:pt>
                <c:pt idx="230">
                  <c:v>105.85</c:v>
                </c:pt>
                <c:pt idx="231">
                  <c:v>105.54</c:v>
                </c:pt>
                <c:pt idx="232">
                  <c:v>104.4</c:v>
                </c:pt>
                <c:pt idx="233">
                  <c:v>104.23</c:v>
                </c:pt>
                <c:pt idx="234">
                  <c:v>104.8</c:v>
                </c:pt>
                <c:pt idx="235">
                  <c:v>106.93</c:v>
                </c:pt>
                <c:pt idx="236">
                  <c:v>105.53</c:v>
                </c:pt>
                <c:pt idx="237">
                  <c:v>104.92</c:v>
                </c:pt>
                <c:pt idx="238">
                  <c:v>105.92</c:v>
                </c:pt>
                <c:pt idx="239">
                  <c:v>106.39</c:v>
                </c:pt>
                <c:pt idx="240">
                  <c:v>108.87</c:v>
                </c:pt>
                <c:pt idx="241">
                  <c:v>108.83</c:v>
                </c:pt>
                <c:pt idx="242">
                  <c:v>111.91</c:v>
                </c:pt>
                <c:pt idx="243">
                  <c:v>112.33</c:v>
                </c:pt>
                <c:pt idx="244">
                  <c:v>112.61</c:v>
                </c:pt>
                <c:pt idx="245">
                  <c:v>112.49</c:v>
                </c:pt>
                <c:pt idx="246">
                  <c:v>113.75</c:v>
                </c:pt>
                <c:pt idx="247">
                  <c:v>115.58</c:v>
                </c:pt>
                <c:pt idx="248">
                  <c:v>115.31</c:v>
                </c:pt>
                <c:pt idx="249">
                  <c:v>115.01</c:v>
                </c:pt>
                <c:pt idx="250">
                  <c:v>114.83</c:v>
                </c:pt>
              </c:numCache>
            </c:numRef>
          </c:val>
          <c:extLst>
            <c:ext xmlns:c16="http://schemas.microsoft.com/office/drawing/2014/chart" uri="{C3380CC4-5D6E-409C-BE32-E72D297353CC}">
              <c16:uniqueId val="{00000000-B0B9-4381-9C34-55A417223610}"/>
            </c:ext>
          </c:extLst>
        </c:ser>
        <c:dLbls>
          <c:showLegendKey val="0"/>
          <c:showVal val="0"/>
          <c:showCatName val="0"/>
          <c:showSerName val="0"/>
          <c:showPercent val="0"/>
          <c:showBubbleSize val="0"/>
        </c:dLbls>
        <c:axId val="1288850655"/>
        <c:axId val="1288838175"/>
      </c:areaChart>
      <c:dateAx>
        <c:axId val="1288850655"/>
        <c:scaling>
          <c:orientation val="minMax"/>
        </c:scaling>
        <c:delete val="1"/>
        <c:axPos val="b"/>
        <c:numFmt formatCode="dd/mm" sourceLinked="0"/>
        <c:majorTickMark val="out"/>
        <c:minorTickMark val="none"/>
        <c:tickLblPos val="nextTo"/>
        <c:crossAx val="1288838175"/>
        <c:crosses val="autoZero"/>
        <c:auto val="1"/>
        <c:lblOffset val="100"/>
        <c:baseTimeUnit val="days"/>
      </c:dateAx>
      <c:valAx>
        <c:axId val="1288838175"/>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8506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bg1">
          <a:lumMod val="85000"/>
          <a:alpha val="40000"/>
        </a:schemeClr>
      </a:glow>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22860</xdr:colOff>
      <xdr:row>19</xdr:row>
      <xdr:rowOff>114300</xdr:rowOff>
    </xdr:from>
    <xdr:to>
      <xdr:col>2</xdr:col>
      <xdr:colOff>2209800</xdr:colOff>
      <xdr:row>34</xdr:row>
      <xdr:rowOff>114300</xdr:rowOff>
    </xdr:to>
    <xdr:graphicFrame macro="">
      <xdr:nvGraphicFramePr>
        <xdr:cNvPr id="2" name="Chart 1">
          <a:extLst>
            <a:ext uri="{FF2B5EF4-FFF2-40B4-BE49-F238E27FC236}">
              <a16:creationId xmlns:a16="http://schemas.microsoft.com/office/drawing/2014/main" id="{76B0D2BC-9647-5BCC-19B7-B3DF5CCA9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60960</xdr:colOff>
      <xdr:row>16</xdr:row>
      <xdr:rowOff>45720</xdr:rowOff>
    </xdr:from>
    <xdr:to>
      <xdr:col>6</xdr:col>
      <xdr:colOff>868680</xdr:colOff>
      <xdr:row>28</xdr:row>
      <xdr:rowOff>144780</xdr:rowOff>
    </xdr:to>
    <xdr:graphicFrame macro="">
      <xdr:nvGraphicFramePr>
        <xdr:cNvPr id="3" name="Chart 2">
          <a:extLst>
            <a:ext uri="{FF2B5EF4-FFF2-40B4-BE49-F238E27FC236}">
              <a16:creationId xmlns:a16="http://schemas.microsoft.com/office/drawing/2014/main" id="{4ABDF003-C744-4C15-B486-B4F8CC338A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922020</xdr:colOff>
      <xdr:row>16</xdr:row>
      <xdr:rowOff>38100</xdr:rowOff>
    </xdr:from>
    <xdr:to>
      <xdr:col>10</xdr:col>
      <xdr:colOff>22860</xdr:colOff>
      <xdr:row>28</xdr:row>
      <xdr:rowOff>144780</xdr:rowOff>
    </xdr:to>
    <xdr:graphicFrame macro="">
      <xdr:nvGraphicFramePr>
        <xdr:cNvPr id="4" name="Chart 3">
          <a:extLst>
            <a:ext uri="{FF2B5EF4-FFF2-40B4-BE49-F238E27FC236}">
              <a16:creationId xmlns:a16="http://schemas.microsoft.com/office/drawing/2014/main" id="{02DC5BB9-D7D3-4354-9079-CE48758A4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60960</xdr:colOff>
      <xdr:row>29</xdr:row>
      <xdr:rowOff>15240</xdr:rowOff>
    </xdr:from>
    <xdr:to>
      <xdr:col>6</xdr:col>
      <xdr:colOff>876300</xdr:colOff>
      <xdr:row>41</xdr:row>
      <xdr:rowOff>76200</xdr:rowOff>
    </xdr:to>
    <xdr:graphicFrame macro="">
      <xdr:nvGraphicFramePr>
        <xdr:cNvPr id="5" name="Chart 4">
          <a:extLst>
            <a:ext uri="{FF2B5EF4-FFF2-40B4-BE49-F238E27FC236}">
              <a16:creationId xmlns:a16="http://schemas.microsoft.com/office/drawing/2014/main" id="{334BD06D-90B6-4342-9655-E6D23ABB4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929640</xdr:colOff>
      <xdr:row>29</xdr:row>
      <xdr:rowOff>15240</xdr:rowOff>
    </xdr:from>
    <xdr:to>
      <xdr:col>10</xdr:col>
      <xdr:colOff>30480</xdr:colOff>
      <xdr:row>41</xdr:row>
      <xdr:rowOff>76200</xdr:rowOff>
    </xdr:to>
    <xdr:graphicFrame macro="">
      <xdr:nvGraphicFramePr>
        <xdr:cNvPr id="6" name="Chart 5">
          <a:extLst>
            <a:ext uri="{FF2B5EF4-FFF2-40B4-BE49-F238E27FC236}">
              <a16:creationId xmlns:a16="http://schemas.microsoft.com/office/drawing/2014/main" id="{1EA4C500-3A74-4762-BDDB-A28551A40A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61.859293171299" createdVersion="8" refreshedVersion="8" minRefreshableVersion="3" recordCount="4" xr:uid="{E39EF9D3-4444-4AB3-BE39-7A9196B6175F}">
  <cacheSource type="worksheet">
    <worksheetSource name="Table3"/>
  </cacheSource>
  <cacheFields count="8">
    <cacheField name="Stock" numFmtId="0">
      <sharedItems count="4">
        <s v="MODERNA, INC. (XNAS:MRNA)"/>
        <s v="ELI LILLY AND COMPANY (XNYS:LLY)"/>
        <s v="MERCK &amp; CO., INC. (XNYS:MRK)"/>
        <s v="GILEAD SCIENCES, INC. (XNAS:GILD)"/>
      </sharedItems>
    </cacheField>
    <cacheField name="Exchange" numFmtId="0">
      <sharedItems count="2">
        <s v="XNAS"/>
        <s v="XNYS"/>
      </sharedItems>
    </cacheField>
    <cacheField name="Ticker" numFmtId="0">
      <sharedItems count="4">
        <s v="MRNA"/>
        <s v="LLY"/>
        <s v="MRK"/>
        <s v="GILD"/>
      </sharedItems>
    </cacheField>
    <cacheField name="P/E" numFmtId="167">
      <sharedItems containsSemiMixedTypes="0" containsString="0" containsNumber="1" minValue="4.3289999999999997" maxValue="57.106099999999998"/>
    </cacheField>
    <cacheField name="52 week high" numFmtId="167">
      <sharedItems containsSemiMixedTypes="0" containsString="0" containsNumber="1" minValue="74.12" maxValue="376.65"/>
    </cacheField>
    <cacheField name="52 week low" numFmtId="167">
      <sharedItems containsSemiMixedTypes="0" containsString="0" containsNumber="1" minValue="57.164999999999999" maxValue="231.87"/>
    </cacheField>
    <cacheField name="Price" numFmtId="167">
      <sharedItems containsSemiMixedTypes="0" containsString="0" containsNumber="1" minValue="70.38" maxValue="357.73500000000001"/>
    </cacheField>
    <cacheField name="Change" numFmtId="167">
      <sharedItems containsSemiMixedTypes="0" containsString="0" containsNumber="1" minValue="-0.44" maxValue="1.9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x v="0"/>
    <n v="4.3289999999999997"/>
    <n v="376.65"/>
    <n v="115.03"/>
    <n v="143.85"/>
    <n v="1.85"/>
  </r>
  <r>
    <x v="1"/>
    <x v="1"/>
    <x v="1"/>
    <n v="57.106099999999998"/>
    <n v="361.48"/>
    <n v="231.87"/>
    <n v="357.73500000000001"/>
    <n v="-0.125"/>
  </r>
  <r>
    <x v="2"/>
    <x v="1"/>
    <x v="2"/>
    <n v="15.0029"/>
    <n v="101.5"/>
    <n v="71.5"/>
    <n v="100.325"/>
    <n v="1.915"/>
  </r>
  <r>
    <x v="3"/>
    <x v="0"/>
    <x v="3"/>
    <n v="21.5943"/>
    <n v="74.12"/>
    <n v="57.164999999999999"/>
    <n v="70.38"/>
    <n v="-0.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8E6837-F731-4C2D-871C-EA5BDD4D7781}"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L3:M7" firstHeaderRow="1" firstDataRow="1" firstDataCol="2" rowPageCount="1" colPageCount="1"/>
  <pivotFields count="8">
    <pivotField axis="axisPage" compact="0" outline="0" showAll="0" defaultSubtotal="0">
      <items count="4">
        <item x="1"/>
        <item x="2"/>
        <item x="0"/>
        <item x="3"/>
      </items>
    </pivotField>
    <pivotField axis="axisRow" compact="0" outline="0" showAll="0" defaultSubtotal="0">
      <items count="2">
        <item x="0"/>
        <item x="1"/>
      </items>
    </pivotField>
    <pivotField axis="axisRow" compact="0" outline="0" showAll="0" defaultSubtotal="0">
      <items count="4">
        <item x="1"/>
        <item x="2"/>
        <item x="0"/>
        <item x="3"/>
      </items>
    </pivotField>
    <pivotField compact="0" numFmtId="167" outline="0" showAll="0" defaultSubtotal="0"/>
    <pivotField compact="0" numFmtId="167" outline="0" showAll="0" defaultSubtotal="0"/>
    <pivotField compact="0" numFmtId="167" outline="0" showAll="0" defaultSubtotal="0"/>
    <pivotField compact="0" numFmtId="167" outline="0" showAll="0" defaultSubtotal="0"/>
    <pivotField compact="0" numFmtId="167" outline="0" subtotalTop="0" showAll="0" defaultSubtotal="0"/>
  </pivotFields>
  <rowFields count="2">
    <field x="1"/>
    <field x="2"/>
  </rowFields>
  <rowItems count="4">
    <i>
      <x/>
      <x v="2"/>
    </i>
    <i r="1">
      <x v="3"/>
    </i>
    <i>
      <x v="1"/>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8E6837-F731-4C2D-871C-EA5BDD4D7781}"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4">
        <item x="1"/>
        <item x="2"/>
        <item x="0"/>
        <item x="3"/>
      </items>
    </pivotField>
    <pivotField axis="axisRow" compact="0" outline="0" showAll="0" defaultSubtotal="0">
      <items count="2">
        <item x="0"/>
        <item x="1"/>
      </items>
    </pivotField>
    <pivotField axis="axisRow" compact="0" outline="0" showAll="0" defaultSubtotal="0">
      <items count="4">
        <item x="1"/>
        <item x="2"/>
        <item x="0"/>
        <item x="3"/>
      </items>
    </pivotField>
    <pivotField compact="0" numFmtId="167" outline="0" showAll="0" defaultSubtotal="0"/>
    <pivotField compact="0" numFmtId="167" outline="0" showAll="0" defaultSubtotal="0"/>
    <pivotField compact="0" numFmtId="167" outline="0" showAll="0" defaultSubtotal="0"/>
    <pivotField compact="0" numFmtId="167" outline="0" showAll="0" defaultSubtotal="0"/>
    <pivotField compact="0" numFmtId="167" outline="0" subtotalTop="0" showAll="0" defaultSubtotal="0"/>
  </pivotFields>
  <rowFields count="2">
    <field x="1"/>
    <field x="2"/>
  </rowFields>
  <rowItems count="1">
    <i>
      <x v="1"/>
      <x/>
    </i>
  </rowItems>
  <colItems count="1">
    <i/>
  </colItems>
  <pageFields count="1">
    <pageField fld="0" item="0" hier="-1"/>
  </pageFields>
  <formats count="4">
    <format dxfId="3">
      <pivotArea field="1" type="button" dataOnly="0" labelOnly="1" outline="0" axis="axisRow" fieldPosition="0"/>
    </format>
    <format dxfId="2">
      <pivotArea field="2" type="button" dataOnly="0" labelOnly="1" outline="0" axis="axisRow" fieldPosition="1"/>
    </format>
    <format dxfId="1">
      <pivotArea field="1" type="button" dataOnly="0" labelOnly="1" outline="0" axis="axisRow" fieldPosition="0"/>
    </format>
    <format dxfId="0">
      <pivotArea field="2" type="button" dataOnly="0" labelOnly="1" outline="0" axis="axisRow" fieldPosition="1"/>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8E6837-F731-4C2D-871C-EA5BDD4D778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4">
        <item x="1"/>
        <item x="2"/>
        <item x="0"/>
        <item x="3"/>
      </items>
    </pivotField>
    <pivotField axis="axisRow" compact="0" outline="0" showAll="0" defaultSubtotal="0">
      <items count="2">
        <item x="0"/>
        <item x="1"/>
      </items>
    </pivotField>
    <pivotField axis="axisRow" compact="0" outline="0" showAll="0" defaultSubtotal="0">
      <items count="4">
        <item x="1"/>
        <item x="2"/>
        <item x="0"/>
        <item x="3"/>
      </items>
    </pivotField>
    <pivotField compact="0" numFmtId="167" outline="0" showAll="0" defaultSubtotal="0"/>
    <pivotField compact="0" numFmtId="167" outline="0" showAll="0" defaultSubtotal="0"/>
    <pivotField compact="0" numFmtId="167" outline="0" showAll="0" defaultSubtotal="0"/>
    <pivotField compact="0" numFmtId="167" outline="0" showAll="0" defaultSubtotal="0"/>
    <pivotField compact="0" numFmtId="167" outline="0" subtotalTop="0" showAll="0" defaultSubtotal="0"/>
  </pivotFields>
  <rowFields count="2">
    <field x="1"/>
    <field x="2"/>
  </rowFields>
  <rowItems count="1">
    <i>
      <x v="1"/>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0">
  <a r="1" c="122">
    <v t="i">0</v>
    <v t="i">3</v>
    <v t="i">4</v>
    <v t="i">5</v>
    <v t="i">6</v>
    <v t="i">7</v>
    <v t="i">10</v>
    <v t="i">11</v>
    <v t="i">12</v>
    <v t="i">13</v>
    <v t="i">14</v>
    <v t="i">17</v>
    <v t="i">18</v>
    <v t="i">19</v>
    <v t="i">20</v>
    <v t="i">21</v>
    <v t="i">24</v>
    <v t="i">25</v>
    <v t="i">26</v>
    <v t="i">27</v>
    <v t="i">28</v>
    <v t="i">31</v>
    <v t="i">32</v>
    <v t="i">33</v>
    <v t="i">35</v>
    <v t="i">38</v>
    <v t="i">39</v>
    <v t="i">40</v>
    <v t="i">41</v>
    <v t="i">42</v>
    <v t="i">45</v>
    <v t="i">46</v>
    <v t="i">47</v>
    <v t="i">48</v>
    <v t="i">49</v>
    <v t="i">52</v>
    <v t="i">53</v>
    <v t="i">54</v>
    <v t="i">55</v>
    <v t="i">56</v>
    <v t="i">59</v>
    <v t="i">60</v>
    <v t="i">61</v>
    <v t="i">62</v>
    <v t="i">63</v>
    <v t="i">67</v>
    <v t="i">68</v>
    <v t="i">69</v>
    <v t="i">70</v>
    <v t="i">74</v>
    <v t="i">75</v>
    <v t="i">76</v>
    <v t="i">77</v>
    <v t="i">80</v>
    <v t="i">81</v>
    <v t="i">82</v>
    <v t="i">83</v>
    <v t="i">84</v>
    <v t="i">88</v>
    <v t="i">89</v>
    <v t="i">90</v>
    <v t="i">91</v>
    <v t="i">94</v>
    <v t="i">95</v>
    <v t="i">96</v>
    <v t="i">97</v>
    <v t="i">98</v>
    <v t="i">101</v>
    <v t="i">102</v>
    <v t="i">103</v>
    <v t="i">104</v>
    <v t="i">105</v>
    <v t="i">108</v>
    <v t="i">109</v>
    <v t="i">110</v>
    <v t="i">111</v>
    <v t="i">112</v>
    <v t="i">115</v>
    <v t="i">116</v>
    <v t="i">117</v>
    <v t="i">118</v>
    <v t="i">119</v>
    <v t="i">123</v>
    <v t="i">124</v>
    <v t="i">125</v>
    <v t="i">126</v>
    <v t="i">129</v>
    <v t="i">130</v>
    <v t="i">131</v>
    <v t="i">132</v>
    <v t="i">133</v>
    <v t="i">136</v>
    <v t="i">137</v>
    <v t="i">138</v>
    <v t="i">139</v>
    <v t="i">140</v>
    <v t="i">143</v>
    <v t="i">144</v>
    <v t="i">145</v>
    <v t="i">146</v>
    <v t="i">147</v>
    <v t="i">150</v>
    <v t="i">151</v>
    <v t="i">152</v>
    <v t="i">153</v>
    <v t="i">154</v>
    <v t="i">157</v>
    <v t="i">158</v>
    <v t="i">159</v>
    <v t="i">160</v>
    <v t="i">161</v>
    <v t="i">164</v>
    <v t="i">165</v>
    <v t="i">166</v>
    <v t="i">167</v>
    <v t="i">171</v>
    <v t="i">172</v>
    <v t="i">173</v>
    <v t="i">174</v>
    <v t="i">175</v>
    <v t="i">178</v>
    <v t="i">179</v>
  </a>
  <a r="1" c="122">
    <v>168.71</v>
    <v>170.98</v>
    <v>170.71</v>
    <v>172.21</v>
    <v>172.31</v>
    <v>174.87</v>
    <v>173.97</v>
    <v>173.09</v>
    <v>170.43</v>
    <v>170.72</v>
    <v>171.48</v>
    <v>172.98</v>
    <v>173.84</v>
    <v>172.45</v>
    <v>174.47</v>
    <v>169.25</v>
    <v>171.91</v>
    <v>172.39</v>
    <v>173.46</v>
    <v>174.86</v>
    <v>176.2</v>
    <v>175.97</v>
    <v>176.82</v>
    <v>177.01</v>
    <v>177.24</v>
    <v>177.33</v>
    <v>176.09</v>
    <v>178</v>
    <v>178.74</v>
    <v>178.88</v>
    <v>178.78</v>
    <v>176.1</v>
    <v>177.17</v>
    <v>177.2</v>
    <v>175.74</v>
    <v>177.84</v>
    <v>179.21</v>
    <v>179.76</v>
    <v>177.49</v>
    <v>175.67</v>
    <v>175.48</v>
    <v>175.67</v>
    <v>177.68</v>
    <v>177.03</v>
    <v>177.48</v>
    <v>177.43</v>
    <v>176.66</v>
    <v>177.56</v>
    <v>176.65</v>
    <v>178.19</v>
    <v>180.13</v>
    <v>178.8</v>
    <v>180.25</v>
    <v>175.58</v>
    <v>175.16</v>
    <v>174.88</v>
    <v>174</v>
    <v>173.43</v>
    <v>172.36</v>
    <v>169.76</v>
    <v>169.53</v>
    <v>168.74</v>
    <v>168.31</v>
    <v>168.31</v>
    <v>169.51</v>
    <v>168.89</v>
    <v>168.23</v>
    <v>162</v>
    <v>163.41999999999999</v>
    <v>164.92</v>
    <v>165.54</v>
    <v>164.61</v>
    <v>163.36000000000001</v>
    <v>163.4</v>
    <v>163.61000000000001</v>
    <v>161.4</v>
    <v>162.15</v>
    <v>162.75</v>
    <v>162.04</v>
    <v>159.37</v>
    <v>158.24</v>
    <v>160.38999999999999</v>
    <v>158</v>
    <v>157.78</v>
    <v>157.72999999999999</v>
    <v>155.97</v>
    <v>155.63</v>
    <v>153.26</v>
    <v>152.57</v>
    <v>152.44999999999999</v>
    <v>154.02000000000001</v>
    <v>155.56</v>
    <v>154.09</v>
    <v>152.96</v>
    <v>151.24</v>
    <v>151.61000000000001</v>
    <v>153.06</v>
    <v>153.91999999999999</v>
    <v>154.35</v>
    <v>154.03</v>
    <v>152.38</v>
    <v>153.88999999999999</v>
    <v>153.88999999999999</v>
    <v>151.05000000000001</v>
    <v>151.13</v>
    <v>152.65</v>
    <v>153.30000000000001</v>
    <v>151.82</v>
    <v>153.31</v>
    <v>153.43</v>
    <v>155</v>
    <v>156.85</v>
    <v>158.49</v>
    <v>165.61</v>
    <v>165.15</v>
    <v>164.32</v>
    <v>164.27</v>
    <v>163.92</v>
    <v>166.11</v>
    <v>165.84</v>
    <v>165.67</v>
    <v>161.01</v>
  </a>
  <a r="1" c="122">
    <v>44.95</v>
    <v>45.54</v>
    <v>45.59</v>
    <v>46.06</v>
    <v>45.74</v>
    <v>47.43</v>
    <v>46.55</v>
    <v>48.01</v>
    <v>47.07</v>
    <v>46.57</v>
    <v>47.22</v>
    <v>47.09</v>
    <v>47.35</v>
    <v>46.72</v>
    <v>47.38</v>
    <v>47.6</v>
    <v>49.24</v>
    <v>48.57</v>
    <v>48.05</v>
    <v>48.33</v>
    <v>48.23</v>
    <v>48.18</v>
    <v>49.08</v>
    <v>48.85</v>
    <v>49.21</v>
    <v>49.57</v>
    <v>49.49</v>
    <v>50.13</v>
    <v>51.08</v>
    <v>50.91</v>
    <v>50.73</v>
    <v>49.71</v>
    <v>50.24</v>
    <v>51.78</v>
    <v>51.72</v>
    <v>52.16</v>
    <v>53.07</v>
    <v>54.48</v>
    <v>53.61</v>
    <v>51.4</v>
    <v>51.36</v>
    <v>51.32</v>
    <v>51.66</v>
    <v>51.64</v>
    <v>51.83</v>
    <v>51.13</v>
    <v>50.8</v>
    <v>51.33</v>
    <v>51.24</v>
    <v>51.26</v>
    <v>50.13</v>
    <v>49.66</v>
    <v>50.92</v>
    <v>48.39</v>
    <v>47.62</v>
    <v>47.45</v>
    <v>47.71</v>
    <v>47.85</v>
    <v>46.08</v>
    <v>45</v>
    <v>44.96</v>
    <v>45.11</v>
    <v>44.98</v>
    <v>44.71</v>
    <v>45.07</v>
    <v>44.25</v>
    <v>43.79</v>
    <v>43.55</v>
    <v>44.16</v>
    <v>43.97</v>
    <v>44.34</v>
    <v>44.06</v>
    <v>43.76</v>
    <v>43.59</v>
    <v>43.98</v>
    <v>43.34</v>
    <v>43.88</v>
    <v>43.99</v>
    <v>43.72</v>
    <v>43.32</v>
    <v>42.95</v>
    <v>43.21</v>
    <v>42.7</v>
    <v>42.38</v>
    <v>42.3</v>
    <v>41.75</v>
    <v>40.78</v>
    <v>40.57</v>
    <v>40.18</v>
    <v>40.619999999999997</v>
    <v>41.15</v>
    <v>41.11</v>
    <v>40.340000000000003</v>
    <v>40.119999999999997</v>
    <v>39.46</v>
    <v>39.39</v>
    <v>39.86</v>
    <v>39.9</v>
    <v>40.28</v>
    <v>40.369999999999997</v>
    <v>40.1</v>
    <v>40.81</v>
    <v>40.659999999999997</v>
    <v>40.01</v>
    <v>40.18</v>
    <v>40.39</v>
    <v>40.22</v>
    <v>39.99</v>
    <v>40.25</v>
    <v>40.380000000000003</v>
    <v>40.799999999999997</v>
    <v>41.35</v>
    <v>40.9</v>
    <v>41.55</v>
    <v>41.5</v>
    <v>41.73</v>
    <v>41.79</v>
    <v>41.37</v>
    <v>41.47</v>
    <v>41.19</v>
    <v>41.18</v>
    <v>40.549999999999997</v>
  </a>
  <a r="1" c="122">
    <v>300</v>
    <v>310.5</v>
    <v>309.20999999999998</v>
    <v>311.18</v>
    <v>287.89</v>
    <v>313.89</v>
    <v>312</v>
    <v>314.2</v>
    <v>310.01</v>
    <v>311.3</v>
    <v>308.82</v>
    <v>303.23</v>
    <v>306.5</v>
    <v>309.33999999999997</v>
    <v>311.02999999999997</v>
    <v>303.26</v>
    <v>306.02999999999997</v>
    <v>305.27999999999997</v>
    <v>305.44</v>
    <v>309.89999999999998</v>
    <v>314.63</v>
    <v>316.2</v>
    <v>321.48</v>
    <v>316.16000000000003</v>
    <v>312.98</v>
    <v>315.3</v>
    <v>316.33</v>
    <v>316.39999999999998</v>
    <v>320.76</v>
    <v>321.37</v>
    <v>317.60000000000002</v>
    <v>311.81</v>
    <v>317.58</v>
    <v>321.32</v>
    <v>312.22000000000003</v>
    <v>314.19</v>
    <v>307.08999999999997</v>
    <v>312.08999999999997</v>
    <v>308.39999999999998</v>
    <v>304.8</v>
    <v>291.58999999999997</v>
    <v>293.23</v>
    <v>290.55</v>
    <v>293.92</v>
    <v>289.69</v>
    <v>287.32</v>
    <v>285.76</v>
    <v>289.08</v>
    <v>288.77999999999997</v>
    <v>286.02</v>
    <v>286.83</v>
    <v>287.89</v>
    <v>290.20999999999998</v>
    <v>283.23</v>
    <v>288.75</v>
    <v>292.25</v>
    <v>296.25</v>
    <v>300.94</v>
    <v>311.98</v>
    <v>309.86</v>
    <v>307.94</v>
    <v>309.83999999999997</v>
    <v>311.81</v>
    <v>313.57</v>
    <v>315.27999999999997</v>
    <v>321.02</v>
    <v>321.45</v>
    <v>319.98</v>
    <v>323.10000000000002</v>
    <v>317.27</v>
    <v>303.77999999999997</v>
    <v>301.02</v>
    <v>304.87</v>
    <v>308.54000000000002</v>
    <v>293.33</v>
    <v>291.60000000000002</v>
    <v>297.39999999999998</v>
    <v>299.18</v>
    <v>300.25</v>
    <v>298.75</v>
    <v>292.04000000000002</v>
    <v>293.66000000000003</v>
    <v>292.48</v>
    <v>294.36</v>
    <v>292.57</v>
    <v>287.37</v>
    <v>287.39999999999998</v>
    <v>290.29000000000002</v>
    <v>291.23</v>
    <v>290.76</v>
    <v>290.51</v>
    <v>291.62</v>
    <v>286.58</v>
    <v>285.18</v>
    <v>286.88</v>
    <v>287.24</v>
    <v>293.45999999999998</v>
    <v>295.25</v>
    <v>294.27</v>
    <v>300.64</v>
    <v>295.77</v>
    <v>298.95</v>
    <v>302.66000000000003</v>
    <v>297.87</v>
    <v>304.75</v>
    <v>314.39</v>
    <v>308.47000000000003</v>
    <v>313.25</v>
    <v>314.24</v>
    <v>312.16000000000003</v>
    <v>315.07</v>
    <v>316.33</v>
    <v>314.42</v>
    <v>321.94</v>
    <v>321.66000000000003</v>
    <v>323.24</v>
    <v>324.83</v>
    <v>326.37</v>
    <v>333.35</v>
    <v>333.52</v>
    <v>327.74</v>
    <v>325.14999999999998</v>
  </a>
  <a r="1" c="122">
    <v>72.209999999999994</v>
    <v>72.989999999999995</v>
    <v>72.77</v>
    <v>74.45</v>
    <v>74.599999999999994</v>
    <v>76.83</v>
    <v>77.47</v>
    <v>77.7</v>
    <v>77.45</v>
    <v>78.48</v>
    <v>78.78</v>
    <v>79.19</v>
    <v>79.98</v>
    <v>79.78</v>
    <v>79.38</v>
    <v>75.959999999999994</v>
    <v>76.39</v>
    <v>76.28</v>
    <v>76.150000000000006</v>
    <v>77.16</v>
    <v>77.45</v>
    <v>78.959999999999994</v>
    <v>78.86</v>
    <v>79.14</v>
    <v>79.239999999999995</v>
    <v>79.14</v>
    <v>79.03</v>
    <v>80.28</v>
    <v>80.88</v>
    <v>81.13</v>
    <v>80.7</v>
    <v>79.92</v>
    <v>79.930000000000007</v>
    <v>79.88</v>
    <v>78.83</v>
    <v>78.89</v>
    <v>77.349999999999994</v>
    <v>77.14</v>
    <v>75</v>
    <v>73.489999999999995</v>
    <v>73.16</v>
    <v>72.650000000000006</v>
    <v>73.33</v>
    <v>73.83</v>
    <v>72.89</v>
    <v>72.61</v>
    <v>71.989999999999995</v>
    <v>72.099999999999994</v>
    <v>71.95</v>
    <v>72.260000000000005</v>
    <v>72.62</v>
    <v>71.92</v>
    <v>73</v>
    <v>71.010000000000005</v>
    <v>71.650000000000006</v>
    <v>71.94</v>
    <v>71.599999999999994</v>
    <v>72.510000000000005</v>
    <v>72.31</v>
    <v>72.14</v>
    <v>73.75</v>
    <v>74.150000000000006</v>
    <v>73.260000000000005</v>
    <v>72.34</v>
    <v>73.17</v>
    <v>72.989999999999995</v>
    <v>72.45</v>
    <v>72.03</v>
    <v>72.650000000000006</v>
    <v>71.23</v>
    <v>72.77</v>
    <v>74.45</v>
    <v>74.53</v>
    <v>74.52</v>
    <v>73.650000000000006</v>
    <v>71.489999999999995</v>
    <v>72.2</v>
    <v>73.17</v>
    <v>72.25</v>
    <v>71.47</v>
    <v>70.849999999999994</v>
    <v>71.11</v>
    <v>71.22</v>
    <v>71.31</v>
    <v>71.400000000000006</v>
    <v>70.180000000000007</v>
    <v>69.989999999999995</v>
    <v>68.959999999999994</v>
    <v>69.36</v>
    <v>69.19</v>
    <v>69.3</v>
    <v>68.900000000000006</v>
    <v>68</v>
    <v>67.290000000000006</v>
    <v>66.510000000000005</v>
    <v>65.709999999999994</v>
    <v>66</v>
    <v>66.47</v>
    <v>67.48</v>
    <v>67.099999999999994</v>
    <v>66.53</v>
    <v>67.239999999999995</v>
    <v>67.510000000000005</v>
    <v>67.239999999999995</v>
    <v>66.98</v>
    <v>67.680000000000007</v>
    <v>68.069999999999993</v>
    <v>68.2</v>
    <v>68.180000000000007</v>
    <v>68.2</v>
    <v>69.31</v>
    <v>69.69</v>
    <v>68.91</v>
    <v>69.819999999999993</v>
    <v>70.739999999999995</v>
    <v>70.28</v>
    <v>70.03</v>
    <v>70.209999999999994</v>
    <v>70.69</v>
    <v>70.45</v>
    <v>70.599999999999994</v>
    <v>70.23</v>
  </a>
  <a r="1" c="122">
    <v>16.45</v>
    <v>16.32</v>
    <v>16.670000000000002</v>
    <v>16.34</v>
    <v>16.32</v>
    <v>16.63</v>
    <v>16.579999999999998</v>
    <v>16.8</v>
    <v>17.010000000000002</v>
    <v>16.239999999999998</v>
    <v>16.46</v>
    <v>16.350000000000001</v>
    <v>16.559999999999999</v>
    <v>16.39</v>
    <v>16.91</v>
    <v>16.8</v>
    <v>16.71</v>
    <v>16.8</v>
    <v>16.850000000000001</v>
    <v>16.920000000000002</v>
    <v>16.91</v>
    <v>16.82</v>
    <v>17.12</v>
    <v>16.86</v>
    <v>16.940000000000001</v>
    <v>16.79</v>
    <v>16.440000000000001</v>
    <v>17.079999999999998</v>
    <v>17.04</v>
    <v>17.39</v>
    <v>17.22</v>
    <v>16.670000000000002</v>
    <v>16.350000000000001</v>
    <v>16.52</v>
    <v>15.77</v>
    <v>16.079999999999998</v>
    <v>16.05</v>
    <v>16.190000000000001</v>
    <v>15.8</v>
    <v>15.94</v>
    <v>15.44</v>
    <v>15.69</v>
    <v>15.76</v>
    <v>15.89</v>
    <v>15.83</v>
    <v>15.48</v>
    <v>15.41</v>
    <v>15.66</v>
    <v>16.04</v>
    <v>16.3</v>
    <v>17.03</v>
    <v>16.59</v>
    <v>17.27</v>
    <v>16.850000000000001</v>
    <v>17.170000000000002</v>
    <v>16.79</v>
    <v>16.690000000000001</v>
    <v>16.43</v>
    <v>16.32</v>
    <v>16.3</v>
    <v>16.53</v>
    <v>16.73</v>
    <v>17.02</v>
    <v>17.36</v>
    <v>17.329999999999998</v>
    <v>17.71</v>
    <v>17.47</v>
    <v>17.39</v>
    <v>17.62</v>
    <v>17.559999999999999</v>
    <v>17.61</v>
    <v>17.55</v>
    <v>17.27</v>
    <v>17.29</v>
    <v>17.760000000000002</v>
    <v>17.579999999999998</v>
    <v>17.55</v>
    <v>17.690000000000001</v>
    <v>18.079999999999998</v>
    <v>17.77</v>
    <v>17.510000000000002</v>
    <v>17.489999999999998</v>
    <v>17.45</v>
    <v>17.37</v>
    <v>17.43</v>
    <v>17.13</v>
    <v>17.45</v>
    <v>17.079999999999998</v>
    <v>17.47</v>
    <v>17.18</v>
    <v>17.149999999999999</v>
    <v>16.47</v>
    <v>16.48</v>
    <v>16.36</v>
    <v>16.670000000000002</v>
    <v>16.68</v>
    <v>16.809999999999999</v>
    <v>17.47</v>
    <v>17.8</v>
    <v>17.690000000000001</v>
    <v>17.55</v>
    <v>18.329999999999998</v>
    <v>18.57</v>
    <v>18.309999999999999</v>
    <v>18.329999999999998</v>
    <v>18.48</v>
    <v>18.66</v>
    <v>18.77</v>
    <v>19.190000000000001</v>
    <v>18.829999999999998</v>
    <v>19.41</v>
    <v>19.48</v>
    <v>19.55</v>
    <v>19.89</v>
    <v>20.48</v>
    <v>20.11</v>
    <v>20.079999999999998</v>
    <v>19.489999999999998</v>
    <v>19.64</v>
    <v>19.46</v>
    <v>19.75</v>
    <v>19.14</v>
  </a>
  <a r="1" c="251">
    <v t="i">0</v>
    <v t="i">1</v>
    <v t="i">2</v>
    <v t="i">3</v>
    <v t="i">6</v>
    <v t="i">7</v>
    <v t="i">8</v>
    <v t="i">9</v>
    <v t="i">10</v>
    <v t="i">13</v>
    <v t="i">14</v>
    <v t="i">15</v>
    <v t="i">16</v>
    <v t="i">17</v>
    <v t="i">20</v>
    <v t="i">21</v>
    <v t="i">22</v>
    <v t="i">23</v>
    <v t="i">24</v>
    <v t="i">27</v>
    <v t="i">28</v>
    <v t="i">29</v>
    <v t="i">30</v>
    <v t="i">31</v>
    <v t="i">34</v>
    <v t="i">35</v>
    <v t="i">36</v>
    <v t="i">37</v>
    <v t="i">38</v>
    <v t="i">42</v>
    <v t="i">43</v>
    <v t="i">44</v>
    <v t="i">45</v>
    <v t="i">48</v>
    <v t="i">49</v>
    <v t="i">50</v>
    <v t="i">51</v>
    <v t="i">52</v>
    <v t="i">55</v>
    <v t="i">56</v>
    <v t="i">57</v>
    <v t="i">58</v>
    <v t="i">59</v>
    <v t="i">63</v>
    <v t="i">64</v>
    <v t="i">65</v>
    <v t="i">66</v>
    <v t="i">69</v>
    <v t="i">70</v>
    <v t="i">71</v>
    <v t="i">72</v>
    <v t="i">73</v>
    <v t="i">77</v>
    <v t="i">78</v>
    <v t="i">79</v>
    <v t="i">80</v>
    <v t="i">83</v>
    <v t="i">84</v>
    <v t="i">85</v>
    <v t="i">86</v>
    <v t="i">87</v>
    <v t="i">90</v>
    <v t="i">91</v>
    <v t="i">92</v>
    <v t="i">93</v>
    <v t="i">94</v>
    <v t="i">97</v>
    <v t="i">98</v>
    <v t="i">99</v>
    <v t="i">100</v>
    <v t="i">101</v>
    <v t="i">104</v>
    <v t="i">105</v>
    <v t="i">106</v>
    <v t="i">107</v>
    <v t="i">108</v>
    <v t="i">111</v>
    <v t="i">112</v>
    <v t="i">113</v>
    <v t="i">114</v>
    <v t="i">115</v>
    <v t="i">118</v>
    <v t="i">119</v>
    <v t="i">120</v>
    <v t="i">121</v>
    <v t="i">122</v>
    <v t="i">125</v>
    <v t="i">126</v>
    <v t="i">127</v>
    <v t="i">128</v>
    <v t="i">129</v>
    <v t="i">132</v>
    <v t="i">133</v>
    <v t="i">134</v>
    <v t="i">135</v>
    <v t="i">136</v>
    <v t="i">140</v>
    <v t="i">141</v>
    <v t="i">142</v>
    <v t="i">143</v>
    <v t="i">146</v>
    <v t="i">147</v>
    <v t="i">148</v>
    <v t="i">149</v>
    <v t="i">150</v>
    <v t="i">153</v>
    <v t="i">154</v>
    <v t="i">155</v>
    <v t="i">156</v>
    <v t="i">157</v>
    <v t="i">160</v>
    <v t="i">161</v>
    <v t="i">162</v>
    <v t="i">163</v>
    <v t="i">164</v>
    <v t="i">167</v>
    <v t="i">168</v>
    <v t="i">169</v>
    <v t="i">170</v>
    <v t="i">171</v>
    <v t="i">174</v>
    <v t="i">175</v>
    <v t="i">176</v>
    <v t="i">177</v>
    <v t="i">178</v>
    <v t="i">181</v>
    <v t="i">182</v>
    <v t="i">183</v>
    <v t="i">184</v>
    <v t="i">185</v>
    <v t="i">188</v>
    <v t="i">189</v>
    <v t="i">190</v>
    <v t="i">191</v>
    <v t="i">192</v>
    <v t="i">195</v>
    <v t="i">196</v>
    <v t="i">197</v>
    <v t="i">198</v>
    <v t="i">199</v>
    <v t="i">202</v>
    <v t="i">203</v>
    <v t="i">204</v>
    <v t="i">205</v>
    <v t="i">206</v>
    <v t="i">209</v>
    <v t="i">210</v>
    <v t="i">211</v>
    <v t="i">212</v>
    <v t="i">213</v>
    <v t="i">216</v>
    <v t="i">217</v>
    <v t="i">218</v>
    <v t="i">220</v>
    <v t="i">223</v>
    <v t="i">224</v>
    <v t="i">225</v>
    <v t="i">226</v>
    <v t="i">227</v>
    <v t="i">230</v>
    <v t="i">231</v>
    <v t="i">232</v>
    <v t="i">233</v>
    <v t="i">234</v>
    <v t="i">237</v>
    <v t="i">238</v>
    <v t="i">239</v>
    <v t="i">240</v>
    <v t="i">241</v>
    <v t="i">244</v>
    <v t="i">245</v>
    <v t="i">246</v>
    <v t="i">247</v>
    <v t="i">248</v>
    <v t="i">252</v>
    <v t="i">253</v>
    <v t="i">254</v>
    <v t="i">255</v>
    <v t="i">259</v>
    <v t="i">260</v>
    <v t="i">261</v>
    <v t="i">262</v>
    <v t="i">265</v>
    <v t="i">266</v>
    <v t="i">267</v>
    <v t="i">268</v>
    <v t="i">269</v>
    <v t="i">273</v>
    <v t="i">274</v>
    <v t="i">275</v>
    <v t="i">276</v>
    <v t="i">279</v>
    <v t="i">280</v>
    <v t="i">281</v>
    <v t="i">282</v>
    <v t="i">283</v>
    <v t="i">286</v>
    <v t="i">287</v>
    <v t="i">288</v>
    <v t="i">289</v>
    <v t="i">290</v>
    <v t="i">293</v>
    <v t="i">294</v>
    <v t="i">295</v>
    <v t="i">296</v>
    <v t="i">297</v>
    <v t="i">300</v>
    <v t="i">301</v>
    <v t="i">302</v>
    <v t="i">303</v>
    <v t="i">304</v>
    <v t="i">308</v>
    <v t="i">309</v>
    <v t="i">310</v>
    <v t="i">311</v>
    <v t="i">314</v>
    <v t="i">315</v>
    <v t="i">316</v>
    <v t="i">317</v>
    <v t="i">318</v>
    <v t="i">321</v>
    <v t="i">322</v>
    <v t="i">323</v>
    <v t="i">324</v>
    <v t="i">325</v>
    <v t="i">328</v>
    <v t="i">329</v>
    <v t="i">330</v>
    <v t="i">331</v>
    <v t="i">332</v>
    <v t="i">335</v>
    <v t="i">336</v>
    <v t="i">337</v>
    <v t="i">338</v>
    <v t="i">339</v>
    <v t="i">342</v>
    <v t="i">343</v>
    <v t="i">344</v>
    <v t="i">345</v>
    <v t="i">346</v>
    <v t="i">349</v>
    <v t="i">350</v>
    <v t="i">351</v>
    <v t="i">352</v>
    <v t="i">356</v>
    <v t="i">357</v>
    <v t="i">358</v>
    <v t="i">359</v>
    <v t="i">360</v>
    <v t="i">363</v>
    <v t="i">364</v>
  </a>
  <a r="1" c="251">
    <v>297.01</v>
    <v>292.92</v>
    <v>289.61</v>
    <v>278.73</v>
    <v>285.2</v>
    <v>282.83</v>
    <v>285.08999999999997</v>
    <v>297.27</v>
    <v>292.13</v>
    <v>289.56</v>
    <v>288.07</v>
    <v>294.89999999999998</v>
    <v>292.37</v>
    <v>296.89999999999998</v>
    <v>289.23</v>
    <v>285.7</v>
    <v>286.69</v>
    <v>291.8</v>
    <v>291.63</v>
    <v>299.38</v>
    <v>301.39999999999998</v>
    <v>295.19</v>
    <v>286.27</v>
    <v>298.85000000000002</v>
    <v>302.60000000000002</v>
    <v>305.95999999999998</v>
    <v>307.01</v>
    <v>313.45999999999998</v>
    <v>323.48</v>
    <v>313.44</v>
    <v>311.08</v>
    <v>302.43</v>
    <v>301.64999999999998</v>
    <v>303.36</v>
    <v>312.10000000000002</v>
    <v>313.49</v>
    <v>303.25</v>
    <v>297.01</v>
    <v>291.27999999999997</v>
    <v>290.79000000000002</v>
    <v>292.99</v>
    <v>288.07</v>
    <v>290.89999999999998</v>
    <v>297.33999999999997</v>
    <v>306.69</v>
    <v>312.72000000000003</v>
    <v>325.62</v>
    <v>327.27</v>
    <v>317.62</v>
    <v>323</v>
    <v>324.23</v>
    <v>324.70999999999998</v>
    <v>327.18</v>
    <v>330.15</v>
    <v>327.95</v>
    <v>330.47</v>
    <v>331.07</v>
    <v>323.58999999999997</v>
    <v>322.45999999999998</v>
    <v>326.89</v>
    <v>331.6</v>
    <v>321.77</v>
    <v>326.2</v>
    <v>322.02999999999997</v>
    <v>326.92</v>
    <v>328.75</v>
    <v>331.55</v>
    <v>331.56</v>
    <v>328.94</v>
    <v>330.8</v>
    <v>329.69</v>
    <v>324.14999999999998</v>
    <v>320.2</v>
    <v>313.83</v>
    <v>305.79000000000002</v>
    <v>301.32</v>
    <v>302.5</v>
    <v>303.02</v>
    <v>304.61</v>
    <v>301.17</v>
    <v>308.08</v>
    <v>313.94</v>
    <v>310.31</v>
    <v>316.82</v>
    <v>316.72000000000003</v>
    <v>322.77</v>
    <v>323.10000000000002</v>
    <v>315.10000000000002</v>
    <v>318.87</v>
    <v>323.14</v>
    <v>315.56</v>
    <v>310.14999999999998</v>
    <v>307.04000000000002</v>
    <v>301.23</v>
    <v>309.13</v>
    <v>301.33</v>
    <v>306.82</v>
    <v>311.60000000000002</v>
    <v>315.5</v>
    <v>317.7</v>
    <v>315.22000000000003</v>
    <v>306.48</v>
    <v>309.61</v>
    <v>309.47000000000003</v>
    <v>308.89</v>
    <v>305.08999999999997</v>
    <v>301.73</v>
    <v>296.48</v>
    <v>310.87</v>
    <v>311.45999999999998</v>
    <v>307.5</v>
    <v>311.10000000000002</v>
    <v>334.38</v>
    <v>330.01</v>
    <v>323.35000000000002</v>
    <v>321.55</v>
    <v>329.89</v>
    <v>331.78</v>
    <v>332.95</v>
    <v>326.66000000000003</v>
    <v>323.89</v>
    <v>327.60000000000002</v>
    <v>324.57</v>
    <v>332.1</v>
    <v>331.39</v>
    <v>332.76</v>
    <v>335.03</v>
    <v>329.29</v>
    <v>329.07</v>
    <v>340.77</v>
    <v>347.9</v>
    <v>351.31</v>
    <v>357.86</v>
    <v>356.33</v>
    <v>359.9</v>
    <v>362.09</v>
    <v>352.58</v>
    <v>354.96</v>
    <v>361.68</v>
    <v>357.41</v>
    <v>365.07</v>
    <v>366.66</v>
    <v>363.27</v>
    <v>368.72</v>
    <v>352.3</v>
    <v>356.06</v>
    <v>349.95</v>
    <v>352.93</v>
    <v>360.77</v>
    <v>361.67</v>
    <v>361.17</v>
    <v>360.88</v>
    <v>361.72</v>
    <v>365.25</v>
    <v>365.77</v>
    <v>363.95</v>
    <v>371.08</v>
    <v>370.33</v>
    <v>374.76</v>
    <v>369.29</v>
    <v>368.54</v>
    <v>371.97</v>
    <v>371.79</v>
    <v>360.99</v>
    <v>367.25</v>
    <v>358.66</v>
    <v>363.5</v>
    <v>360.01</v>
    <v>359.87</v>
    <v>357.78</v>
    <v>359.64</v>
    <v>368.01</v>
    <v>365.31</v>
    <v>367.9</v>
    <v>364.88</v>
    <v>365.22</v>
    <v>367.02</v>
    <v>365.84</v>
    <v>364.99</v>
    <v>363.1</v>
    <v>358.92</v>
    <v>362.94</v>
    <v>349.83</v>
    <v>352.75</v>
    <v>360.41</v>
    <v>359.12</v>
    <v>361.62</v>
    <v>357.74</v>
    <v>352.01</v>
    <v>351.08</v>
    <v>346.07</v>
    <v>342.21</v>
    <v>346.39</v>
    <v>349.73</v>
    <v>348.01</v>
    <v>342.1</v>
    <v>340.5</v>
    <v>344.15</v>
    <v>342.57</v>
    <v>330.7</v>
    <v>339.08</v>
    <v>337.66</v>
    <v>339.68</v>
    <v>340.73</v>
    <v>341.79</v>
    <v>345.12</v>
    <v>350.4</v>
    <v>347.56</v>
    <v>335.01</v>
    <v>326.07</v>
    <v>328.4</v>
    <v>327.51</v>
    <v>329.07</v>
    <v>327.52</v>
    <v>321.64</v>
    <v>316.62</v>
    <v>311.22000000000003</v>
    <v>314.17</v>
    <v>315.05</v>
    <v>318.43</v>
    <v>318.95999999999998</v>
    <v>310.63</v>
    <v>312.54000000000002</v>
    <v>316.85000000000002</v>
    <v>315.02</v>
    <v>324.49</v>
    <v>327.07</v>
    <v>329.47</v>
    <v>329.53</v>
    <v>329.18</v>
    <v>333.6</v>
    <v>331.08</v>
    <v>330.97</v>
    <v>332.64</v>
    <v>336.13</v>
    <v>334.6</v>
    <v>337.65</v>
    <v>335.87</v>
    <v>340.69</v>
    <v>343.42</v>
    <v>350.74</v>
    <v>354.62</v>
    <v>362.24</v>
    <v>368.29</v>
    <v>367</v>
    <v>364.04</v>
    <v>369.05</v>
    <v>375.15</v>
    <v>374.73</v>
    <v>372.35</v>
    <v>369.91</v>
  </a>
  <a r="1" c="21">
    <v t="i">0</v>
    <v t="i">1</v>
    <v t="i">2</v>
    <v t="i">3</v>
    <v t="i">4</v>
    <v t="i">7</v>
    <v t="i">8</v>
    <v t="i">9</v>
    <v t="i">10</v>
    <v t="i">11</v>
    <v t="i">14</v>
    <v t="i">15</v>
    <v t="i">16</v>
    <v t="i">17</v>
    <v t="i">21</v>
    <v t="i">22</v>
    <v t="i">23</v>
    <v t="i">24</v>
    <v t="i">25</v>
    <v t="i">28</v>
    <v t="i">29</v>
  </a>
  <a r="1" c="21">
    <v>333.6</v>
    <v>331.08</v>
    <v>330.97</v>
    <v>332.64</v>
    <v>336.13</v>
    <v>334.6</v>
    <v>337.65</v>
    <v>335.87</v>
    <v>340.69</v>
    <v>343.42</v>
    <v>350.74</v>
    <v>354.62</v>
    <v>362.24</v>
    <v>368.29</v>
    <v>367</v>
    <v>364.04</v>
    <v>369.05</v>
    <v>375.15</v>
    <v>374.73</v>
    <v>372.35</v>
    <v>369.91</v>
  </a>
  <a r="1" c="21">
    <v>329.18</v>
    <v>334.39</v>
    <v>331.77</v>
    <v>330.89</v>
    <v>332.99</v>
    <v>327.8</v>
    <v>335.8</v>
    <v>339</v>
    <v>336.07</v>
    <v>342</v>
    <v>343.24</v>
    <v>352.07</v>
    <v>358.08</v>
    <v>364.85</v>
    <v>368.18</v>
    <v>367.76</v>
    <v>364.02</v>
    <v>372.62</v>
    <v>374.24</v>
    <v>375</v>
    <v>373</v>
  </a>
  <a r="1" c="21">
    <v>333.94</v>
    <v>334.44</v>
    <v>335.6</v>
    <v>335.34</v>
    <v>336.93</v>
    <v>336.22</v>
    <v>338.83</v>
    <v>339.77</v>
    <v>341.31</v>
    <v>343.65</v>
    <v>351.53500000000003</v>
    <v>359</v>
    <v>364.85</v>
    <v>369.5</v>
    <v>368.34500000000003</v>
    <v>368.8</v>
    <v>372.44</v>
    <v>375.56</v>
    <v>376.31</v>
    <v>375.89499999999998</v>
    <v>374.26</v>
  </a>
  <a r="1" c="21">
    <v>329.01249999999999</v>
    <v>328.0763</v>
    <v>330.65</v>
    <v>330.21</v>
    <v>328.77</v>
    <v>323.26</v>
    <v>334.71499999999997</v>
    <v>334.58</v>
    <v>336.07</v>
    <v>340.69</v>
    <v>342.3</v>
    <v>351.27</v>
    <v>357.93</v>
    <v>364.25</v>
    <v>363.03800000000001</v>
    <v>363.59</v>
    <v>363.33</v>
    <v>370.31</v>
    <v>372.51</v>
    <v>371.16</v>
    <v>369.66</v>
  </a>
  <a r="1" c="21">
    <v>3540866</v>
    <v>3240628</v>
    <v>2472342</v>
    <v>2703482</v>
    <v>2792171</v>
    <v>3102495</v>
    <v>2433281</v>
    <v>2743787</v>
    <v>2146899</v>
    <v>2933578</v>
    <v>3039568</v>
    <v>3585862</v>
    <v>3442690</v>
    <v>3531707</v>
    <v>1868149</v>
    <v>2026953</v>
    <v>2672766</v>
    <v>2839943</v>
    <v>2287924</v>
    <v>2059925</v>
    <v>1925398</v>
  </a>
  <a r="1" c="251">
    <v>85.79</v>
    <v>86.46</v>
    <v>86.23</v>
    <v>84.59</v>
    <v>85.44</v>
    <v>84.48</v>
    <v>84.41</v>
    <v>88.58</v>
    <v>88.69</v>
    <v>87.65</v>
    <v>87.1</v>
    <v>88.52</v>
    <v>88.01</v>
    <v>88.39</v>
    <v>87.64</v>
    <v>87.81</v>
    <v>89.19</v>
    <v>90.83</v>
    <v>90.41</v>
    <v>92.32</v>
    <v>93</v>
    <v>92.1</v>
    <v>92.09</v>
    <v>93.55</v>
    <v>93.83</v>
    <v>94.64</v>
    <v>93.75</v>
    <v>92.31</v>
    <v>93.08</v>
    <v>92.03</v>
    <v>91.14</v>
    <v>90</v>
    <v>89.91</v>
    <v>89.84</v>
    <v>90.48</v>
    <v>89.48</v>
    <v>88</v>
    <v>87.18</v>
    <v>85</v>
    <v>84.5</v>
    <v>84.63</v>
    <v>84.89</v>
    <v>84.62</v>
    <v>88.03</v>
    <v>89.16</v>
    <v>92</v>
    <v>93.13</v>
    <v>94.41</v>
    <v>91.89</v>
    <v>92.51</v>
    <v>91.17</v>
    <v>92.42</v>
    <v>92.64</v>
    <v>93.13</v>
    <v>93.01</v>
    <v>92.78</v>
    <v>94.3</v>
    <v>93.6</v>
    <v>93.77</v>
    <v>93.88</v>
    <v>94.96</v>
    <v>92.34</v>
    <v>92.36</v>
    <v>89.65</v>
    <v>90.14</v>
    <v>90.11</v>
    <v>90.53</v>
    <v>91.29</v>
    <v>91.23</v>
    <v>89.94</v>
    <v>89.34</v>
    <v>88.53</v>
    <v>87.61</v>
    <v>87.62</v>
    <v>86.82</v>
    <v>87.41</v>
    <v>88.49</v>
    <v>89.52</v>
    <v>89.19</v>
    <v>88.93</v>
    <v>91.02</v>
    <v>90.6</v>
    <v>90.59</v>
    <v>91.04</v>
    <v>91.4</v>
    <v>92.08</v>
    <v>91.16</v>
    <v>90.2</v>
    <v>90.01</v>
    <v>90.27</v>
    <v>89.26</v>
    <v>87.59</v>
    <v>86.88</v>
    <v>85.36</v>
    <v>87.15</v>
    <v>86.23</v>
    <v>86.42</v>
    <v>86.87</v>
    <v>87.42</v>
    <v>87.34</v>
    <v>88.16</v>
    <v>86.28</v>
    <v>86.95</v>
    <v>86.75</v>
    <v>87.72</v>
    <v>86.64</v>
    <v>86</v>
    <v>84.53</v>
    <v>87.51</v>
    <v>86.78</v>
    <v>86.18</v>
    <v>85.84</v>
    <v>86.78</v>
    <v>86.64</v>
    <v>86.12</v>
    <v>87.55</v>
    <v>88.39</v>
    <v>88.39</v>
    <v>87.44</v>
    <v>87.6</v>
    <v>90.48</v>
    <v>91.05</v>
    <v>90.42</v>
    <v>92.49</v>
    <v>92.18</v>
    <v>94.12</v>
    <v>94.61</v>
    <v>93.26</v>
    <v>92.94</v>
    <v>95.67</v>
    <v>97.37</v>
    <v>97.71</v>
    <v>98.41</v>
    <v>99.74</v>
    <v>100.77</v>
    <v>101.2</v>
    <v>99.76</v>
    <v>99.4</v>
    <v>98.75</v>
    <v>99.2</v>
    <v>100.07</v>
    <v>101.5</v>
    <v>101.59</v>
    <v>101.89</v>
    <v>97.96</v>
    <v>100.35</v>
    <v>99.6</v>
    <v>99.93</v>
    <v>102.31</v>
    <v>104.23</v>
    <v>105.61</v>
    <v>106.9</v>
    <v>106.82</v>
    <v>107.5</v>
    <v>108.45</v>
    <v>108.84</v>
    <v>110.12</v>
    <v>109.8</v>
    <v>110.04</v>
    <v>110.01</v>
    <v>108.93</v>
    <v>110.09</v>
    <v>110.85</v>
    <v>108.78</v>
    <v>108.97</v>
    <v>110.91</v>
    <v>111.55</v>
    <v>109.63</v>
    <v>109.2</v>
    <v>109.44</v>
    <v>109.71</v>
    <v>111.11</v>
    <v>111.24</v>
    <v>111.86</v>
    <v>112.12</v>
    <v>111.08</v>
    <v>110.82</v>
    <v>110.95</v>
    <v>111.14</v>
    <v>112.08</v>
    <v>113.64</v>
    <v>114.84</v>
    <v>110.38</v>
    <v>110.81</v>
    <v>111.07</v>
    <v>111.77</v>
    <v>112.25</v>
    <v>110.45</v>
    <v>108.79</v>
    <v>109.9</v>
    <v>109.94</v>
    <v>109.88</v>
    <v>108.52</v>
    <v>108.59</v>
    <v>106.87</v>
    <v>105.38</v>
    <v>106.09</v>
    <v>107.41</v>
    <v>106.98</v>
    <v>103.46</v>
    <v>102.94</v>
    <v>104.03</v>
    <v>105.68</v>
    <v>106.64</v>
    <v>106.72</v>
    <v>108.57</v>
    <v>109.55</v>
    <v>108.74</v>
    <v>107.68</v>
    <v>106.51</v>
    <v>109.52</v>
    <v>109.07</v>
    <v>109.16</v>
    <v>110.59</v>
    <v>109.89</v>
    <v>109.36</v>
    <v>106.24</v>
    <v>106.65</v>
    <v>107.01</v>
    <v>106.88</v>
    <v>111.1</v>
    <v>111.27</v>
    <v>108.28</v>
    <v>107.6</v>
    <v>107.69</v>
    <v>105.73</v>
    <v>106.97</v>
    <v>107.63</v>
    <v>107.34</v>
    <v>104.1</v>
    <v>105.85</v>
    <v>105.54</v>
    <v>104.4</v>
    <v>104.23</v>
    <v>104.8</v>
    <v>106.93</v>
    <v>105.53</v>
    <v>104.92</v>
    <v>105.92</v>
    <v>106.39</v>
    <v>108.87</v>
    <v>108.83</v>
    <v>111.91</v>
    <v>112.33</v>
    <v>112.61</v>
    <v>112.49</v>
    <v>113.75</v>
    <v>115.58</v>
    <v>115.31</v>
    <v>115.01</v>
    <v>114.83</v>
  </a>
  <a r="1" c="21">
    <v>105.85</v>
    <v>105.54</v>
    <v>104.4</v>
    <v>104.23</v>
    <v>104.8</v>
    <v>106.93</v>
    <v>105.53</v>
    <v>104.92</v>
    <v>105.92</v>
    <v>106.39</v>
    <v>108.87</v>
    <v>108.83</v>
    <v>111.91</v>
    <v>112.33</v>
    <v>112.61</v>
    <v>112.49</v>
    <v>113.75</v>
    <v>115.58</v>
    <v>115.31</v>
    <v>115.01</v>
    <v>114.83</v>
  </a>
  <a r="1" c="21">
    <v>104.82</v>
    <v>106</v>
    <v>105.47</v>
    <v>104.1</v>
    <v>104.09</v>
    <v>106.08</v>
    <v>106.61</v>
    <v>105.62</v>
    <v>105.12</v>
    <v>106.23</v>
    <v>105.95</v>
    <v>108.7</v>
    <v>109.91</v>
    <v>113</v>
    <v>112.955</v>
    <v>112.72</v>
    <v>112.25</v>
    <v>114.97</v>
    <v>115.74</v>
    <v>115.69</v>
    <v>114.48</v>
  </a>
  <a r="1" c="21">
    <v>106.91</v>
    <v>106.425</v>
    <v>106.0012</v>
    <v>104.63</v>
    <v>105.01</v>
    <v>107.61</v>
    <v>107.03</v>
    <v>105.87</v>
    <v>106.2</v>
    <v>106.53</v>
    <v>109.48</v>
    <v>109.34</v>
    <v>112.34</v>
    <v>114.16500000000001</v>
    <v>113.0916</v>
    <v>113.31</v>
    <v>114.31</v>
    <v>115.82</v>
    <v>116.1703</v>
    <v>116.44499999999999</v>
    <v>115.12</v>
  </a>
  <a r="1" c="21">
    <v>104.82</v>
    <v>104.76</v>
    <v>104.39</v>
    <v>103.46</v>
    <v>102.44</v>
    <v>105.99</v>
    <v>105.435</v>
    <v>104.53</v>
    <v>104.54</v>
    <v>105.52</v>
    <v>105.57</v>
    <v>108.155</v>
    <v>109.58</v>
    <v>111.64</v>
    <v>111.17400000000001</v>
    <v>112.32</v>
    <v>111.875</v>
    <v>113.65</v>
    <v>114.66</v>
    <v>114.2</v>
    <v>113.73</v>
  </a>
  <a r="1" c="21">
    <v>12865865</v>
    <v>11571764</v>
    <v>5705811</v>
    <v>6801669</v>
    <v>6661846</v>
    <v>7563141</v>
    <v>6679667</v>
    <v>6310152</v>
    <v>5017385</v>
    <v>7184258</v>
    <v>6964147</v>
    <v>6108276</v>
    <v>8006050</v>
    <v>6894455</v>
    <v>6446468</v>
    <v>5639881</v>
    <v>6136747</v>
    <v>7332285</v>
    <v>5005131</v>
    <v>6575517</v>
    <v>5454462</v>
  </a>
</arrayData>
</file>

<file path=xl/richData/rdrichvalue.xml><?xml version="1.0" encoding="utf-8"?>
<rvData xmlns="http://schemas.microsoft.com/office/spreadsheetml/2017/richdata" count="1520">
  <rv s="0">
    <v>en-US</v>
    <v>avyrtc</v>
    <v>268435456</v>
    <v>1</v>
    <v>Powered by Refinitiv</v>
    <v>0</v>
    <v>USD/PLN</v>
    <v>2</v>
    <v>3</v>
    <v>Finance</v>
    <v>4</v>
    <v>5.0593000000000004</v>
    <v>4.1810999999999998</v>
    <v>8.8999999999999999E-3</v>
    <v>2.1150000000000001E-3</v>
    <v>PLN</v>
    <v>USD</v>
    <v>4.2375999999999996</v>
    <v>Currency Pair</v>
    <v>45035.8516087963</v>
    <v>4.2039</v>
    <v>US Dollar/Polish Zloty FX Spot Rate</v>
    <v>4.2077999999999998</v>
    <v>4.2079000000000004</v>
    <v>4.2168000000000001</v>
    <v>USDPLN</v>
    <v>USD/PLN</v>
  </rv>
  <rv s="1">
    <v>0</v>
  </rv>
  <rv s="2">
    <v>https://www.bing.com/financeapi/forcetrigger?t=a1w8ec&amp;q=XNYS%3aJNJ&amp;form=skydnc</v>
    <v>Learn more on Bing</v>
  </rv>
  <rv s="3">
    <v>en-US</v>
    <v>a1w8ec</v>
    <v>268435456</v>
    <v>1</v>
    <v>Powered by Refinitiv</v>
    <v>5</v>
    <v>JOHNSON &amp; JOHNSON (XNYS:JNJ)</v>
    <v>6</v>
    <v>7</v>
    <v>Finance</v>
    <v>8</v>
    <v>186.69</v>
    <v>150.11000000000001</v>
    <v>0.5333</v>
    <v>1.53</v>
    <v>-4.9220000000000004E-4</v>
    <v>9.503000000000001E-3</v>
    <v>-0.08</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162.68</v>
    <v>Pharmaceuticals</v>
    <v>Stock</v>
    <v>45035.850304675783</v>
    <v>2</v>
    <v>161.16999999999999</v>
    <v>422342310600</v>
    <v>JOHNSON &amp; JOHNSON</v>
    <v>JOHNSON &amp; JOHNSON</v>
    <v>161.99</v>
    <v>33.6828</v>
    <v>161.01</v>
    <v>162.54</v>
    <v>162.44999999999999</v>
    <v>2598390000</v>
    <v>JNJ</v>
    <v>JOHNSON &amp; JOHNSON (XNYS:JNJ)</v>
    <v>6743972</v>
    <v>8394021</v>
    <v>1887</v>
  </rv>
  <rv s="1">
    <v>3</v>
  </rv>
  <rv s="2">
    <v>https://www.bing.com/financeapi/forcetrigger?t=a1zqnm&amp;q=XNYS%3aPFE&amp;form=skydnc</v>
    <v>Learn more on Bing</v>
  </rv>
  <rv s="3">
    <v>en-US</v>
    <v>a1zqnm</v>
    <v>268435456</v>
    <v>1</v>
    <v>Powered by Refinitiv</v>
    <v>5</v>
    <v>PFIZER INC. (XNYS:PFE)</v>
    <v>6</v>
    <v>7</v>
    <v>Finance</v>
    <v>8</v>
    <v>54.93</v>
    <v>39.229999999999997</v>
    <v>0.62170000000000003</v>
    <v>-0.31</v>
    <v>-2.4850000000000002E-4</v>
    <v>-7.6449999999999999E-3</v>
    <v>-0.01</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40.56</v>
    <v>Pharmaceuticals</v>
    <v>Stock</v>
    <v>45035.851514698435</v>
    <v>5</v>
    <v>40.200000000000003</v>
    <v>227130736480</v>
    <v>PFIZER INC.</v>
    <v>PFIZER INC.</v>
    <v>40.43</v>
    <v>7.4081999999999999</v>
    <v>40.549999999999997</v>
    <v>40.24</v>
    <v>40.229999999999997</v>
    <v>5644402000</v>
    <v>PFE</v>
    <v>PFIZER INC. (XNYS:PFE)</v>
    <v>17187947</v>
    <v>21057020</v>
    <v>1942</v>
  </rv>
  <rv s="1">
    <v>6</v>
  </rv>
  <rv s="2">
    <v>https://www.bing.com/financeapi/forcetrigger?t=a1shp2&amp;q=XNAS%3aEXEL&amp;form=skydnc</v>
    <v>Learn more on Bing</v>
  </rv>
  <rv s="3">
    <v>en-US</v>
    <v>a1shp2</v>
    <v>268435456</v>
    <v>1</v>
    <v>Powered by Refinitiv</v>
    <v>5</v>
    <v>EXELIXIS, INC. (XNAS:EXEL)</v>
    <v>6</v>
    <v>7</v>
    <v>Finance</v>
    <v>8</v>
    <v>23.26</v>
    <v>14.87</v>
    <v>0.67930000000000001</v>
    <v>0.02</v>
    <v>-1.5659999999999999E-3</v>
    <v>1.0449999999999999E-3</v>
    <v>-0.03</v>
    <v>USD</v>
    <v>Exelixis, Inc. is an oncology company. The Company is engaged in developing medicines and combination regimens at the forefront of cancer care. It has four products, including its flagship molecule, cabozantinib, which is an inhibitor of multiple tyrosine kinases, including MET, AXL, VEGF receptors and RET. Cabozantinib is approved as CABOMETYX tablets used for advanced renal cell carcinoma (RCC), both alone and in combination with Bristol-Myers Squibb Company's (BMS) OPDIVO (nivolumab), for hepatocellular carcinoma (HCC) and for radioactive iodine (RAI)-refractory differentiated thyroid cancer (DTC). Cabozantinib is also approved as COMETRIQ capsules for metastatic medullary thyroid cancer (MTC). Its other two products are COTELLIC, an inhibitor of MEK approved as part of multiple combination regimens to treat specific forms of advanced melanoma and MINNEBRO an oral, non-steroidal, selective blocker of the mineralocorticoid receptor (MR) approved the treatment of hypertension.</v>
    <v>1223</v>
    <v>Nasdaq Stock Market</v>
    <v>XNAS</v>
    <v>XNAS</v>
    <v>1851 Harbor Bay Parkway, ALAMEDA, CA, 94502 US</v>
    <v>19.29</v>
    <v>Biotechnology &amp; Medical Research</v>
    <v>Stock</v>
    <v>45035.847007603908</v>
    <v>8</v>
    <v>19.100000000000001</v>
    <v>6209512668</v>
    <v>EXELIXIS, INC.</v>
    <v>EXELIXIS, INC.</v>
    <v>19.13</v>
    <v>34.0867</v>
    <v>19.14</v>
    <v>19.16</v>
    <v>19.13</v>
    <v>324087300</v>
    <v>EXEL</v>
    <v>EXELIXIS, INC. (XNAS:EXEL)</v>
    <v>1266563</v>
    <v>3312641</v>
    <v>1994</v>
  </rv>
  <rv s="1">
    <v>9</v>
  </rv>
  <rv s="2">
    <v>https://www.bing.com/financeapi/forcetrigger?t=a25k5r&amp;q=XNAS%3aVRTX&amp;form=skydnc</v>
    <v>Learn more on Bing</v>
  </rv>
  <rv s="3">
    <v>en-US</v>
    <v>a25k5r</v>
    <v>268435456</v>
    <v>1</v>
    <v>Powered by Refinitiv</v>
    <v>5</v>
    <v>VERTEX PHARMACEUTICALS INCORPORATED (XNAS:VRTX)</v>
    <v>6</v>
    <v>7</v>
    <v>Finance</v>
    <v>9</v>
    <v>335</v>
    <v>233.01</v>
    <v>0.48859999999999998</v>
    <v>3.3</v>
    <v>0</v>
    <v>1.0148999999999998E-2</v>
    <v>0</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330.14499999999998</v>
    <v>Biotechnology &amp; Medical Research</v>
    <v>Stock</v>
    <v>45035.839208610938</v>
    <v>11</v>
    <v>325.19</v>
    <v>84605238430</v>
    <v>VERTEX PHARMACEUTICALS INCORPORATED</v>
    <v>VERTEX PHARMACEUTICALS INCORPORATED</v>
    <v>326.79000000000002</v>
    <v>25.363299999999999</v>
    <v>325.14999999999998</v>
    <v>328.45</v>
    <v>328.45</v>
    <v>257589400</v>
    <v>VRTX</v>
    <v>VERTEX PHARMACEUTICALS INCORPORATED (XNAS:VRTX)</v>
    <v>793570</v>
    <v>1062441</v>
    <v>1989</v>
  </rv>
  <rv s="1">
    <v>12</v>
  </rv>
  <rv s="2">
    <v>https://www.bing.com/financeapi/forcetrigger?t=a1ook2&amp;q=XNYS%3aBMY&amp;form=skydnc</v>
    <v>Learn more on Bing</v>
  </rv>
  <rv s="3">
    <v>en-US</v>
    <v>a1ook2</v>
    <v>268435456</v>
    <v>1</v>
    <v>Powered by Refinitiv</v>
    <v>5</v>
    <v>BRISTOL-MYERS SQUIBB COMPANY (XNYS:BMY)</v>
    <v>6</v>
    <v>7</v>
    <v>Finance</v>
    <v>8</v>
    <v>81.435000000000002</v>
    <v>65.275000000000006</v>
    <v>0.43330000000000002</v>
    <v>-0.35499999999999998</v>
    <v>0</v>
    <v>-5.0549999999999996E-3</v>
    <v>0</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430 E. 29Th Street, 14 Floor, NEW YORK, NY, 10016 US</v>
    <v>70.415000000000006</v>
    <v>Pharmaceuticals</v>
    <v>Stock</v>
    <v>45035.842259258592</v>
    <v>14</v>
    <v>69.552000000000007</v>
    <v>146968297125</v>
    <v>BRISTOL-MYERS SQUIBB COMPANY</v>
    <v>BRISTOL-MYERS SQUIBB COMPANY</v>
    <v>70.27</v>
    <v>23.7836</v>
    <v>70.23</v>
    <v>69.875</v>
    <v>69.86</v>
    <v>2103303000</v>
    <v>BMY</v>
    <v>BRISTOL-MYERS SQUIBB COMPANY (XNYS:BMY)</v>
    <v>8172433</v>
    <v>7655597</v>
    <v>1933</v>
  </rv>
  <rv s="1">
    <v>15</v>
  </rv>
  <rv s="2">
    <v>http://en.wikipedia.org/wiki/Public_domain</v>
    <v>Public domain</v>
  </rv>
  <rv s="2">
    <v>http://en.wikipedia.org/wiki/Amgen</v>
    <v>Wikipedia</v>
  </rv>
  <rv s="4">
    <v>17</v>
    <v>18</v>
  </rv>
  <rv s="5">
    <v>14</v>
    <v>https://www.bing.com/th?id=AMMS_7651d2e878d4df4bb82a200be2db03e3&amp;qlt=95</v>
    <v>19</v>
    <v>0</v>
    <v>https://www.bing.com/images/search?form=xlimg&amp;q=amgen</v>
    <v>Image of AMGEN INC.</v>
  </rv>
  <rv s="2">
    <v>https://www.bing.com/financeapi/forcetrigger?t=a1nec7&amp;q=XNAS%3aAMGN&amp;form=skydnc</v>
    <v>Learn more on Bing</v>
  </rv>
  <rv s="6">
    <v>en-US</v>
    <v>a1nec7</v>
    <v>268435456</v>
    <v>1</v>
    <v>Powered by Refinitiv</v>
    <v>10</v>
    <v>AMGEN INC. (XNAS:AMGN)</v>
    <v>12</v>
    <v>13</v>
    <v>Finance</v>
    <v>8</v>
    <v>296.67</v>
    <v>223.3</v>
    <v>0.64170000000000005</v>
    <v>0.12</v>
    <v>0</v>
    <v>4.8759999999999998E-4</v>
    <v>0</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25200</v>
    <v>Nasdaq Stock Market</v>
    <v>XNAS</v>
    <v>XNAS</v>
    <v>One Amgen Center Drive, THOUSAND OAKS, CA, 91320-1799 US</v>
    <v>246.76</v>
    <v>20</v>
    <v>Pharmaceuticals</v>
    <v>Stock</v>
    <v>45035.843796250003</v>
    <v>21</v>
    <v>244.37219999999999</v>
    <v>131529173634</v>
    <v>AMGEN INC.</v>
    <v>AMGEN INC.</v>
    <v>245.25</v>
    <v>20.307400000000001</v>
    <v>246.09</v>
    <v>246.21</v>
    <v>246.21</v>
    <v>534215400</v>
    <v>AMGN</v>
    <v>AMGEN INC. (XNAS:AMGN)</v>
    <v>1218958</v>
    <v>2461891</v>
    <v>1986</v>
  </rv>
  <rv s="1">
    <v>22</v>
  </rv>
  <rv s="2">
    <v>https://www.bing.com/financeapi/forcetrigger?t=a1mpqh&amp;q=XNYS%3aABBV&amp;form=skydnc</v>
    <v>Learn more on Bing</v>
  </rv>
  <rv s="3">
    <v>en-US</v>
    <v>a1mpqh</v>
    <v>268435456</v>
    <v>1</v>
    <v>Powered by Refinitiv</v>
    <v>5</v>
    <v>ABBVIE INC. (XNYS:ABBV)</v>
    <v>6</v>
    <v>7</v>
    <v>Finance</v>
    <v>8</v>
    <v>168.11</v>
    <v>134.09</v>
    <v>0.55310000000000004</v>
    <v>1.66</v>
    <v>0</v>
    <v>1.0402E-2</v>
    <v>0</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161.44</v>
    <v>Pharmaceuticals</v>
    <v>Stock</v>
    <v>45035.84593834453</v>
    <v>24</v>
    <v>158.52000000000001</v>
    <v>284467897500</v>
    <v>ABBVIE INC.</v>
    <v>ABBVIE INC.</v>
    <v>158.66999999999999</v>
    <v>24.075099999999999</v>
    <v>159.59</v>
    <v>161.25</v>
    <v>161.21</v>
    <v>1764142000</v>
    <v>ABBV</v>
    <v>ABBVIE INC. (XNYS:ABBV)</v>
    <v>4668282</v>
    <v>6058894</v>
    <v>2012</v>
  </rv>
  <rv s="1">
    <v>25</v>
  </rv>
  <rv s="7">
    <fb>44855</fb>
    <v>15</v>
  </rv>
  <rv s="7">
    <fb>168.71</fb>
    <v>16</v>
  </rv>
  <rv s="7">
    <fb>44.95</fb>
    <v>16</v>
  </rv>
  <rv s="7">
    <fb>16.45</fb>
    <v>16</v>
  </rv>
  <rv s="7">
    <fb>300</fb>
    <v>16</v>
  </rv>
  <rv s="7">
    <fb>72.209999999999994</fb>
    <v>16</v>
  </rv>
  <rv s="7">
    <fb>44858</fb>
    <v>15</v>
  </rv>
  <rv s="7">
    <fb>170.98</fb>
    <v>16</v>
  </rv>
  <rv s="7">
    <fb>45.54</fb>
    <v>16</v>
  </rv>
  <rv s="7">
    <fb>16.32</fb>
    <v>16</v>
  </rv>
  <rv s="7">
    <fb>310.5</fb>
    <v>16</v>
  </rv>
  <rv s="7">
    <fb>72.989999999999995</fb>
    <v>16</v>
  </rv>
  <rv s="7">
    <fb>44859</fb>
    <v>15</v>
  </rv>
  <rv s="7">
    <fb>170.71</fb>
    <v>16</v>
  </rv>
  <rv s="7">
    <fb>45.59</fb>
    <v>16</v>
  </rv>
  <rv s="7">
    <fb>16.670000000000002</fb>
    <v>16</v>
  </rv>
  <rv s="7">
    <fb>309.20999999999998</fb>
    <v>16</v>
  </rv>
  <rv s="7">
    <fb>72.77</fb>
    <v>16</v>
  </rv>
  <rv s="7">
    <fb>44860</fb>
    <v>15</v>
  </rv>
  <rv s="7">
    <fb>172.21</fb>
    <v>16</v>
  </rv>
  <rv s="7">
    <fb>46.06</fb>
    <v>16</v>
  </rv>
  <rv s="7">
    <fb>16.34</fb>
    <v>16</v>
  </rv>
  <rv s="7">
    <fb>311.18</fb>
    <v>16</v>
  </rv>
  <rv s="7">
    <fb>74.45</fb>
    <v>16</v>
  </rv>
  <rv s="7">
    <fb>44861</fb>
    <v>15</v>
  </rv>
  <rv s="7">
    <fb>172.31</fb>
    <v>16</v>
  </rv>
  <rv s="7">
    <fb>45.74</fb>
    <v>16</v>
  </rv>
  <rv s="7">
    <fb>287.89</fb>
    <v>16</v>
  </rv>
  <rv s="7">
    <fb>74.599999999999994</fb>
    <v>16</v>
  </rv>
  <rv s="7">
    <fb>44862</fb>
    <v>15</v>
  </rv>
  <rv s="7">
    <fb>174.87</fb>
    <v>16</v>
  </rv>
  <rv s="7">
    <fb>47.43</fb>
    <v>16</v>
  </rv>
  <rv s="7">
    <fb>16.63</fb>
    <v>16</v>
  </rv>
  <rv s="7">
    <fb>313.89</fb>
    <v>16</v>
  </rv>
  <rv s="7">
    <fb>76.83</fb>
    <v>16</v>
  </rv>
  <rv s="7">
    <fb>44865</fb>
    <v>15</v>
  </rv>
  <rv s="7">
    <fb>173.97</fb>
    <v>16</v>
  </rv>
  <rv s="7">
    <fb>46.55</fb>
    <v>16</v>
  </rv>
  <rv s="7">
    <fb>16.579999999999998</fb>
    <v>16</v>
  </rv>
  <rv s="7">
    <fb>312</fb>
    <v>16</v>
  </rv>
  <rv s="7">
    <fb>77.47</fb>
    <v>16</v>
  </rv>
  <rv s="7">
    <fb>44866</fb>
    <v>15</v>
  </rv>
  <rv s="7">
    <fb>173.09</fb>
    <v>16</v>
  </rv>
  <rv s="7">
    <fb>48.01</fb>
    <v>16</v>
  </rv>
  <rv s="7">
    <fb>16.8</fb>
    <v>16</v>
  </rv>
  <rv s="7">
    <fb>314.2</fb>
    <v>16</v>
  </rv>
  <rv s="7">
    <fb>77.7</fb>
    <v>16</v>
  </rv>
  <rv s="7">
    <fb>44867</fb>
    <v>15</v>
  </rv>
  <rv s="7">
    <fb>170.43</fb>
    <v>16</v>
  </rv>
  <rv s="7">
    <fb>47.07</fb>
    <v>16</v>
  </rv>
  <rv s="7">
    <fb>17.010000000000002</fb>
    <v>16</v>
  </rv>
  <rv s="7">
    <fb>310.01</fb>
    <v>16</v>
  </rv>
  <rv s="7">
    <fb>77.45</fb>
    <v>16</v>
  </rv>
  <rv s="7">
    <fb>44868</fb>
    <v>15</v>
  </rv>
  <rv s="7">
    <fb>170.72</fb>
    <v>16</v>
  </rv>
  <rv s="7">
    <fb>46.57</fb>
    <v>16</v>
  </rv>
  <rv s="7">
    <fb>16.239999999999998</fb>
    <v>16</v>
  </rv>
  <rv s="7">
    <fb>311.3</fb>
    <v>16</v>
  </rv>
  <rv s="7">
    <fb>78.48</fb>
    <v>16</v>
  </rv>
  <rv s="7">
    <fb>44869</fb>
    <v>15</v>
  </rv>
  <rv s="7">
    <fb>171.48</fb>
    <v>16</v>
  </rv>
  <rv s="7">
    <fb>47.22</fb>
    <v>16</v>
  </rv>
  <rv s="7">
    <fb>16.46</fb>
    <v>16</v>
  </rv>
  <rv s="7">
    <fb>308.82</fb>
    <v>16</v>
  </rv>
  <rv s="7">
    <fb>78.78</fb>
    <v>16</v>
  </rv>
  <rv s="7">
    <fb>44872</fb>
    <v>15</v>
  </rv>
  <rv s="7">
    <fb>172.98</fb>
    <v>16</v>
  </rv>
  <rv s="7">
    <fb>47.09</fb>
    <v>16</v>
  </rv>
  <rv s="7">
    <fb>16.350000000000001</fb>
    <v>16</v>
  </rv>
  <rv s="7">
    <fb>303.23</fb>
    <v>16</v>
  </rv>
  <rv s="7">
    <fb>79.19</fb>
    <v>16</v>
  </rv>
  <rv s="7">
    <fb>44873</fb>
    <v>15</v>
  </rv>
  <rv s="7">
    <fb>173.84</fb>
    <v>16</v>
  </rv>
  <rv s="7">
    <fb>47.35</fb>
    <v>16</v>
  </rv>
  <rv s="7">
    <fb>16.559999999999999</fb>
    <v>16</v>
  </rv>
  <rv s="7">
    <fb>306.5</fb>
    <v>16</v>
  </rv>
  <rv s="7">
    <fb>79.98</fb>
    <v>16</v>
  </rv>
  <rv s="7">
    <fb>44874</fb>
    <v>15</v>
  </rv>
  <rv s="7">
    <fb>172.45</fb>
    <v>16</v>
  </rv>
  <rv s="7">
    <fb>46.72</fb>
    <v>16</v>
  </rv>
  <rv s="7">
    <fb>16.39</fb>
    <v>16</v>
  </rv>
  <rv s="7">
    <fb>309.33999999999997</fb>
    <v>16</v>
  </rv>
  <rv s="7">
    <fb>79.78</fb>
    <v>16</v>
  </rv>
  <rv s="7">
    <fb>44875</fb>
    <v>15</v>
  </rv>
  <rv s="7">
    <fb>174.47</fb>
    <v>16</v>
  </rv>
  <rv s="7">
    <fb>47.38</fb>
    <v>16</v>
  </rv>
  <rv s="7">
    <fb>16.91</fb>
    <v>16</v>
  </rv>
  <rv s="7">
    <fb>311.02999999999997</fb>
    <v>16</v>
  </rv>
  <rv s="7">
    <fb>79.38</fb>
    <v>16</v>
  </rv>
  <rv s="7">
    <fb>44876</fb>
    <v>15</v>
  </rv>
  <rv s="7">
    <fb>169.25</fb>
    <v>16</v>
  </rv>
  <rv s="7">
    <fb>47.6</fb>
    <v>16</v>
  </rv>
  <rv s="7">
    <fb>303.26</fb>
    <v>16</v>
  </rv>
  <rv s="7">
    <fb>75.959999999999994</fb>
    <v>16</v>
  </rv>
  <rv s="7">
    <fb>44879</fb>
    <v>15</v>
  </rv>
  <rv s="7">
    <fb>171.91</fb>
    <v>16</v>
  </rv>
  <rv s="7">
    <fb>49.24</fb>
    <v>16</v>
  </rv>
  <rv s="7">
    <fb>16.71</fb>
    <v>16</v>
  </rv>
  <rv s="7">
    <fb>306.02999999999997</fb>
    <v>16</v>
  </rv>
  <rv s="7">
    <fb>76.39</fb>
    <v>16</v>
  </rv>
  <rv s="7">
    <fb>44880</fb>
    <v>15</v>
  </rv>
  <rv s="7">
    <fb>172.39</fb>
    <v>16</v>
  </rv>
  <rv s="7">
    <fb>48.57</fb>
    <v>16</v>
  </rv>
  <rv s="7">
    <fb>305.27999999999997</fb>
    <v>16</v>
  </rv>
  <rv s="7">
    <fb>76.28</fb>
    <v>16</v>
  </rv>
  <rv s="7">
    <fb>44881</fb>
    <v>15</v>
  </rv>
  <rv s="7">
    <fb>173.46</fb>
    <v>16</v>
  </rv>
  <rv s="7">
    <fb>48.05</fb>
    <v>16</v>
  </rv>
  <rv s="7">
    <fb>16.850000000000001</fb>
    <v>16</v>
  </rv>
  <rv s="7">
    <fb>305.44</fb>
    <v>16</v>
  </rv>
  <rv s="7">
    <fb>76.150000000000006</fb>
    <v>16</v>
  </rv>
  <rv s="7">
    <fb>44882</fb>
    <v>15</v>
  </rv>
  <rv s="7">
    <fb>174.86</fb>
    <v>16</v>
  </rv>
  <rv s="7">
    <fb>48.33</fb>
    <v>16</v>
  </rv>
  <rv s="7">
    <fb>16.920000000000002</fb>
    <v>16</v>
  </rv>
  <rv s="7">
    <fb>309.89999999999998</fb>
    <v>16</v>
  </rv>
  <rv s="7">
    <fb>77.16</fb>
    <v>16</v>
  </rv>
  <rv s="7">
    <fb>44883</fb>
    <v>15</v>
  </rv>
  <rv s="7">
    <fb>176.2</fb>
    <v>16</v>
  </rv>
  <rv s="7">
    <fb>48.23</fb>
    <v>16</v>
  </rv>
  <rv s="7">
    <fb>314.63</fb>
    <v>16</v>
  </rv>
  <rv s="7">
    <fb>44886</fb>
    <v>15</v>
  </rv>
  <rv s="7">
    <fb>175.97</fb>
    <v>16</v>
  </rv>
  <rv s="7">
    <fb>48.18</fb>
    <v>16</v>
  </rv>
  <rv s="7">
    <fb>16.82</fb>
    <v>16</v>
  </rv>
  <rv s="7">
    <fb>316.2</fb>
    <v>16</v>
  </rv>
  <rv s="7">
    <fb>78.959999999999994</fb>
    <v>16</v>
  </rv>
  <rv s="7">
    <fb>44887</fb>
    <v>15</v>
  </rv>
  <rv s="7">
    <fb>176.82</fb>
    <v>16</v>
  </rv>
  <rv s="7">
    <fb>49.08</fb>
    <v>16</v>
  </rv>
  <rv s="7">
    <fb>17.12</fb>
    <v>16</v>
  </rv>
  <rv s="7">
    <fb>321.48</fb>
    <v>16</v>
  </rv>
  <rv s="7">
    <fb>78.86</fb>
    <v>16</v>
  </rv>
  <rv s="7">
    <fb>44888</fb>
    <v>15</v>
  </rv>
  <rv s="7">
    <fb>177.01</fb>
    <v>16</v>
  </rv>
  <rv s="7">
    <fb>48.85</fb>
    <v>16</v>
  </rv>
  <rv s="7">
    <fb>16.86</fb>
    <v>16</v>
  </rv>
  <rv s="7">
    <fb>316.16000000000003</fb>
    <v>16</v>
  </rv>
  <rv s="7">
    <fb>79.14</fb>
    <v>16</v>
  </rv>
  <rv s="7">
    <fb>44890</fb>
    <v>15</v>
  </rv>
  <rv s="7">
    <fb>177.24</fb>
    <v>16</v>
  </rv>
  <rv s="7">
    <fb>49.21</fb>
    <v>16</v>
  </rv>
  <rv s="7">
    <fb>16.940000000000001</fb>
    <v>16</v>
  </rv>
  <rv s="7">
    <fb>312.98</fb>
    <v>16</v>
  </rv>
  <rv s="7">
    <fb>79.239999999999995</fb>
    <v>16</v>
  </rv>
  <rv s="7">
    <fb>44893</fb>
    <v>15</v>
  </rv>
  <rv s="7">
    <fb>177.33</fb>
    <v>16</v>
  </rv>
  <rv s="7">
    <fb>49.57</fb>
    <v>16</v>
  </rv>
  <rv s="7">
    <fb>16.79</fb>
    <v>16</v>
  </rv>
  <rv s="7">
    <fb>315.3</fb>
    <v>16</v>
  </rv>
  <rv s="7">
    <fb>44894</fb>
    <v>15</v>
  </rv>
  <rv s="7">
    <fb>176.09</fb>
    <v>16</v>
  </rv>
  <rv s="7">
    <fb>49.49</fb>
    <v>16</v>
  </rv>
  <rv s="7">
    <fb>16.440000000000001</fb>
    <v>16</v>
  </rv>
  <rv s="7">
    <fb>316.33</fb>
    <v>16</v>
  </rv>
  <rv s="7">
    <fb>79.03</fb>
    <v>16</v>
  </rv>
  <rv s="7">
    <fb>44895</fb>
    <v>15</v>
  </rv>
  <rv s="7">
    <fb>178</fb>
    <v>16</v>
  </rv>
  <rv s="7">
    <fb>50.13</fb>
    <v>16</v>
  </rv>
  <rv s="7">
    <fb>17.079999999999998</fb>
    <v>16</v>
  </rv>
  <rv s="7">
    <fb>316.39999999999998</fb>
    <v>16</v>
  </rv>
  <rv s="7">
    <fb>80.28</fb>
    <v>16</v>
  </rv>
  <rv s="7">
    <fb>44896</fb>
    <v>15</v>
  </rv>
  <rv s="7">
    <fb>178.74</fb>
    <v>16</v>
  </rv>
  <rv s="7">
    <fb>51.08</fb>
    <v>16</v>
  </rv>
  <rv s="7">
    <fb>17.04</fb>
    <v>16</v>
  </rv>
  <rv s="7">
    <fb>320.76</fb>
    <v>16</v>
  </rv>
  <rv s="7">
    <fb>80.88</fb>
    <v>16</v>
  </rv>
  <rv s="7">
    <fb>44897</fb>
    <v>15</v>
  </rv>
  <rv s="7">
    <fb>178.88</fb>
    <v>16</v>
  </rv>
  <rv s="7">
    <fb>50.91</fb>
    <v>16</v>
  </rv>
  <rv s="7">
    <fb>17.39</fb>
    <v>16</v>
  </rv>
  <rv s="7">
    <fb>321.37</fb>
    <v>16</v>
  </rv>
  <rv s="7">
    <fb>81.13</fb>
    <v>16</v>
  </rv>
  <rv s="7">
    <fb>44900</fb>
    <v>15</v>
  </rv>
  <rv s="7">
    <fb>178.78</fb>
    <v>16</v>
  </rv>
  <rv s="7">
    <fb>50.73</fb>
    <v>16</v>
  </rv>
  <rv s="7">
    <fb>17.22</fb>
    <v>16</v>
  </rv>
  <rv s="7">
    <fb>317.60000000000002</fb>
    <v>16</v>
  </rv>
  <rv s="7">
    <fb>80.7</fb>
    <v>16</v>
  </rv>
  <rv s="7">
    <fb>44901</fb>
    <v>15</v>
  </rv>
  <rv s="7">
    <fb>176.1</fb>
    <v>16</v>
  </rv>
  <rv s="7">
    <fb>49.71</fb>
    <v>16</v>
  </rv>
  <rv s="7">
    <fb>311.81</fb>
    <v>16</v>
  </rv>
  <rv s="7">
    <fb>79.92</fb>
    <v>16</v>
  </rv>
  <rv s="7">
    <fb>44902</fb>
    <v>15</v>
  </rv>
  <rv s="7">
    <fb>177.17</fb>
    <v>16</v>
  </rv>
  <rv s="7">
    <fb>50.24</fb>
    <v>16</v>
  </rv>
  <rv s="7">
    <fb>317.58</fb>
    <v>16</v>
  </rv>
  <rv s="7">
    <fb>79.930000000000007</fb>
    <v>16</v>
  </rv>
  <rv s="7">
    <fb>44903</fb>
    <v>15</v>
  </rv>
  <rv s="7">
    <fb>177.2</fb>
    <v>16</v>
  </rv>
  <rv s="7">
    <fb>51.78</fb>
    <v>16</v>
  </rv>
  <rv s="7">
    <fb>16.52</fb>
    <v>16</v>
  </rv>
  <rv s="7">
    <fb>321.32</fb>
    <v>16</v>
  </rv>
  <rv s="7">
    <fb>79.88</fb>
    <v>16</v>
  </rv>
  <rv s="7">
    <fb>44904</fb>
    <v>15</v>
  </rv>
  <rv s="7">
    <fb>175.74</fb>
    <v>16</v>
  </rv>
  <rv s="7">
    <fb>51.72</fb>
    <v>16</v>
  </rv>
  <rv s="7">
    <fb>15.77</fb>
    <v>16</v>
  </rv>
  <rv s="7">
    <fb>312.22000000000003</fb>
    <v>16</v>
  </rv>
  <rv s="7">
    <fb>78.83</fb>
    <v>16</v>
  </rv>
  <rv s="7">
    <fb>44907</fb>
    <v>15</v>
  </rv>
  <rv s="7">
    <fb>177.84</fb>
    <v>16</v>
  </rv>
  <rv s="7">
    <fb>52.16</fb>
    <v>16</v>
  </rv>
  <rv s="7">
    <fb>16.079999999999998</fb>
    <v>16</v>
  </rv>
  <rv s="7">
    <fb>314.19</fb>
    <v>16</v>
  </rv>
  <rv s="7">
    <fb>78.89</fb>
    <v>16</v>
  </rv>
  <rv s="7">
    <fb>44908</fb>
    <v>15</v>
  </rv>
  <rv s="7">
    <fb>179.21</fb>
    <v>16</v>
  </rv>
  <rv s="7">
    <fb>53.07</fb>
    <v>16</v>
  </rv>
  <rv s="7">
    <fb>16.05</fb>
    <v>16</v>
  </rv>
  <rv s="7">
    <fb>307.08999999999997</fb>
    <v>16</v>
  </rv>
  <rv s="7">
    <fb>77.349999999999994</fb>
    <v>16</v>
  </rv>
  <rv s="7">
    <fb>44909</fb>
    <v>15</v>
  </rv>
  <rv s="7">
    <fb>179.76</fb>
    <v>16</v>
  </rv>
  <rv s="7">
    <fb>54.48</fb>
    <v>16</v>
  </rv>
  <rv s="7">
    <fb>16.190000000000001</fb>
    <v>16</v>
  </rv>
  <rv s="7">
    <fb>312.08999999999997</fb>
    <v>16</v>
  </rv>
  <rv s="7">
    <fb>77.14</fb>
    <v>16</v>
  </rv>
  <rv s="7">
    <fb>44910</fb>
    <v>15</v>
  </rv>
  <rv s="7">
    <fb>177.49</fb>
    <v>16</v>
  </rv>
  <rv s="7">
    <fb>53.61</fb>
    <v>16</v>
  </rv>
  <rv s="7">
    <fb>15.8</fb>
    <v>16</v>
  </rv>
  <rv s="7">
    <fb>308.39999999999998</fb>
    <v>16</v>
  </rv>
  <rv s="7">
    <fb>75</fb>
    <v>16</v>
  </rv>
  <rv s="7">
    <fb>44911</fb>
    <v>15</v>
  </rv>
  <rv s="7">
    <fb>175.67</fb>
    <v>16</v>
  </rv>
  <rv s="7">
    <fb>51.4</fb>
    <v>16</v>
  </rv>
  <rv s="7">
    <fb>15.94</fb>
    <v>16</v>
  </rv>
  <rv s="7">
    <fb>304.8</fb>
    <v>16</v>
  </rv>
  <rv s="7">
    <fb>73.489999999999995</fb>
    <v>16</v>
  </rv>
  <rv s="7">
    <fb>44914</fb>
    <v>15</v>
  </rv>
  <rv s="7">
    <fb>175.48</fb>
    <v>16</v>
  </rv>
  <rv s="7">
    <fb>51.36</fb>
    <v>16</v>
  </rv>
  <rv s="7">
    <fb>15.44</fb>
    <v>16</v>
  </rv>
  <rv s="7">
    <fb>291.58999999999997</fb>
    <v>16</v>
  </rv>
  <rv s="7">
    <fb>73.16</fb>
    <v>16</v>
  </rv>
  <rv s="7">
    <fb>44915</fb>
    <v>15</v>
  </rv>
  <rv s="7">
    <fb>51.32</fb>
    <v>16</v>
  </rv>
  <rv s="7">
    <fb>15.69</fb>
    <v>16</v>
  </rv>
  <rv s="7">
    <fb>293.23</fb>
    <v>16</v>
  </rv>
  <rv s="7">
    <fb>72.650000000000006</fb>
    <v>16</v>
  </rv>
  <rv s="7">
    <fb>44916</fb>
    <v>15</v>
  </rv>
  <rv s="7">
    <fb>177.68</fb>
    <v>16</v>
  </rv>
  <rv s="7">
    <fb>51.66</fb>
    <v>16</v>
  </rv>
  <rv s="7">
    <fb>15.76</fb>
    <v>16</v>
  </rv>
  <rv s="7">
    <fb>290.55</fb>
    <v>16</v>
  </rv>
  <rv s="7">
    <fb>73.33</fb>
    <v>16</v>
  </rv>
  <rv s="7">
    <fb>44917</fb>
    <v>15</v>
  </rv>
  <rv s="7">
    <fb>177.03</fb>
    <v>16</v>
  </rv>
  <rv s="7">
    <fb>51.64</fb>
    <v>16</v>
  </rv>
  <rv s="7">
    <fb>15.89</fb>
    <v>16</v>
  </rv>
  <rv s="7">
    <fb>293.92</fb>
    <v>16</v>
  </rv>
  <rv s="7">
    <fb>73.83</fb>
    <v>16</v>
  </rv>
  <rv s="7">
    <fb>44918</fb>
    <v>15</v>
  </rv>
  <rv s="7">
    <fb>177.48</fb>
    <v>16</v>
  </rv>
  <rv s="7">
    <fb>51.83</fb>
    <v>16</v>
  </rv>
  <rv s="7">
    <fb>15.83</fb>
    <v>16</v>
  </rv>
  <rv s="7">
    <fb>289.69</fb>
    <v>16</v>
  </rv>
  <rv s="7">
    <fb>72.89</fb>
    <v>16</v>
  </rv>
  <rv s="7">
    <fb>44922</fb>
    <v>15</v>
  </rv>
  <rv s="7">
    <fb>177.43</fb>
    <v>16</v>
  </rv>
  <rv s="7">
    <fb>51.13</fb>
    <v>16</v>
  </rv>
  <rv s="7">
    <fb>15.48</fb>
    <v>16</v>
  </rv>
  <rv s="7">
    <fb>287.32</fb>
    <v>16</v>
  </rv>
  <rv s="7">
    <fb>72.61</fb>
    <v>16</v>
  </rv>
  <rv s="7">
    <fb>44923</fb>
    <v>15</v>
  </rv>
  <rv s="7">
    <fb>176.66</fb>
    <v>16</v>
  </rv>
  <rv s="7">
    <fb>50.8</fb>
    <v>16</v>
  </rv>
  <rv s="7">
    <fb>15.41</fb>
    <v>16</v>
  </rv>
  <rv s="7">
    <fb>285.76</fb>
    <v>16</v>
  </rv>
  <rv s="7">
    <fb>71.989999999999995</fb>
    <v>16</v>
  </rv>
  <rv s="7">
    <fb>44924</fb>
    <v>15</v>
  </rv>
  <rv s="7">
    <fb>177.56</fb>
    <v>16</v>
  </rv>
  <rv s="7">
    <fb>51.33</fb>
    <v>16</v>
  </rv>
  <rv s="7">
    <fb>15.66</fb>
    <v>16</v>
  </rv>
  <rv s="7">
    <fb>289.08</fb>
    <v>16</v>
  </rv>
  <rv s="7">
    <fb>72.099999999999994</fb>
    <v>16</v>
  </rv>
  <rv s="7">
    <fb>44925</fb>
    <v>15</v>
  </rv>
  <rv s="7">
    <fb>176.65</fb>
    <v>16</v>
  </rv>
  <rv s="7">
    <fb>51.24</fb>
    <v>16</v>
  </rv>
  <rv s="7">
    <fb>16.04</fb>
    <v>16</v>
  </rv>
  <rv s="7">
    <fb>288.77999999999997</fb>
    <v>16</v>
  </rv>
  <rv s="7">
    <fb>71.95</fb>
    <v>16</v>
  </rv>
  <rv s="7">
    <fb>44929</fb>
    <v>15</v>
  </rv>
  <rv s="7">
    <fb>178.19</fb>
    <v>16</v>
  </rv>
  <rv s="7">
    <fb>51.26</fb>
    <v>16</v>
  </rv>
  <rv s="7">
    <fb>16.3</fb>
    <v>16</v>
  </rv>
  <rv s="7">
    <fb>286.02</fb>
    <v>16</v>
  </rv>
  <rv s="7">
    <fb>72.260000000000005</fb>
    <v>16</v>
  </rv>
  <rv s="7">
    <fb>44930</fb>
    <v>15</v>
  </rv>
  <rv s="7">
    <fb>180.13</fb>
    <v>16</v>
  </rv>
  <rv s="7">
    <fb>17.03</fb>
    <v>16</v>
  </rv>
  <rv s="7">
    <fb>286.83</fb>
    <v>16</v>
  </rv>
  <rv s="7">
    <fb>72.62</fb>
    <v>16</v>
  </rv>
  <rv s="7">
    <fb>44931</fb>
    <v>15</v>
  </rv>
  <rv s="7">
    <fb>178.8</fb>
    <v>16</v>
  </rv>
  <rv s="7">
    <fb>49.66</fb>
    <v>16</v>
  </rv>
  <rv s="7">
    <fb>16.59</fb>
    <v>16</v>
  </rv>
  <rv s="7">
    <fb>71.92</fb>
    <v>16</v>
  </rv>
  <rv s="7">
    <fb>44932</fb>
    <v>15</v>
  </rv>
  <rv s="7">
    <fb>180.25</fb>
    <v>16</v>
  </rv>
  <rv s="7">
    <fb>50.92</fb>
    <v>16</v>
  </rv>
  <rv s="7">
    <fb>17.27</fb>
    <v>16</v>
  </rv>
  <rv s="7">
    <fb>290.20999999999998</fb>
    <v>16</v>
  </rv>
  <rv s="7">
    <fb>73</fb>
    <v>16</v>
  </rv>
  <rv s="7">
    <fb>44935</fb>
    <v>15</v>
  </rv>
  <rv s="7">
    <fb>175.58</fb>
    <v>16</v>
  </rv>
  <rv s="7">
    <fb>48.39</fb>
    <v>16</v>
  </rv>
  <rv s="7">
    <fb>283.23</fb>
    <v>16</v>
  </rv>
  <rv s="7">
    <fb>71.010000000000005</fb>
    <v>16</v>
  </rv>
  <rv s="7">
    <fb>44936</fb>
    <v>15</v>
  </rv>
  <rv s="7">
    <fb>175.16</fb>
    <v>16</v>
  </rv>
  <rv s="7">
    <fb>47.62</fb>
    <v>16</v>
  </rv>
  <rv s="7">
    <fb>17.170000000000002</fb>
    <v>16</v>
  </rv>
  <rv s="7">
    <fb>288.75</fb>
    <v>16</v>
  </rv>
  <rv s="7">
    <fb>71.650000000000006</fb>
    <v>16</v>
  </rv>
  <rv s="7">
    <fb>44937</fb>
    <v>15</v>
  </rv>
  <rv s="7">
    <fb>174.88</fb>
    <v>16</v>
  </rv>
  <rv s="7">
    <fb>47.45</fb>
    <v>16</v>
  </rv>
  <rv s="7">
    <fb>292.25</fb>
    <v>16</v>
  </rv>
  <rv s="7">
    <fb>71.94</fb>
    <v>16</v>
  </rv>
  <rv s="7">
    <fb>44938</fb>
    <v>15</v>
  </rv>
  <rv s="7">
    <fb>174</fb>
    <v>16</v>
  </rv>
  <rv s="7">
    <fb>47.71</fb>
    <v>16</v>
  </rv>
  <rv s="7">
    <fb>16.690000000000001</fb>
    <v>16</v>
  </rv>
  <rv s="7">
    <fb>296.25</fb>
    <v>16</v>
  </rv>
  <rv s="7">
    <fb>71.599999999999994</fb>
    <v>16</v>
  </rv>
  <rv s="7">
    <fb>44939</fb>
    <v>15</v>
  </rv>
  <rv s="7">
    <fb>173.43</fb>
    <v>16</v>
  </rv>
  <rv s="7">
    <fb>47.85</fb>
    <v>16</v>
  </rv>
  <rv s="7">
    <fb>16.43</fb>
    <v>16</v>
  </rv>
  <rv s="7">
    <fb>300.94</fb>
    <v>16</v>
  </rv>
  <rv s="7">
    <fb>72.510000000000005</fb>
    <v>16</v>
  </rv>
  <rv s="7">
    <fb>44943</fb>
    <v>15</v>
  </rv>
  <rv s="7">
    <fb>172.36</fb>
    <v>16</v>
  </rv>
  <rv s="7">
    <fb>46.08</fb>
    <v>16</v>
  </rv>
  <rv s="7">
    <fb>311.98</fb>
    <v>16</v>
  </rv>
  <rv s="7">
    <fb>72.31</fb>
    <v>16</v>
  </rv>
  <rv s="7">
    <fb>44944</fb>
    <v>15</v>
  </rv>
  <rv s="7">
    <fb>169.76</fb>
    <v>16</v>
  </rv>
  <rv s="7">
    <fb>45</fb>
    <v>16</v>
  </rv>
  <rv s="7">
    <fb>309.86</fb>
    <v>16</v>
  </rv>
  <rv s="7">
    <fb>72.14</fb>
    <v>16</v>
  </rv>
  <rv s="7">
    <fb>44945</fb>
    <v>15</v>
  </rv>
  <rv s="7">
    <fb>169.53</fb>
    <v>16</v>
  </rv>
  <rv s="7">
    <fb>44.96</fb>
    <v>16</v>
  </rv>
  <rv s="7">
    <fb>16.53</fb>
    <v>16</v>
  </rv>
  <rv s="7">
    <fb>307.94</fb>
    <v>16</v>
  </rv>
  <rv s="7">
    <fb>73.75</fb>
    <v>16</v>
  </rv>
  <rv s="7">
    <fb>44946</fb>
    <v>15</v>
  </rv>
  <rv s="7">
    <fb>168.74</fb>
    <v>16</v>
  </rv>
  <rv s="7">
    <fb>45.11</fb>
    <v>16</v>
  </rv>
  <rv s="7">
    <fb>16.73</fb>
    <v>16</v>
  </rv>
  <rv s="7">
    <fb>309.83999999999997</fb>
    <v>16</v>
  </rv>
  <rv s="7">
    <fb>74.150000000000006</fb>
    <v>16</v>
  </rv>
  <rv s="7">
    <fb>44949</fb>
    <v>15</v>
  </rv>
  <rv s="7">
    <fb>168.31</fb>
    <v>16</v>
  </rv>
  <rv s="7">
    <fb>44.98</fb>
    <v>16</v>
  </rv>
  <rv s="7">
    <fb>17.02</fb>
    <v>16</v>
  </rv>
  <rv s="7">
    <fb>73.260000000000005</fb>
    <v>16</v>
  </rv>
  <rv s="7">
    <fb>44950</fb>
    <v>15</v>
  </rv>
  <rv s="7">
    <fb>44.71</fb>
    <v>16</v>
  </rv>
  <rv s="7">
    <fb>17.36</fb>
    <v>16</v>
  </rv>
  <rv s="7">
    <fb>313.57</fb>
    <v>16</v>
  </rv>
  <rv s="7">
    <fb>72.34</fb>
    <v>16</v>
  </rv>
  <rv s="7">
    <fb>44951</fb>
    <v>15</v>
  </rv>
  <rv s="7">
    <fb>169.51</fb>
    <v>16</v>
  </rv>
  <rv s="7">
    <fb>45.07</fb>
    <v>16</v>
  </rv>
  <rv s="7">
    <fb>17.329999999999998</fb>
    <v>16</v>
  </rv>
  <rv s="7">
    <fb>315.27999999999997</fb>
    <v>16</v>
  </rv>
  <rv s="7">
    <fb>73.17</fb>
    <v>16</v>
  </rv>
  <rv s="7">
    <fb>44952</fb>
    <v>15</v>
  </rv>
  <rv s="7">
    <fb>168.89</fb>
    <v>16</v>
  </rv>
  <rv s="7">
    <fb>44.25</fb>
    <v>16</v>
  </rv>
  <rv s="7">
    <fb>17.71</fb>
    <v>16</v>
  </rv>
  <rv s="7">
    <fb>321.02</fb>
    <v>16</v>
  </rv>
  <rv s="7">
    <fb>44953</fb>
    <v>15</v>
  </rv>
  <rv s="7">
    <fb>168.23</fb>
    <v>16</v>
  </rv>
  <rv s="7">
    <fb>43.79</fb>
    <v>16</v>
  </rv>
  <rv s="7">
    <fb>17.47</fb>
    <v>16</v>
  </rv>
  <rv s="7">
    <fb>321.45</fb>
    <v>16</v>
  </rv>
  <rv s="7">
    <fb>72.45</fb>
    <v>16</v>
  </rv>
  <rv s="7">
    <fb>44956</fb>
    <v>15</v>
  </rv>
  <rv s="7">
    <fb>162</fb>
    <v>16</v>
  </rv>
  <rv s="7">
    <fb>43.55</fb>
    <v>16</v>
  </rv>
  <rv s="7">
    <fb>319.98</fb>
    <v>16</v>
  </rv>
  <rv s="7">
    <fb>72.03</fb>
    <v>16</v>
  </rv>
  <rv s="7">
    <fb>44957</fb>
    <v>15</v>
  </rv>
  <rv s="7">
    <fb>163.41999999999999</fb>
    <v>16</v>
  </rv>
  <rv s="7">
    <fb>44.16</fb>
    <v>16</v>
  </rv>
  <rv s="7">
    <fb>17.62</fb>
    <v>16</v>
  </rv>
  <rv s="7">
    <fb>323.10000000000002</fb>
    <v>16</v>
  </rv>
  <rv s="7">
    <fb>44958</fb>
    <v>15</v>
  </rv>
  <rv s="7">
    <fb>164.92</fb>
    <v>16</v>
  </rv>
  <rv s="7">
    <fb>43.97</fb>
    <v>16</v>
  </rv>
  <rv s="7">
    <fb>17.559999999999999</fb>
    <v>16</v>
  </rv>
  <rv s="7">
    <fb>317.27</fb>
    <v>16</v>
  </rv>
  <rv s="7">
    <fb>71.23</fb>
    <v>16</v>
  </rv>
  <rv s="7">
    <fb>44959</fb>
    <v>15</v>
  </rv>
  <rv s="7">
    <fb>165.54</fb>
    <v>16</v>
  </rv>
  <rv s="7">
    <fb>44.34</fb>
    <v>16</v>
  </rv>
  <rv s="7">
    <fb>17.61</fb>
    <v>16</v>
  </rv>
  <rv s="7">
    <fb>303.77999999999997</fb>
    <v>16</v>
  </rv>
  <rv s="7">
    <fb>44960</fb>
    <v>15</v>
  </rv>
  <rv s="7">
    <fb>164.61</fb>
    <v>16</v>
  </rv>
  <rv s="7">
    <fb>44.06</fb>
    <v>16</v>
  </rv>
  <rv s="7">
    <fb>17.55</fb>
    <v>16</v>
  </rv>
  <rv s="7">
    <fb>301.02</fb>
    <v>16</v>
  </rv>
  <rv s="7">
    <fb>44963</fb>
    <v>15</v>
  </rv>
  <rv s="7">
    <fb>163.36000000000001</fb>
    <v>16</v>
  </rv>
  <rv s="7">
    <fb>43.76</fb>
    <v>16</v>
  </rv>
  <rv s="7">
    <fb>304.87</fb>
    <v>16</v>
  </rv>
  <rv s="7">
    <fb>74.53</fb>
    <v>16</v>
  </rv>
  <rv s="7">
    <fb>44964</fb>
    <v>15</v>
  </rv>
  <rv s="7">
    <fb>163.4</fb>
    <v>16</v>
  </rv>
  <rv s="7">
    <fb>43.59</fb>
    <v>16</v>
  </rv>
  <rv s="7">
    <fb>17.29</fb>
    <v>16</v>
  </rv>
  <rv s="7">
    <fb>308.54000000000002</fb>
    <v>16</v>
  </rv>
  <rv s="7">
    <fb>74.52</fb>
    <v>16</v>
  </rv>
  <rv s="7">
    <fb>44965</fb>
    <v>15</v>
  </rv>
  <rv s="7">
    <fb>163.61000000000001</fb>
    <v>16</v>
  </rv>
  <rv s="7">
    <fb>43.98</fb>
    <v>16</v>
  </rv>
  <rv s="7">
    <fb>17.760000000000002</fb>
    <v>16</v>
  </rv>
  <rv s="7">
    <fb>293.33</fb>
    <v>16</v>
  </rv>
  <rv s="7">
    <fb>73.650000000000006</fb>
    <v>16</v>
  </rv>
  <rv s="7">
    <fb>44966</fb>
    <v>15</v>
  </rv>
  <rv s="7">
    <fb>161.4</fb>
    <v>16</v>
  </rv>
  <rv s="7">
    <fb>43.34</fb>
    <v>16</v>
  </rv>
  <rv s="7">
    <fb>17.579999999999998</fb>
    <v>16</v>
  </rv>
  <rv s="7">
    <fb>291.60000000000002</fb>
    <v>16</v>
  </rv>
  <rv s="7">
    <fb>71.489999999999995</fb>
    <v>16</v>
  </rv>
  <rv s="7">
    <fb>44967</fb>
    <v>15</v>
  </rv>
  <rv s="7">
    <fb>162.15</fb>
    <v>16</v>
  </rv>
  <rv s="7">
    <fb>43.88</fb>
    <v>16</v>
  </rv>
  <rv s="7">
    <fb>297.39999999999998</fb>
    <v>16</v>
  </rv>
  <rv s="7">
    <fb>72.2</fb>
    <v>16</v>
  </rv>
  <rv s="7">
    <fb>44970</fb>
    <v>15</v>
  </rv>
  <rv s="7">
    <fb>162.75</fb>
    <v>16</v>
  </rv>
  <rv s="7">
    <fb>43.99</fb>
    <v>16</v>
  </rv>
  <rv s="7">
    <fb>17.690000000000001</fb>
    <v>16</v>
  </rv>
  <rv s="7">
    <fb>299.18</fb>
    <v>16</v>
  </rv>
  <rv s="7">
    <fb>44971</fb>
    <v>15</v>
  </rv>
  <rv s="7">
    <fb>162.04</fb>
    <v>16</v>
  </rv>
  <rv s="7">
    <fb>43.72</fb>
    <v>16</v>
  </rv>
  <rv s="7">
    <fb>18.079999999999998</fb>
    <v>16</v>
  </rv>
  <rv s="7">
    <fb>300.25</fb>
    <v>16</v>
  </rv>
  <rv s="7">
    <fb>72.25</fb>
    <v>16</v>
  </rv>
  <rv s="7">
    <fb>44972</fb>
    <v>15</v>
  </rv>
  <rv s="7">
    <fb>159.37</fb>
    <v>16</v>
  </rv>
  <rv s="7">
    <fb>43.32</fb>
    <v>16</v>
  </rv>
  <rv s="7">
    <fb>17.77</fb>
    <v>16</v>
  </rv>
  <rv s="7">
    <fb>298.75</fb>
    <v>16</v>
  </rv>
  <rv s="7">
    <fb>71.47</fb>
    <v>16</v>
  </rv>
  <rv s="7">
    <fb>44973</fb>
    <v>15</v>
  </rv>
  <rv s="7">
    <fb>158.24</fb>
    <v>16</v>
  </rv>
  <rv s="7">
    <fb>42.95</fb>
    <v>16</v>
  </rv>
  <rv s="7">
    <fb>17.510000000000002</fb>
    <v>16</v>
  </rv>
  <rv s="7">
    <fb>292.04000000000002</fb>
    <v>16</v>
  </rv>
  <rv s="7">
    <fb>70.849999999999994</fb>
    <v>16</v>
  </rv>
  <rv s="7">
    <fb>44974</fb>
    <v>15</v>
  </rv>
  <rv s="7">
    <fb>160.38999999999999</fb>
    <v>16</v>
  </rv>
  <rv s="7">
    <fb>43.21</fb>
    <v>16</v>
  </rv>
  <rv s="7">
    <fb>17.489999999999998</fb>
    <v>16</v>
  </rv>
  <rv s="7">
    <fb>293.66000000000003</fb>
    <v>16</v>
  </rv>
  <rv s="7">
    <fb>71.11</fb>
    <v>16</v>
  </rv>
  <rv s="7">
    <fb>44978</fb>
    <v>15</v>
  </rv>
  <rv s="7">
    <fb>158</fb>
    <v>16</v>
  </rv>
  <rv s="7">
    <fb>42.7</fb>
    <v>16</v>
  </rv>
  <rv s="7">
    <fb>17.45</fb>
    <v>16</v>
  </rv>
  <rv s="7">
    <fb>292.48</fb>
    <v>16</v>
  </rv>
  <rv s="7">
    <fb>71.22</fb>
    <v>16</v>
  </rv>
  <rv s="7">
    <fb>44979</fb>
    <v>15</v>
  </rv>
  <rv s="7">
    <fb>157.78</fb>
    <v>16</v>
  </rv>
  <rv s="7">
    <fb>42.38</fb>
    <v>16</v>
  </rv>
  <rv s="7">
    <fb>17.37</fb>
    <v>16</v>
  </rv>
  <rv s="7">
    <fb>294.36</fb>
    <v>16</v>
  </rv>
  <rv s="7">
    <fb>71.31</fb>
    <v>16</v>
  </rv>
  <rv s="7">
    <fb>44980</fb>
    <v>15</v>
  </rv>
  <rv s="7">
    <fb>157.72999999999999</fb>
    <v>16</v>
  </rv>
  <rv s="7">
    <fb>42.3</fb>
    <v>16</v>
  </rv>
  <rv s="7">
    <fb>17.43</fb>
    <v>16</v>
  </rv>
  <rv s="7">
    <fb>292.57</fb>
    <v>16</v>
  </rv>
  <rv s="7">
    <fb>71.400000000000006</fb>
    <v>16</v>
  </rv>
  <rv s="7">
    <fb>44981</fb>
    <v>15</v>
  </rv>
  <rv s="7">
    <fb>155.97</fb>
    <v>16</v>
  </rv>
  <rv s="7">
    <fb>41.75</fb>
    <v>16</v>
  </rv>
  <rv s="7">
    <fb>17.13</fb>
    <v>16</v>
  </rv>
  <rv s="7">
    <fb>287.37</fb>
    <v>16</v>
  </rv>
  <rv s="7">
    <fb>70.180000000000007</fb>
    <v>16</v>
  </rv>
  <rv s="7">
    <fb>44984</fb>
    <v>15</v>
  </rv>
  <rv s="7">
    <fb>155.63</fb>
    <v>16</v>
  </rv>
  <rv s="7">
    <fb>40.78</fb>
    <v>16</v>
  </rv>
  <rv s="7">
    <fb>287.39999999999998</fb>
    <v>16</v>
  </rv>
  <rv s="7">
    <fb>69.989999999999995</fb>
    <v>16</v>
  </rv>
  <rv s="7">
    <fb>44985</fb>
    <v>15</v>
  </rv>
  <rv s="7">
    <fb>153.26</fb>
    <v>16</v>
  </rv>
  <rv s="7">
    <fb>40.57</fb>
    <v>16</v>
  </rv>
  <rv s="7">
    <fb>290.29000000000002</fb>
    <v>16</v>
  </rv>
  <rv s="7">
    <fb>68.959999999999994</fb>
    <v>16</v>
  </rv>
  <rv s="7">
    <fb>44986</fb>
    <v>15</v>
  </rv>
  <rv s="7">
    <fb>152.57</fb>
    <v>16</v>
  </rv>
  <rv s="7">
    <fb>40.18</fb>
    <v>16</v>
  </rv>
  <rv s="7">
    <fb>291.23</fb>
    <v>16</v>
  </rv>
  <rv s="7">
    <fb>69.36</fb>
    <v>16</v>
  </rv>
  <rv s="7">
    <fb>44987</fb>
    <v>15</v>
  </rv>
  <rv s="7">
    <fb>152.44999999999999</fb>
    <v>16</v>
  </rv>
  <rv s="7">
    <fb>40.619999999999997</fb>
    <v>16</v>
  </rv>
  <rv s="7">
    <fb>17.18</fb>
    <v>16</v>
  </rv>
  <rv s="7">
    <fb>290.76</fb>
    <v>16</v>
  </rv>
  <rv s="7">
    <fb>69.19</fb>
    <v>16</v>
  </rv>
  <rv s="7">
    <fb>44988</fb>
    <v>15</v>
  </rv>
  <rv s="7">
    <fb>154.02000000000001</fb>
    <v>16</v>
  </rv>
  <rv s="7">
    <fb>41.15</fb>
    <v>16</v>
  </rv>
  <rv s="7">
    <fb>17.149999999999999</fb>
    <v>16</v>
  </rv>
  <rv s="7">
    <fb>290.51</fb>
    <v>16</v>
  </rv>
  <rv s="7">
    <fb>69.3</fb>
    <v>16</v>
  </rv>
  <rv s="7">
    <fb>44991</fb>
    <v>15</v>
  </rv>
  <rv s="7">
    <fb>155.56</fb>
    <v>16</v>
  </rv>
  <rv s="7">
    <fb>41.11</fb>
    <v>16</v>
  </rv>
  <rv s="7">
    <fb>16.47</fb>
    <v>16</v>
  </rv>
  <rv s="7">
    <fb>291.62</fb>
    <v>16</v>
  </rv>
  <rv s="7">
    <fb>68.900000000000006</fb>
    <v>16</v>
  </rv>
  <rv s="7">
    <fb>44992</fb>
    <v>15</v>
  </rv>
  <rv s="7">
    <fb>154.09</fb>
    <v>16</v>
  </rv>
  <rv s="7">
    <fb>40.340000000000003</fb>
    <v>16</v>
  </rv>
  <rv s="7">
    <fb>16.48</fb>
    <v>16</v>
  </rv>
  <rv s="7">
    <fb>286.58</fb>
    <v>16</v>
  </rv>
  <rv s="7">
    <fb>68</fb>
    <v>16</v>
  </rv>
  <rv s="7">
    <fb>44993</fb>
    <v>15</v>
  </rv>
  <rv s="7">
    <fb>152.96</fb>
    <v>16</v>
  </rv>
  <rv s="7">
    <fb>40.119999999999997</fb>
    <v>16</v>
  </rv>
  <rv s="7">
    <fb>16.36</fb>
    <v>16</v>
  </rv>
  <rv s="7">
    <fb>285.18</fb>
    <v>16</v>
  </rv>
  <rv s="7">
    <fb>67.290000000000006</fb>
    <v>16</v>
  </rv>
  <rv s="7">
    <fb>44994</fb>
    <v>15</v>
  </rv>
  <rv s="7">
    <fb>151.24</fb>
    <v>16</v>
  </rv>
  <rv s="7">
    <fb>39.46</fb>
    <v>16</v>
  </rv>
  <rv s="7">
    <fb>286.88</fb>
    <v>16</v>
  </rv>
  <rv s="7">
    <fb>66.510000000000005</fb>
    <v>16</v>
  </rv>
  <rv s="7">
    <fb>44995</fb>
    <v>15</v>
  </rv>
  <rv s="7">
    <fb>151.61000000000001</fb>
    <v>16</v>
  </rv>
  <rv s="7">
    <fb>39.39</fb>
    <v>16</v>
  </rv>
  <rv s="7">
    <fb>16.68</fb>
    <v>16</v>
  </rv>
  <rv s="7">
    <fb>287.24</fb>
    <v>16</v>
  </rv>
  <rv s="7">
    <fb>65.709999999999994</fb>
    <v>16</v>
  </rv>
  <rv s="7">
    <fb>44998</fb>
    <v>15</v>
  </rv>
  <rv s="7">
    <fb>153.06</fb>
    <v>16</v>
  </rv>
  <rv s="7">
    <fb>39.86</fb>
    <v>16</v>
  </rv>
  <rv s="7">
    <fb>16.809999999999999</fb>
    <v>16</v>
  </rv>
  <rv s="7">
    <fb>293.45999999999998</fb>
    <v>16</v>
  </rv>
  <rv s="7">
    <fb>66</fb>
    <v>16</v>
  </rv>
  <rv s="7">
    <fb>44999</fb>
    <v>15</v>
  </rv>
  <rv s="7">
    <fb>153.91999999999999</fb>
    <v>16</v>
  </rv>
  <rv s="7">
    <fb>39.9</fb>
    <v>16</v>
  </rv>
  <rv s="7">
    <fb>295.25</fb>
    <v>16</v>
  </rv>
  <rv s="7">
    <fb>66.47</fb>
    <v>16</v>
  </rv>
  <rv s="7">
    <fb>45000</fb>
    <v>15</v>
  </rv>
  <rv s="7">
    <fb>154.35</fb>
    <v>16</v>
  </rv>
  <rv s="7">
    <fb>40.28</fb>
    <v>16</v>
  </rv>
  <rv s="7">
    <fb>17.8</fb>
    <v>16</v>
  </rv>
  <rv s="7">
    <fb>294.27</fb>
    <v>16</v>
  </rv>
  <rv s="7">
    <fb>67.48</fb>
    <v>16</v>
  </rv>
  <rv s="7">
    <fb>45001</fb>
    <v>15</v>
  </rv>
  <rv s="7">
    <fb>154.03</fb>
    <v>16</v>
  </rv>
  <rv s="7">
    <fb>40.369999999999997</fb>
    <v>16</v>
  </rv>
  <rv s="7">
    <fb>300.64</fb>
    <v>16</v>
  </rv>
  <rv s="7">
    <fb>67.099999999999994</fb>
    <v>16</v>
  </rv>
  <rv s="7">
    <fb>45002</fb>
    <v>15</v>
  </rv>
  <rv s="7">
    <fb>152.38</fb>
    <v>16</v>
  </rv>
  <rv s="7">
    <fb>40.1</fb>
    <v>16</v>
  </rv>
  <rv s="7">
    <fb>295.77</fb>
    <v>16</v>
  </rv>
  <rv s="7">
    <fb>66.53</fb>
    <v>16</v>
  </rv>
  <rv s="7">
    <fb>45005</fb>
    <v>15</v>
  </rv>
  <rv s="7">
    <fb>153.88999999999999</fb>
    <v>16</v>
  </rv>
  <rv s="7">
    <fb>40.81</fb>
    <v>16</v>
  </rv>
  <rv s="7">
    <fb>18.329999999999998</fb>
    <v>16</v>
  </rv>
  <rv s="7">
    <fb>298.95</fb>
    <v>16</v>
  </rv>
  <rv s="7">
    <fb>67.239999999999995</fb>
    <v>16</v>
  </rv>
  <rv s="7">
    <fb>45006</fb>
    <v>15</v>
  </rv>
  <rv s="7">
    <fb>40.659999999999997</fb>
    <v>16</v>
  </rv>
  <rv s="7">
    <fb>18.57</fb>
    <v>16</v>
  </rv>
  <rv s="7">
    <fb>302.66000000000003</fb>
    <v>16</v>
  </rv>
  <rv s="7">
    <fb>67.510000000000005</fb>
    <v>16</v>
  </rv>
  <rv s="7">
    <fb>45007</fb>
    <v>15</v>
  </rv>
  <rv s="7">
    <fb>151.05000000000001</fb>
    <v>16</v>
  </rv>
  <rv s="7">
    <fb>40.01</fb>
    <v>16</v>
  </rv>
  <rv s="7">
    <fb>18.309999999999999</fb>
    <v>16</v>
  </rv>
  <rv s="7">
    <fb>297.87</fb>
    <v>16</v>
  </rv>
  <rv s="7">
    <fb>45008</fb>
    <v>15</v>
  </rv>
  <rv s="7">
    <fb>151.13</fb>
    <v>16</v>
  </rv>
  <rv s="7">
    <fb>304.75</fb>
    <v>16</v>
  </rv>
  <rv s="7">
    <fb>66.98</fb>
    <v>16</v>
  </rv>
  <rv s="7">
    <fb>45009</fb>
    <v>15</v>
  </rv>
  <rv s="7">
    <fb>152.65</fb>
    <v>16</v>
  </rv>
  <rv s="7">
    <fb>40.39</fb>
    <v>16</v>
  </rv>
  <rv s="7">
    <fb>18.48</fb>
    <v>16</v>
  </rv>
  <rv s="7">
    <fb>314.39</fb>
    <v>16</v>
  </rv>
  <rv s="7">
    <fb>67.680000000000007</fb>
    <v>16</v>
  </rv>
  <rv s="7">
    <fb>45012</fb>
    <v>15</v>
  </rv>
  <rv s="7">
    <fb>153.30000000000001</fb>
    <v>16</v>
  </rv>
  <rv s="7">
    <fb>40.22</fb>
    <v>16</v>
  </rv>
  <rv s="7">
    <fb>18.66</fb>
    <v>16</v>
  </rv>
  <rv s="7">
    <fb>308.47000000000003</fb>
    <v>16</v>
  </rv>
  <rv s="7">
    <fb>68.069999999999993</fb>
    <v>16</v>
  </rv>
  <rv s="7">
    <fb>45013</fb>
    <v>15</v>
  </rv>
  <rv s="7">
    <fb>151.82</fb>
    <v>16</v>
  </rv>
  <rv s="7">
    <fb>39.99</fb>
    <v>16</v>
  </rv>
  <rv s="7">
    <fb>18.77</fb>
    <v>16</v>
  </rv>
  <rv s="7">
    <fb>313.25</fb>
    <v>16</v>
  </rv>
  <rv s="7">
    <fb>68.2</fb>
    <v>16</v>
  </rv>
  <rv s="7">
    <fb>45014</fb>
    <v>15</v>
  </rv>
  <rv s="7">
    <fb>153.31</fb>
    <v>16</v>
  </rv>
  <rv s="7">
    <fb>40.25</fb>
    <v>16</v>
  </rv>
  <rv s="7">
    <fb>19.190000000000001</fb>
    <v>16</v>
  </rv>
  <rv s="7">
    <fb>314.24</fb>
    <v>16</v>
  </rv>
  <rv s="7">
    <fb>68.180000000000007</fb>
    <v>16</v>
  </rv>
  <rv s="7">
    <fb>45015</fb>
    <v>15</v>
  </rv>
  <rv s="7">
    <fb>153.43</fb>
    <v>16</v>
  </rv>
  <rv s="7">
    <fb>40.380000000000003</fb>
    <v>16</v>
  </rv>
  <rv s="7">
    <fb>18.829999999999998</fb>
    <v>16</v>
  </rv>
  <rv s="7">
    <fb>312.16000000000003</fb>
    <v>16</v>
  </rv>
  <rv s="7">
    <fb>45016</fb>
    <v>15</v>
  </rv>
  <rv s="7">
    <fb>155</fb>
    <v>16</v>
  </rv>
  <rv s="7">
    <fb>40.799999999999997</fb>
    <v>16</v>
  </rv>
  <rv s="7">
    <fb>19.41</fb>
    <v>16</v>
  </rv>
  <rv s="7">
    <fb>315.07</fb>
    <v>16</v>
  </rv>
  <rv s="7">
    <fb>69.31</fb>
    <v>16</v>
  </rv>
  <rv s="7">
    <fb>45019</fb>
    <v>15</v>
  </rv>
  <rv s="7">
    <fb>156.85</fb>
    <v>16</v>
  </rv>
  <rv s="7">
    <fb>41.35</fb>
    <v>16</v>
  </rv>
  <rv s="7">
    <fb>19.48</fb>
    <v>16</v>
  </rv>
  <rv s="7">
    <fb>69.69</fb>
    <v>16</v>
  </rv>
  <rv s="7">
    <fb>45020</fb>
    <v>15</v>
  </rv>
  <rv s="7">
    <fb>158.49</fb>
    <v>16</v>
  </rv>
  <rv s="7">
    <fb>40.9</fb>
    <v>16</v>
  </rv>
  <rv s="7">
    <fb>19.55</fb>
    <v>16</v>
  </rv>
  <rv s="7">
    <fb>314.42</fb>
    <v>16</v>
  </rv>
  <rv s="7">
    <fb>68.91</fb>
    <v>16</v>
  </rv>
  <rv s="7">
    <fb>45021</fb>
    <v>15</v>
  </rv>
  <rv s="7">
    <fb>165.61</fb>
    <v>16</v>
  </rv>
  <rv s="7">
    <fb>41.55</fb>
    <v>16</v>
  </rv>
  <rv s="7">
    <fb>19.89</fb>
    <v>16</v>
  </rv>
  <rv s="7">
    <fb>321.94</fb>
    <v>16</v>
  </rv>
  <rv s="7">
    <fb>69.819999999999993</fb>
    <v>16</v>
  </rv>
  <rv s="7">
    <fb>45022</fb>
    <v>15</v>
  </rv>
  <rv s="7">
    <fb>165.15</fb>
    <v>16</v>
  </rv>
  <rv s="7">
    <fb>41.5</fb>
    <v>16</v>
  </rv>
  <rv s="7">
    <fb>20.48</fb>
    <v>16</v>
  </rv>
  <rv s="7">
    <fb>321.66000000000003</fb>
    <v>16</v>
  </rv>
  <rv s="7">
    <fb>70.739999999999995</fb>
    <v>16</v>
  </rv>
  <rv s="7">
    <fb>45026</fb>
    <v>15</v>
  </rv>
  <rv s="7">
    <fb>164.32</fb>
    <v>16</v>
  </rv>
  <rv s="7">
    <fb>41.73</fb>
    <v>16</v>
  </rv>
  <rv s="7">
    <fb>20.11</fb>
    <v>16</v>
  </rv>
  <rv s="7">
    <fb>323.24</fb>
    <v>16</v>
  </rv>
  <rv s="7">
    <fb>70.28</fb>
    <v>16</v>
  </rv>
  <rv s="7">
    <fb>45027</fb>
    <v>15</v>
  </rv>
  <rv s="7">
    <fb>164.27</fb>
    <v>16</v>
  </rv>
  <rv s="7">
    <fb>41.79</fb>
    <v>16</v>
  </rv>
  <rv s="7">
    <fb>20.079999999999998</fb>
    <v>16</v>
  </rv>
  <rv s="7">
    <fb>324.83</fb>
    <v>16</v>
  </rv>
  <rv s="7">
    <fb>70.03</fb>
    <v>16</v>
  </rv>
  <rv s="7">
    <fb>45028</fb>
    <v>15</v>
  </rv>
  <rv s="7">
    <fb>163.92</fb>
    <v>16</v>
  </rv>
  <rv s="7">
    <fb>41.37</fb>
    <v>16</v>
  </rv>
  <rv s="7">
    <fb>19.489999999999998</fb>
    <v>16</v>
  </rv>
  <rv s="7">
    <fb>326.37</fb>
    <v>16</v>
  </rv>
  <rv s="7">
    <fb>70.209999999999994</fb>
    <v>16</v>
  </rv>
  <rv s="7">
    <fb>45029</fb>
    <v>15</v>
  </rv>
  <rv s="7">
    <fb>166.11</fb>
    <v>16</v>
  </rv>
  <rv s="7">
    <fb>41.47</fb>
    <v>16</v>
  </rv>
  <rv s="7">
    <fb>19.64</fb>
    <v>16</v>
  </rv>
  <rv s="7">
    <fb>333.35</fb>
    <v>16</v>
  </rv>
  <rv s="7">
    <fb>70.69</fb>
    <v>16</v>
  </rv>
  <rv s="7">
    <fb>45030</fb>
    <v>15</v>
  </rv>
  <rv s="7">
    <fb>165.84</fb>
    <v>16</v>
  </rv>
  <rv s="7">
    <fb>41.19</fb>
    <v>16</v>
  </rv>
  <rv s="7">
    <fb>19.46</fb>
    <v>16</v>
  </rv>
  <rv s="7">
    <fb>333.52</fb>
    <v>16</v>
  </rv>
  <rv s="7">
    <fb>70.45</fb>
    <v>16</v>
  </rv>
  <rv s="7">
    <fb>45033</fb>
    <v>15</v>
  </rv>
  <rv s="7">
    <fb>165.67</fb>
    <v>16</v>
  </rv>
  <rv s="7">
    <fb>41.18</fb>
    <v>16</v>
  </rv>
  <rv s="7">
    <fb>19.75</fb>
    <v>16</v>
  </rv>
  <rv s="7">
    <fb>327.74</fb>
    <v>16</v>
  </rv>
  <rv s="7">
    <fb>70.599999999999994</fb>
    <v>16</v>
  </rv>
  <rv s="7">
    <fb>45034</fb>
    <v>15</v>
  </rv>
  <rv s="7">
    <fb>161.01</fb>
    <v>16</v>
  </rv>
  <rv s="7">
    <fb>40.549999999999997</fb>
    <v>16</v>
  </rv>
  <rv s="7">
    <fb>19.14</fb>
    <v>16</v>
  </rv>
  <rv s="7">
    <fb>325.14999999999998</fb>
    <v>16</v>
  </rv>
  <rv s="7">
    <fb>70.23</fb>
    <v>16</v>
  </rv>
  <rv s="2">
    <v>https://www.bing.com/financeapi/forcetrigger?t=bo5fpr&amp;q=XNAS%3aMRNA&amp;form=skydnc</v>
    <v>Learn more on Bing</v>
  </rv>
  <rv s="3">
    <v>en-US</v>
    <v>bo5fpr</v>
    <v>268435456</v>
    <v>1</v>
    <v>Powered by Refinitiv</v>
    <v>5</v>
    <v>MODERNA, INC. (XNAS:MRNA)</v>
    <v>6</v>
    <v>7</v>
    <v>Finance</v>
    <v>8</v>
    <v>217.25</v>
    <v>115.03</v>
    <v>1.6968000000000001</v>
    <v>0.19</v>
    <v>-5.7410000000000004E-3</v>
    <v>1.3320000000000001E-3</v>
    <v>-0.82</v>
    <v>USD</v>
    <v>Moderna, Inc. is a biotechnology company. The Company is focused on developing messenger ribonucleic acid (mRNA) therapeutics and vaccines. It is developing therapeutics and vaccines for infectious diseases, immuno-oncology, rare diseases, autoimmune and cardiovascular diseases, independently and with its strategic collaborators. mRNA medicines are designed to direct the body’s cells to produce intracellular, membrane, or secreted proteins that have a therapeutic or preventive benefit with the potential to address a range spectrum of diseases. The Company's products include Spikevax, the Moderna COVID-19 vaccine (mRNA-1273), a bivalent vaccine targeting the BA.1 Omicron variant, combined with Spikevax (mRNA-1273.214), and bivalent vaccine targeting the BA.4/BA.5 Omicron variants combined with Spikevax (mRNA-1273.222). It has a development pipeline of 45 development candidates across its 48 development programs, of which 38 are in clinical studies.</v>
    <v>3900</v>
    <v>Nasdaq Stock Market</v>
    <v>XNAS</v>
    <v>XNAS</v>
    <v>200 Technology Sq, Cambridge, MA, 02139-3578 US</v>
    <v>144.06</v>
    <v>Biotechnology &amp; Medical Research</v>
    <v>Stock</v>
    <v>45035.850524316404</v>
    <v>721</v>
    <v>141.25</v>
    <v>55082517678</v>
    <v>MODERNA, INC.</v>
    <v>MODERNA, INC.</v>
    <v>141.57</v>
    <v>7.1460999999999997</v>
    <v>142.63</v>
    <v>142.82</v>
    <v>142</v>
    <v>385677900</v>
    <v>MRNA</v>
    <v>MODERNA, INC. (XNAS:MRNA)</v>
    <v>2664377</v>
    <v>3467039</v>
    <v>2016</v>
  </rv>
  <rv s="1">
    <v>722</v>
  </rv>
  <rv s="2">
    <v>https://www.bing.com/financeapi/forcetrigger?t=a1wyu2&amp;q=XNYS%3aLLY&amp;form=skydnc</v>
    <v>Learn more on Bing</v>
  </rv>
  <rv s="3">
    <v>en-US</v>
    <v>a1wyu2</v>
    <v>268435456</v>
    <v>1</v>
    <v>Powered by Refinitiv</v>
    <v>5</v>
    <v>ELI LILLY AND COMPANY (XNYS:LLY)</v>
    <v>6</v>
    <v>7</v>
    <v>Finance</v>
    <v>8</v>
    <v>384.44</v>
    <v>276.83</v>
    <v>0.36359999999999998</v>
    <v>0.63</v>
    <v>8.0979999999999987E-5</v>
    <v>1.7030000000000001E-3</v>
    <v>0.03</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371.28</v>
    <v>Pharmaceuticals</v>
    <v>Stock</v>
    <v>45035.846702615629</v>
    <v>724</v>
    <v>367.35</v>
    <v>352882694434</v>
    <v>ELI LILLY AND COMPANY</v>
    <v>ELI LILLY AND COMPANY</v>
    <v>370.55</v>
    <v>53.5336</v>
    <v>369.91</v>
    <v>370.54</v>
    <v>370.5</v>
    <v>952347100</v>
    <v>LLY</v>
    <v>ELI LILLY AND COMPANY (XNYS:LLY)</v>
    <v>2172598</v>
    <v>3141064</v>
    <v>1901</v>
  </rv>
  <rv s="1">
    <v>725</v>
  </rv>
  <rv s="2">
    <v>https://www.bing.com/financeapi/forcetrigger?t=a1xxmw&amp;q=XNYS%3aMRK&amp;form=skydnc</v>
    <v>Learn more on Bing</v>
  </rv>
  <rv s="3">
    <v>en-US</v>
    <v>a1xxmw</v>
    <v>268435456</v>
    <v>1</v>
    <v>Powered by Refinitiv</v>
    <v>5</v>
    <v>MERCK &amp; CO., INC. (XNYS:MRK)</v>
    <v>6</v>
    <v>7</v>
    <v>Finance</v>
    <v>8</v>
    <v>116.44499999999999</v>
    <v>83.05</v>
    <v>0.35759999999999997</v>
    <v>-0.68</v>
    <v>0</v>
    <v>-5.9219999999999993E-3</v>
    <v>0</v>
    <v>USD</v>
    <v>Merck &amp; Co., Inc. is a global healthcare company. The Company offers health solutions through its prescription medicines, including biological therapies, vaccines and animal health products. It operates through two segments: Pharmaceutical and Animal Health. The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major livestock and companion animal species.</v>
    <v>69000</v>
    <v>New York Stock Exchange</v>
    <v>XNYS</v>
    <v>XNYS</v>
    <v>2000 Galloping Hill Road, KENILWORTH, NJ, 07033 US</v>
    <v>115.39</v>
    <v>Pharmaceuticals</v>
    <v>Stock</v>
    <v>45035.847820671093</v>
    <v>727</v>
    <v>114.01</v>
    <v>289677770100</v>
    <v>MERCK &amp; CO., INC.</v>
    <v>MERCK &amp; CO., INC.</v>
    <v>114.49</v>
    <v>20.098299999999998</v>
    <v>114.83</v>
    <v>114.15</v>
    <v>114.13</v>
    <v>2537694000</v>
    <v>MRK</v>
    <v>MERCK &amp; CO., INC. (XNYS:MRK)</v>
    <v>4431062</v>
    <v>8140766</v>
    <v>1970</v>
  </rv>
  <rv s="1">
    <v>728</v>
  </rv>
  <rv s="2">
    <v>https://www.bing.com/financeapi/forcetrigger?t=a1tvoc&amp;q=XNAS%3aGILD&amp;form=skydnc</v>
    <v>Learn more on Bing</v>
  </rv>
  <rv s="3">
    <v>en-US</v>
    <v>a1tvoc</v>
    <v>268435456</v>
    <v>1</v>
    <v>Powered by Refinitiv</v>
    <v>5</v>
    <v>GILEAD SCIENCES, INC. (XNAS:GILD)</v>
    <v>6</v>
    <v>7</v>
    <v>Finance</v>
    <v>8</v>
    <v>89.74</v>
    <v>57.164999999999999</v>
    <v>0.39910000000000001</v>
    <v>0.33</v>
    <v>4.7559999999999996E-4</v>
    <v>3.9389999999999998E-3</v>
    <v>0.04</v>
    <v>USD</v>
    <v>Gilead Sciences, Inc. is a biopharmaceutical company. The Company is focused on the discovery, development and commercialization of medicine to prevent and treat diseases, including human immunodeficiency virus (HIV), viral hepatitis and cancer. The Company’s products for HIV/AIDS patients include Biktarvy, Genvoya, Descovy, Odefsey, Truvada, Complera/Eviplera, and Stribild. The Company’s COVID-19 product is Veklury. The Company’s also provides Epclusa, Harvoni, Vemlidy, and Viread products for liver diseases. The products under hematology/oncology/cell therapy include Yescarta, Tecartus, Trodelvy, and Zydelig. The Company’s other products include Letairis (ambrisentan), Ranexa (ranolazine), Cayston, Jyseleca, and AmBisome (amphotericin B liposome for injection). The Company also sells and distributes generic versions of Epclusa and Harvoni in the United States. The Company is also focused on restoring immune balance with agonists targeting immune inhibitory receptors.</v>
    <v>17000</v>
    <v>Nasdaq Stock Market</v>
    <v>XNAS</v>
    <v>XNAS</v>
    <v>333 LAKESIDE DR, FOSTER CITY, CA, 94404-1147 US</v>
    <v>84.31</v>
    <v>Pharmaceuticals</v>
    <v>Stock</v>
    <v>45035.850171631253</v>
    <v>730</v>
    <v>83.39</v>
    <v>105037913760</v>
    <v>GILEAD SCIENCES, INC.</v>
    <v>GILEAD SCIENCES, INC.</v>
    <v>83.46</v>
    <v>23.028099999999998</v>
    <v>83.78</v>
    <v>84.11</v>
    <v>84.15</v>
    <v>1248816000</v>
    <v>GILD</v>
    <v>GILEAD SCIENCES, INC. (XNAS:GILD)</v>
    <v>3109570</v>
    <v>5267802</v>
    <v>1987</v>
  </rv>
  <rv s="1">
    <v>731</v>
  </rv>
  <rv s="7">
    <fb>3540866</fb>
    <v>17</v>
  </rv>
  <rv s="7">
    <fb>329.18</fb>
    <v>16</v>
  </rv>
  <rv s="7">
    <fb>333.94</fb>
    <v>16</v>
  </rv>
  <rv s="7">
    <fb>329.01249999999999</fb>
    <v>16</v>
  </rv>
  <rv s="7">
    <fb>333.6</fb>
    <v>16</v>
  </rv>
  <rv s="7">
    <fb>44670</fb>
    <v>15</v>
  </rv>
  <rv s="7">
    <fb>297.01</fb>
    <v>16</v>
  </rv>
  <rv s="7">
    <fb>3240628</fb>
    <v>17</v>
  </rv>
  <rv s="7">
    <fb>334.39</fb>
    <v>16</v>
  </rv>
  <rv s="7">
    <fb>334.44</fb>
    <v>16</v>
  </rv>
  <rv s="7">
    <fb>328.0763</fb>
    <v>16</v>
  </rv>
  <rv s="7">
    <fb>331.08</fb>
    <v>16</v>
  </rv>
  <rv s="7">
    <fb>44671</fb>
    <v>15</v>
  </rv>
  <rv s="7">
    <fb>292.92</fb>
    <v>16</v>
  </rv>
  <rv s="7">
    <fb>2472342</fb>
    <v>17</v>
  </rv>
  <rv s="7">
    <fb>331.77</fb>
    <v>16</v>
  </rv>
  <rv s="7">
    <fb>335.6</fb>
    <v>16</v>
  </rv>
  <rv s="7">
    <fb>330.65</fb>
    <v>16</v>
  </rv>
  <rv s="7">
    <fb>330.97</fb>
    <v>16</v>
  </rv>
  <rv s="7">
    <fb>44672</fb>
    <v>15</v>
  </rv>
  <rv s="7">
    <fb>289.61</fb>
    <v>16</v>
  </rv>
  <rv s="7">
    <fb>2703482</fb>
    <v>17</v>
  </rv>
  <rv s="7">
    <fb>330.89</fb>
    <v>16</v>
  </rv>
  <rv s="7">
    <fb>335.34</fb>
    <v>16</v>
  </rv>
  <rv s="7">
    <fb>330.21</fb>
    <v>16</v>
  </rv>
  <rv s="7">
    <fb>332.64</fb>
    <v>16</v>
  </rv>
  <rv s="7">
    <fb>44673</fb>
    <v>15</v>
  </rv>
  <rv s="7">
    <fb>278.73</fb>
    <v>16</v>
  </rv>
  <rv s="7">
    <fb>2792171</fb>
    <v>17</v>
  </rv>
  <rv s="7">
    <fb>332.99</fb>
    <v>16</v>
  </rv>
  <rv s="7">
    <fb>336.93</fb>
    <v>16</v>
  </rv>
  <rv s="7">
    <fb>328.77</fb>
    <v>16</v>
  </rv>
  <rv s="7">
    <fb>336.13</fb>
    <v>16</v>
  </rv>
  <rv s="7">
    <fb>44676</fb>
    <v>15</v>
  </rv>
  <rv s="7">
    <fb>285.2</fb>
    <v>16</v>
  </rv>
  <rv s="7">
    <fb>3102495</fb>
    <v>17</v>
  </rv>
  <rv s="7">
    <fb>327.8</fb>
    <v>16</v>
  </rv>
  <rv s="7">
    <fb>336.22</fb>
    <v>16</v>
  </rv>
  <rv s="7">
    <fb>323.26</fb>
    <v>16</v>
  </rv>
  <rv s="7">
    <fb>334.6</fb>
    <v>16</v>
  </rv>
  <rv s="7">
    <fb>44677</fb>
    <v>15</v>
  </rv>
  <rv s="7">
    <fb>282.83</fb>
    <v>16</v>
  </rv>
  <rv s="7">
    <fb>2433281</fb>
    <v>17</v>
  </rv>
  <rv s="7">
    <fb>335.8</fb>
    <v>16</v>
  </rv>
  <rv s="7">
    <fb>338.83</fb>
    <v>16</v>
  </rv>
  <rv s="7">
    <fb>334.71499999999997</fb>
    <v>16</v>
  </rv>
  <rv s="7">
    <fb>337.65</fb>
    <v>16</v>
  </rv>
  <rv s="7">
    <fb>44678</fb>
    <v>15</v>
  </rv>
  <rv s="7">
    <fb>285.08999999999997</fb>
    <v>16</v>
  </rv>
  <rv s="7">
    <fb>2743787</fb>
    <v>17</v>
  </rv>
  <rv s="7">
    <fb>339</fb>
    <v>16</v>
  </rv>
  <rv s="7">
    <fb>339.77</fb>
    <v>16</v>
  </rv>
  <rv s="7">
    <fb>334.58</fb>
    <v>16</v>
  </rv>
  <rv s="7">
    <fb>335.87</fb>
    <v>16</v>
  </rv>
  <rv s="7">
    <fb>44679</fb>
    <v>15</v>
  </rv>
  <rv s="7">
    <fb>297.27</fb>
    <v>16</v>
  </rv>
  <rv s="7">
    <fb>2146899</fb>
    <v>17</v>
  </rv>
  <rv s="7">
    <fb>336.07</fb>
    <v>16</v>
  </rv>
  <rv s="7">
    <fb>341.31</fb>
    <v>16</v>
  </rv>
  <rv s="7">
    <fb>340.69</fb>
    <v>16</v>
  </rv>
  <rv s="7">
    <fb>44680</fb>
    <v>15</v>
  </rv>
  <rv s="7">
    <fb>292.13</fb>
    <v>16</v>
  </rv>
  <rv s="7">
    <fb>2933578</fb>
    <v>17</v>
  </rv>
  <rv s="7">
    <fb>342</fb>
    <v>16</v>
  </rv>
  <rv s="7">
    <fb>343.65</fb>
    <v>16</v>
  </rv>
  <rv s="7">
    <fb>343.42</fb>
    <v>16</v>
  </rv>
  <rv s="7">
    <fb>44683</fb>
    <v>15</v>
  </rv>
  <rv s="7">
    <fb>289.56</fb>
    <v>16</v>
  </rv>
  <rv s="7">
    <fb>3039568</fb>
    <v>17</v>
  </rv>
  <rv s="7">
    <fb>343.24</fb>
    <v>16</v>
  </rv>
  <rv s="7">
    <fb>351.53500000000003</fb>
    <v>16</v>
  </rv>
  <rv s="7">
    <fb>342.3</fb>
    <v>16</v>
  </rv>
  <rv s="7">
    <fb>350.74</fb>
    <v>16</v>
  </rv>
  <rv s="7">
    <fb>44684</fb>
    <v>15</v>
  </rv>
  <rv s="7">
    <fb>288.07</fb>
    <v>16</v>
  </rv>
  <rv s="7">
    <fb>3585862</fb>
    <v>17</v>
  </rv>
  <rv s="7">
    <fb>352.07</fb>
    <v>16</v>
  </rv>
  <rv s="7">
    <fb>359</fb>
    <v>16</v>
  </rv>
  <rv s="7">
    <fb>351.27</fb>
    <v>16</v>
  </rv>
  <rv s="7">
    <fb>354.62</fb>
    <v>16</v>
  </rv>
  <rv s="7">
    <fb>44685</fb>
    <v>15</v>
  </rv>
  <rv s="7">
    <fb>294.89999999999998</fb>
    <v>16</v>
  </rv>
  <rv s="7">
    <fb>3442690</fb>
    <v>17</v>
  </rv>
  <rv s="7">
    <fb>358.08</fb>
    <v>16</v>
  </rv>
  <rv s="7">
    <fb>364.85</fb>
    <v>16</v>
  </rv>
  <rv s="7">
    <fb>357.93</fb>
    <v>16</v>
  </rv>
  <rv s="7">
    <fb>362.24</fb>
    <v>16</v>
  </rv>
  <rv s="7">
    <fb>44686</fb>
    <v>15</v>
  </rv>
  <rv s="7">
    <fb>292.37</fb>
    <v>16</v>
  </rv>
  <rv s="7">
    <fb>3531707</fb>
    <v>17</v>
  </rv>
  <rv s="7">
    <fb>369.5</fb>
    <v>16</v>
  </rv>
  <rv s="7">
    <fb>364.25</fb>
    <v>16</v>
  </rv>
  <rv s="7">
    <fb>368.29</fb>
    <v>16</v>
  </rv>
  <rv s="7">
    <fb>44687</fb>
    <v>15</v>
  </rv>
  <rv s="7">
    <fb>296.89999999999998</fb>
    <v>16</v>
  </rv>
  <rv s="7">
    <fb>1868149</fb>
    <v>17</v>
  </rv>
  <rv s="7">
    <fb>368.18</fb>
    <v>16</v>
  </rv>
  <rv s="7">
    <fb>368.34500000000003</fb>
    <v>16</v>
  </rv>
  <rv s="7">
    <fb>363.03800000000001</fb>
    <v>16</v>
  </rv>
  <rv s="7">
    <fb>367</fb>
    <v>16</v>
  </rv>
  <rv s="7">
    <fb>44690</fb>
    <v>15</v>
  </rv>
  <rv s="7">
    <fb>289.23</fb>
    <v>16</v>
  </rv>
  <rv s="7">
    <fb>2026953</fb>
    <v>17</v>
  </rv>
  <rv s="7">
    <fb>367.76</fb>
    <v>16</v>
  </rv>
  <rv s="7">
    <fb>368.8</fb>
    <v>16</v>
  </rv>
  <rv s="7">
    <fb>363.59</fb>
    <v>16</v>
  </rv>
  <rv s="7">
    <fb>364.04</fb>
    <v>16</v>
  </rv>
  <rv s="7">
    <fb>44691</fb>
    <v>15</v>
  </rv>
  <rv s="7">
    <fb>285.7</fb>
    <v>16</v>
  </rv>
  <rv s="7">
    <fb>2672766</fb>
    <v>17</v>
  </rv>
  <rv s="7">
    <fb>364.02</fb>
    <v>16</v>
  </rv>
  <rv s="7">
    <fb>372.44</fb>
    <v>16</v>
  </rv>
  <rv s="7">
    <fb>363.33</fb>
    <v>16</v>
  </rv>
  <rv s="7">
    <fb>369.05</fb>
    <v>16</v>
  </rv>
  <rv s="7">
    <fb>44692</fb>
    <v>15</v>
  </rv>
  <rv s="7">
    <fb>286.69</fb>
    <v>16</v>
  </rv>
  <rv s="7">
    <fb>2839943</fb>
    <v>17</v>
  </rv>
  <rv s="7">
    <fb>372.62</fb>
    <v>16</v>
  </rv>
  <rv s="7">
    <fb>375.56</fb>
    <v>16</v>
  </rv>
  <rv s="7">
    <fb>370.31</fb>
    <v>16</v>
  </rv>
  <rv s="7">
    <fb>375.15</fb>
    <v>16</v>
  </rv>
  <rv s="7">
    <fb>44693</fb>
    <v>15</v>
  </rv>
  <rv s="7">
    <fb>291.8</fb>
    <v>16</v>
  </rv>
  <rv s="7">
    <fb>2287924</fb>
    <v>17</v>
  </rv>
  <rv s="7">
    <fb>374.24</fb>
    <v>16</v>
  </rv>
  <rv s="7">
    <fb>376.31</fb>
    <v>16</v>
  </rv>
  <rv s="7">
    <fb>372.51</fb>
    <v>16</v>
  </rv>
  <rv s="7">
    <fb>374.73</fb>
    <v>16</v>
  </rv>
  <rv s="7">
    <fb>44694</fb>
    <v>15</v>
  </rv>
  <rv s="7">
    <fb>291.63</fb>
    <v>16</v>
  </rv>
  <rv s="7">
    <fb>2059925</fb>
    <v>17</v>
  </rv>
  <rv s="7">
    <fb>375</fb>
    <v>16</v>
  </rv>
  <rv s="7">
    <fb>375.89499999999998</fb>
    <v>16</v>
  </rv>
  <rv s="7">
    <fb>371.16</fb>
    <v>16</v>
  </rv>
  <rv s="7">
    <fb>372.35</fb>
    <v>16</v>
  </rv>
  <rv s="7">
    <fb>44697</fb>
    <v>15</v>
  </rv>
  <rv s="7">
    <fb>299.38</fb>
    <v>16</v>
  </rv>
  <rv s="7">
    <fb>1925398</fb>
    <v>17</v>
  </rv>
  <rv s="7">
    <fb>373</fb>
    <v>16</v>
  </rv>
  <rv s="7">
    <fb>374.26</fb>
    <v>16</v>
  </rv>
  <rv s="7">
    <fb>369.66</fb>
    <v>16</v>
  </rv>
  <rv s="7">
    <fb>369.91</fb>
    <v>16</v>
  </rv>
  <rv s="7">
    <fb>44698</fb>
    <v>15</v>
  </rv>
  <rv s="7">
    <fb>301.39999999999998</fb>
    <v>16</v>
  </rv>
  <rv s="7">
    <fb>44699</fb>
    <v>15</v>
  </rv>
  <rv s="7">
    <fb>295.19</fb>
    <v>16</v>
  </rv>
  <rv s="7">
    <fb>44700</fb>
    <v>15</v>
  </rv>
  <rv s="7">
    <fb>286.27</fb>
    <v>16</v>
  </rv>
  <rv s="7">
    <fb>44701</fb>
    <v>15</v>
  </rv>
  <rv s="7">
    <fb>298.85000000000002</fb>
    <v>16</v>
  </rv>
  <rv s="7">
    <fb>44704</fb>
    <v>15</v>
  </rv>
  <rv s="7">
    <fb>302.60000000000002</fb>
    <v>16</v>
  </rv>
  <rv s="7">
    <fb>44705</fb>
    <v>15</v>
  </rv>
  <rv s="7">
    <fb>305.95999999999998</fb>
    <v>16</v>
  </rv>
  <rv s="7">
    <fb>44706</fb>
    <v>15</v>
  </rv>
  <rv s="7">
    <fb>307.01</fb>
    <v>16</v>
  </rv>
  <rv s="7">
    <fb>44707</fb>
    <v>15</v>
  </rv>
  <rv s="7">
    <fb>313.45999999999998</fb>
    <v>16</v>
  </rv>
  <rv s="7">
    <fb>44708</fb>
    <v>15</v>
  </rv>
  <rv s="7">
    <fb>323.48</fb>
    <v>16</v>
  </rv>
  <rv s="7">
    <fb>44712</fb>
    <v>15</v>
  </rv>
  <rv s="7">
    <fb>313.44</fb>
    <v>16</v>
  </rv>
  <rv s="7">
    <fb>44713</fb>
    <v>15</v>
  </rv>
  <rv s="7">
    <fb>311.08</fb>
    <v>16</v>
  </rv>
  <rv s="7">
    <fb>44714</fb>
    <v>15</v>
  </rv>
  <rv s="7">
    <fb>302.43</fb>
    <v>16</v>
  </rv>
  <rv s="7">
    <fb>44715</fb>
    <v>15</v>
  </rv>
  <rv s="7">
    <fb>301.64999999999998</fb>
    <v>16</v>
  </rv>
  <rv s="7">
    <fb>44718</fb>
    <v>15</v>
  </rv>
  <rv s="7">
    <fb>303.36</fb>
    <v>16</v>
  </rv>
  <rv s="7">
    <fb>44719</fb>
    <v>15</v>
  </rv>
  <rv s="7">
    <fb>312.10000000000002</fb>
    <v>16</v>
  </rv>
  <rv s="7">
    <fb>44720</fb>
    <v>15</v>
  </rv>
  <rv s="7">
    <fb>313.49</fb>
    <v>16</v>
  </rv>
  <rv s="7">
    <fb>44721</fb>
    <v>15</v>
  </rv>
  <rv s="7">
    <fb>303.25</fb>
    <v>16</v>
  </rv>
  <rv s="7">
    <fb>44722</fb>
    <v>15</v>
  </rv>
  <rv s="7">
    <fb>44725</fb>
    <v>15</v>
  </rv>
  <rv s="7">
    <fb>291.27999999999997</fb>
    <v>16</v>
  </rv>
  <rv s="7">
    <fb>44726</fb>
    <v>15</v>
  </rv>
  <rv s="7">
    <fb>290.79000000000002</fb>
    <v>16</v>
  </rv>
  <rv s="7">
    <fb>44727</fb>
    <v>15</v>
  </rv>
  <rv s="7">
    <fb>292.99</fb>
    <v>16</v>
  </rv>
  <rv s="7">
    <fb>44728</fb>
    <v>15</v>
  </rv>
  <rv s="7">
    <fb>44729</fb>
    <v>15</v>
  </rv>
  <rv s="7">
    <fb>290.89999999999998</fb>
    <v>16</v>
  </rv>
  <rv s="7">
    <fb>44733</fb>
    <v>15</v>
  </rv>
  <rv s="7">
    <fb>297.33999999999997</fb>
    <v>16</v>
  </rv>
  <rv s="7">
    <fb>44734</fb>
    <v>15</v>
  </rv>
  <rv s="7">
    <fb>306.69</fb>
    <v>16</v>
  </rv>
  <rv s="7">
    <fb>44735</fb>
    <v>15</v>
  </rv>
  <rv s="7">
    <fb>312.72000000000003</fb>
    <v>16</v>
  </rv>
  <rv s="7">
    <fb>44736</fb>
    <v>15</v>
  </rv>
  <rv s="7">
    <fb>325.62</fb>
    <v>16</v>
  </rv>
  <rv s="7">
    <fb>44739</fb>
    <v>15</v>
  </rv>
  <rv s="7">
    <fb>327.27</fb>
    <v>16</v>
  </rv>
  <rv s="7">
    <fb>44740</fb>
    <v>15</v>
  </rv>
  <rv s="7">
    <fb>317.62</fb>
    <v>16</v>
  </rv>
  <rv s="7">
    <fb>44741</fb>
    <v>15</v>
  </rv>
  <rv s="7">
    <fb>323</fb>
    <v>16</v>
  </rv>
  <rv s="7">
    <fb>44742</fb>
    <v>15</v>
  </rv>
  <rv s="7">
    <fb>324.23</fb>
    <v>16</v>
  </rv>
  <rv s="7">
    <fb>44743</fb>
    <v>15</v>
  </rv>
  <rv s="7">
    <fb>324.70999999999998</fb>
    <v>16</v>
  </rv>
  <rv s="7">
    <fb>44747</fb>
    <v>15</v>
  </rv>
  <rv s="7">
    <fb>327.18</fb>
    <v>16</v>
  </rv>
  <rv s="7">
    <fb>44748</fb>
    <v>15</v>
  </rv>
  <rv s="7">
    <fb>330.15</fb>
    <v>16</v>
  </rv>
  <rv s="7">
    <fb>44749</fb>
    <v>15</v>
  </rv>
  <rv s="7">
    <fb>327.95</fb>
    <v>16</v>
  </rv>
  <rv s="7">
    <fb>44750</fb>
    <v>15</v>
  </rv>
  <rv s="7">
    <fb>330.47</fb>
    <v>16</v>
  </rv>
  <rv s="7">
    <fb>44753</fb>
    <v>15</v>
  </rv>
  <rv s="7">
    <fb>331.07</fb>
    <v>16</v>
  </rv>
  <rv s="7">
    <fb>44754</fb>
    <v>15</v>
  </rv>
  <rv s="7">
    <fb>323.58999999999997</fb>
    <v>16</v>
  </rv>
  <rv s="7">
    <fb>44755</fb>
    <v>15</v>
  </rv>
  <rv s="7">
    <fb>322.45999999999998</fb>
    <v>16</v>
  </rv>
  <rv s="7">
    <fb>44756</fb>
    <v>15</v>
  </rv>
  <rv s="7">
    <fb>326.89</fb>
    <v>16</v>
  </rv>
  <rv s="7">
    <fb>44757</fb>
    <v>15</v>
  </rv>
  <rv s="7">
    <fb>331.6</fb>
    <v>16</v>
  </rv>
  <rv s="7">
    <fb>44760</fb>
    <v>15</v>
  </rv>
  <rv s="7">
    <fb>321.77</fb>
    <v>16</v>
  </rv>
  <rv s="7">
    <fb>44761</fb>
    <v>15</v>
  </rv>
  <rv s="7">
    <fb>326.2</fb>
    <v>16</v>
  </rv>
  <rv s="7">
    <fb>44762</fb>
    <v>15</v>
  </rv>
  <rv s="7">
    <fb>322.02999999999997</fb>
    <v>16</v>
  </rv>
  <rv s="7">
    <fb>44763</fb>
    <v>15</v>
  </rv>
  <rv s="7">
    <fb>326.92</fb>
    <v>16</v>
  </rv>
  <rv s="7">
    <fb>44764</fb>
    <v>15</v>
  </rv>
  <rv s="7">
    <fb>328.75</fb>
    <v>16</v>
  </rv>
  <rv s="7">
    <fb>44767</fb>
    <v>15</v>
  </rv>
  <rv s="7">
    <fb>331.55</fb>
    <v>16</v>
  </rv>
  <rv s="7">
    <fb>44768</fb>
    <v>15</v>
  </rv>
  <rv s="7">
    <fb>331.56</fb>
    <v>16</v>
  </rv>
  <rv s="7">
    <fb>44769</fb>
    <v>15</v>
  </rv>
  <rv s="7">
    <fb>328.94</fb>
    <v>16</v>
  </rv>
  <rv s="7">
    <fb>44770</fb>
    <v>15</v>
  </rv>
  <rv s="7">
    <fb>330.8</fb>
    <v>16</v>
  </rv>
  <rv s="7">
    <fb>44771</fb>
    <v>15</v>
  </rv>
  <rv s="7">
    <fb>329.69</fb>
    <v>16</v>
  </rv>
  <rv s="7">
    <fb>44774</fb>
    <v>15</v>
  </rv>
  <rv s="7">
    <fb>324.14999999999998</fb>
    <v>16</v>
  </rv>
  <rv s="7">
    <fb>44775</fb>
    <v>15</v>
  </rv>
  <rv s="7">
    <fb>320.2</fb>
    <v>16</v>
  </rv>
  <rv s="7">
    <fb>44776</fb>
    <v>15</v>
  </rv>
  <rv s="7">
    <fb>313.83</fb>
    <v>16</v>
  </rv>
  <rv s="7">
    <fb>44777</fb>
    <v>15</v>
  </rv>
  <rv s="7">
    <fb>305.79000000000002</fb>
    <v>16</v>
  </rv>
  <rv s="7">
    <fb>44778</fb>
    <v>15</v>
  </rv>
  <rv s="7">
    <fb>301.32</fb>
    <v>16</v>
  </rv>
  <rv s="7">
    <fb>44781</fb>
    <v>15</v>
  </rv>
  <rv s="7">
    <fb>302.5</fb>
    <v>16</v>
  </rv>
  <rv s="7">
    <fb>44782</fb>
    <v>15</v>
  </rv>
  <rv s="7">
    <fb>303.02</fb>
    <v>16</v>
  </rv>
  <rv s="7">
    <fb>44783</fb>
    <v>15</v>
  </rv>
  <rv s="7">
    <fb>304.61</fb>
    <v>16</v>
  </rv>
  <rv s="7">
    <fb>44784</fb>
    <v>15</v>
  </rv>
  <rv s="7">
    <fb>301.17</fb>
    <v>16</v>
  </rv>
  <rv s="7">
    <fb>44785</fb>
    <v>15</v>
  </rv>
  <rv s="7">
    <fb>308.08</fb>
    <v>16</v>
  </rv>
  <rv s="7">
    <fb>44788</fb>
    <v>15</v>
  </rv>
  <rv s="7">
    <fb>313.94</fb>
    <v>16</v>
  </rv>
  <rv s="7">
    <fb>44789</fb>
    <v>15</v>
  </rv>
  <rv s="7">
    <fb>310.31</fb>
    <v>16</v>
  </rv>
  <rv s="7">
    <fb>44790</fb>
    <v>15</v>
  </rv>
  <rv s="7">
    <fb>316.82</fb>
    <v>16</v>
  </rv>
  <rv s="7">
    <fb>44791</fb>
    <v>15</v>
  </rv>
  <rv s="7">
    <fb>316.72000000000003</fb>
    <v>16</v>
  </rv>
  <rv s="7">
    <fb>44792</fb>
    <v>15</v>
  </rv>
  <rv s="7">
    <fb>322.77</fb>
    <v>16</v>
  </rv>
  <rv s="7">
    <fb>44795</fb>
    <v>15</v>
  </rv>
  <rv s="7">
    <fb>44796</fb>
    <v>15</v>
  </rv>
  <rv s="7">
    <fb>315.10000000000002</fb>
    <v>16</v>
  </rv>
  <rv s="7">
    <fb>44797</fb>
    <v>15</v>
  </rv>
  <rv s="7">
    <fb>318.87</fb>
    <v>16</v>
  </rv>
  <rv s="7">
    <fb>44798</fb>
    <v>15</v>
  </rv>
  <rv s="7">
    <fb>323.14</fb>
    <v>16</v>
  </rv>
  <rv s="7">
    <fb>44799</fb>
    <v>15</v>
  </rv>
  <rv s="7">
    <fb>315.56</fb>
    <v>16</v>
  </rv>
  <rv s="7">
    <fb>44802</fb>
    <v>15</v>
  </rv>
  <rv s="7">
    <fb>310.14999999999998</fb>
    <v>16</v>
  </rv>
  <rv s="7">
    <fb>44803</fb>
    <v>15</v>
  </rv>
  <rv s="7">
    <fb>307.04000000000002</fb>
    <v>16</v>
  </rv>
  <rv s="7">
    <fb>44804</fb>
    <v>15</v>
  </rv>
  <rv s="7">
    <fb>301.23</fb>
    <v>16</v>
  </rv>
  <rv s="7">
    <fb>44805</fb>
    <v>15</v>
  </rv>
  <rv s="7">
    <fb>309.13</fb>
    <v>16</v>
  </rv>
  <rv s="7">
    <fb>44806</fb>
    <v>15</v>
  </rv>
  <rv s="7">
    <fb>301.33</fb>
    <v>16</v>
  </rv>
  <rv s="7">
    <fb>44810</fb>
    <v>15</v>
  </rv>
  <rv s="7">
    <fb>306.82</fb>
    <v>16</v>
  </rv>
  <rv s="7">
    <fb>44811</fb>
    <v>15</v>
  </rv>
  <rv s="7">
    <fb>311.60000000000002</fb>
    <v>16</v>
  </rv>
  <rv s="7">
    <fb>44812</fb>
    <v>15</v>
  </rv>
  <rv s="7">
    <fb>315.5</fb>
    <v>16</v>
  </rv>
  <rv s="7">
    <fb>44813</fb>
    <v>15</v>
  </rv>
  <rv s="7">
    <fb>317.7</fb>
    <v>16</v>
  </rv>
  <rv s="7">
    <fb>44816</fb>
    <v>15</v>
  </rv>
  <rv s="7">
    <fb>315.22000000000003</fb>
    <v>16</v>
  </rv>
  <rv s="7">
    <fb>44817</fb>
    <v>15</v>
  </rv>
  <rv s="7">
    <fb>306.48</fb>
    <v>16</v>
  </rv>
  <rv s="7">
    <fb>44818</fb>
    <v>15</v>
  </rv>
  <rv s="7">
    <fb>309.61</fb>
    <v>16</v>
  </rv>
  <rv s="7">
    <fb>44819</fb>
    <v>15</v>
  </rv>
  <rv s="7">
    <fb>309.47000000000003</fb>
    <v>16</v>
  </rv>
  <rv s="7">
    <fb>44820</fb>
    <v>15</v>
  </rv>
  <rv s="7">
    <fb>308.89</fb>
    <v>16</v>
  </rv>
  <rv s="7">
    <fb>44823</fb>
    <v>15</v>
  </rv>
  <rv s="7">
    <fb>305.08999999999997</fb>
    <v>16</v>
  </rv>
  <rv s="7">
    <fb>44824</fb>
    <v>15</v>
  </rv>
  <rv s="7">
    <fb>301.73</fb>
    <v>16</v>
  </rv>
  <rv s="7">
    <fb>44825</fb>
    <v>15</v>
  </rv>
  <rv s="7">
    <fb>296.48</fb>
    <v>16</v>
  </rv>
  <rv s="7">
    <fb>44826</fb>
    <v>15</v>
  </rv>
  <rv s="7">
    <fb>310.87</fb>
    <v>16</v>
  </rv>
  <rv s="7">
    <fb>44827</fb>
    <v>15</v>
  </rv>
  <rv s="7">
    <fb>311.45999999999998</fb>
    <v>16</v>
  </rv>
  <rv s="7">
    <fb>44830</fb>
    <v>15</v>
  </rv>
  <rv s="7">
    <fb>307.5</fb>
    <v>16</v>
  </rv>
  <rv s="7">
    <fb>44831</fb>
    <v>15</v>
  </rv>
  <rv s="7">
    <fb>311.10000000000002</fb>
    <v>16</v>
  </rv>
  <rv s="7">
    <fb>44832</fb>
    <v>15</v>
  </rv>
  <rv s="7">
    <fb>334.38</fb>
    <v>16</v>
  </rv>
  <rv s="7">
    <fb>44833</fb>
    <v>15</v>
  </rv>
  <rv s="7">
    <fb>330.01</fb>
    <v>16</v>
  </rv>
  <rv s="7">
    <fb>44834</fb>
    <v>15</v>
  </rv>
  <rv s="7">
    <fb>323.35000000000002</fb>
    <v>16</v>
  </rv>
  <rv s="7">
    <fb>44837</fb>
    <v>15</v>
  </rv>
  <rv s="7">
    <fb>321.55</fb>
    <v>16</v>
  </rv>
  <rv s="7">
    <fb>44838</fb>
    <v>15</v>
  </rv>
  <rv s="7">
    <fb>329.89</fb>
    <v>16</v>
  </rv>
  <rv s="7">
    <fb>44839</fb>
    <v>15</v>
  </rv>
  <rv s="7">
    <fb>331.78</fb>
    <v>16</v>
  </rv>
  <rv s="7">
    <fb>44840</fb>
    <v>15</v>
  </rv>
  <rv s="7">
    <fb>332.95</fb>
    <v>16</v>
  </rv>
  <rv s="7">
    <fb>44841</fb>
    <v>15</v>
  </rv>
  <rv s="7">
    <fb>326.66000000000003</fb>
    <v>16</v>
  </rv>
  <rv s="7">
    <fb>44844</fb>
    <v>15</v>
  </rv>
  <rv s="7">
    <fb>323.89</fb>
    <v>16</v>
  </rv>
  <rv s="7">
    <fb>44845</fb>
    <v>15</v>
  </rv>
  <rv s="7">
    <fb>327.60000000000002</fb>
    <v>16</v>
  </rv>
  <rv s="7">
    <fb>44846</fb>
    <v>15</v>
  </rv>
  <rv s="7">
    <fb>324.57</fb>
    <v>16</v>
  </rv>
  <rv s="7">
    <fb>44847</fb>
    <v>15</v>
  </rv>
  <rv s="7">
    <fb>332.1</fb>
    <v>16</v>
  </rv>
  <rv s="7">
    <fb>44848</fb>
    <v>15</v>
  </rv>
  <rv s="7">
    <fb>331.39</fb>
    <v>16</v>
  </rv>
  <rv s="7">
    <fb>44851</fb>
    <v>15</v>
  </rv>
  <rv s="7">
    <fb>332.76</fb>
    <v>16</v>
  </rv>
  <rv s="7">
    <fb>44852</fb>
    <v>15</v>
  </rv>
  <rv s="7">
    <fb>335.03</fb>
    <v>16</v>
  </rv>
  <rv s="7">
    <fb>44853</fb>
    <v>15</v>
  </rv>
  <rv s="7">
    <fb>329.29</fb>
    <v>16</v>
  </rv>
  <rv s="7">
    <fb>44854</fb>
    <v>15</v>
  </rv>
  <rv s="7">
    <fb>329.07</fb>
    <v>16</v>
  </rv>
  <rv s="7">
    <fb>340.77</fb>
    <v>16</v>
  </rv>
  <rv s="7">
    <fb>347.9</fb>
    <v>16</v>
  </rv>
  <rv s="7">
    <fb>351.31</fb>
    <v>16</v>
  </rv>
  <rv s="7">
    <fb>357.86</fb>
    <v>16</v>
  </rv>
  <rv s="7">
    <fb>356.33</fb>
    <v>16</v>
  </rv>
  <rv s="7">
    <fb>359.9</fb>
    <v>16</v>
  </rv>
  <rv s="7">
    <fb>362.09</fb>
    <v>16</v>
  </rv>
  <rv s="7">
    <fb>352.58</fb>
    <v>16</v>
  </rv>
  <rv s="7">
    <fb>354.96</fb>
    <v>16</v>
  </rv>
  <rv s="7">
    <fb>361.68</fb>
    <v>16</v>
  </rv>
  <rv s="7">
    <fb>357.41</fb>
    <v>16</v>
  </rv>
  <rv s="7">
    <fb>365.07</fb>
    <v>16</v>
  </rv>
  <rv s="7">
    <fb>366.66</fb>
    <v>16</v>
  </rv>
  <rv s="7">
    <fb>363.27</fb>
    <v>16</v>
  </rv>
  <rv s="7">
    <fb>368.72</fb>
    <v>16</v>
  </rv>
  <rv s="7">
    <fb>352.3</fb>
    <v>16</v>
  </rv>
  <rv s="7">
    <fb>356.06</fb>
    <v>16</v>
  </rv>
  <rv s="7">
    <fb>349.95</fb>
    <v>16</v>
  </rv>
  <rv s="7">
    <fb>352.93</fb>
    <v>16</v>
  </rv>
  <rv s="7">
    <fb>360.77</fb>
    <v>16</v>
  </rv>
  <rv s="7">
    <fb>361.67</fb>
    <v>16</v>
  </rv>
  <rv s="7">
    <fb>361.17</fb>
    <v>16</v>
  </rv>
  <rv s="7">
    <fb>360.88</fb>
    <v>16</v>
  </rv>
  <rv s="7">
    <fb>361.72</fb>
    <v>16</v>
  </rv>
  <rv s="7">
    <fb>365.25</fb>
    <v>16</v>
  </rv>
  <rv s="7">
    <fb>365.77</fb>
    <v>16</v>
  </rv>
  <rv s="7">
    <fb>363.95</fb>
    <v>16</v>
  </rv>
  <rv s="7">
    <fb>371.08</fb>
    <v>16</v>
  </rv>
  <rv s="7">
    <fb>370.33</fb>
    <v>16</v>
  </rv>
  <rv s="7">
    <fb>374.76</fb>
    <v>16</v>
  </rv>
  <rv s="7">
    <fb>369.29</fb>
    <v>16</v>
  </rv>
  <rv s="7">
    <fb>368.54</fb>
    <v>16</v>
  </rv>
  <rv s="7">
    <fb>371.97</fb>
    <v>16</v>
  </rv>
  <rv s="7">
    <fb>371.79</fb>
    <v>16</v>
  </rv>
  <rv s="7">
    <fb>360.99</fb>
    <v>16</v>
  </rv>
  <rv s="7">
    <fb>367.25</fb>
    <v>16</v>
  </rv>
  <rv s="7">
    <fb>358.66</fb>
    <v>16</v>
  </rv>
  <rv s="7">
    <fb>363.5</fb>
    <v>16</v>
  </rv>
  <rv s="7">
    <fb>360.01</fb>
    <v>16</v>
  </rv>
  <rv s="7">
    <fb>359.87</fb>
    <v>16</v>
  </rv>
  <rv s="7">
    <fb>357.78</fb>
    <v>16</v>
  </rv>
  <rv s="7">
    <fb>359.64</fb>
    <v>16</v>
  </rv>
  <rv s="7">
    <fb>368.01</fb>
    <v>16</v>
  </rv>
  <rv s="7">
    <fb>365.31</fb>
    <v>16</v>
  </rv>
  <rv s="7">
    <fb>367.9</fb>
    <v>16</v>
  </rv>
  <rv s="7">
    <fb>364.88</fb>
    <v>16</v>
  </rv>
  <rv s="7">
    <fb>365.22</fb>
    <v>16</v>
  </rv>
  <rv s="7">
    <fb>367.02</fb>
    <v>16</v>
  </rv>
  <rv s="7">
    <fb>365.84</fb>
    <v>16</v>
  </rv>
  <rv s="7">
    <fb>364.99</fb>
    <v>16</v>
  </rv>
  <rv s="7">
    <fb>363.1</fb>
    <v>16</v>
  </rv>
  <rv s="7">
    <fb>358.92</fb>
    <v>16</v>
  </rv>
  <rv s="7">
    <fb>362.94</fb>
    <v>16</v>
  </rv>
  <rv s="7">
    <fb>349.83</fb>
    <v>16</v>
  </rv>
  <rv s="7">
    <fb>352.75</fb>
    <v>16</v>
  </rv>
  <rv s="7">
    <fb>360.41</fb>
    <v>16</v>
  </rv>
  <rv s="7">
    <fb>359.12</fb>
    <v>16</v>
  </rv>
  <rv s="7">
    <fb>361.62</fb>
    <v>16</v>
  </rv>
  <rv s="7">
    <fb>357.74</fb>
    <v>16</v>
  </rv>
  <rv s="7">
    <fb>352.01</fb>
    <v>16</v>
  </rv>
  <rv s="7">
    <fb>351.08</fb>
    <v>16</v>
  </rv>
  <rv s="7">
    <fb>346.07</fb>
    <v>16</v>
  </rv>
  <rv s="7">
    <fb>342.21</fb>
    <v>16</v>
  </rv>
  <rv s="7">
    <fb>346.39</fb>
    <v>16</v>
  </rv>
  <rv s="7">
    <fb>349.73</fb>
    <v>16</v>
  </rv>
  <rv s="7">
    <fb>348.01</fb>
    <v>16</v>
  </rv>
  <rv s="7">
    <fb>342.1</fb>
    <v>16</v>
  </rv>
  <rv s="7">
    <fb>340.5</fb>
    <v>16</v>
  </rv>
  <rv s="7">
    <fb>344.15</fb>
    <v>16</v>
  </rv>
  <rv s="7">
    <fb>342.57</fb>
    <v>16</v>
  </rv>
  <rv s="7">
    <fb>330.7</fb>
    <v>16</v>
  </rv>
  <rv s="7">
    <fb>339.08</fb>
    <v>16</v>
  </rv>
  <rv s="7">
    <fb>337.66</fb>
    <v>16</v>
  </rv>
  <rv s="7">
    <fb>339.68</fb>
    <v>16</v>
  </rv>
  <rv s="7">
    <fb>340.73</fb>
    <v>16</v>
  </rv>
  <rv s="7">
    <fb>341.79</fb>
    <v>16</v>
  </rv>
  <rv s="7">
    <fb>345.12</fb>
    <v>16</v>
  </rv>
  <rv s="7">
    <fb>350.4</fb>
    <v>16</v>
  </rv>
  <rv s="7">
    <fb>347.56</fb>
    <v>16</v>
  </rv>
  <rv s="7">
    <fb>335.01</fb>
    <v>16</v>
  </rv>
  <rv s="7">
    <fb>326.07</fb>
    <v>16</v>
  </rv>
  <rv s="7">
    <fb>328.4</fb>
    <v>16</v>
  </rv>
  <rv s="7">
    <fb>327.51</fb>
    <v>16</v>
  </rv>
  <rv s="7">
    <fb>327.52</fb>
    <v>16</v>
  </rv>
  <rv s="7">
    <fb>321.64</fb>
    <v>16</v>
  </rv>
  <rv s="7">
    <fb>316.62</fb>
    <v>16</v>
  </rv>
  <rv s="7">
    <fb>311.22000000000003</fb>
    <v>16</v>
  </rv>
  <rv s="7">
    <fb>314.17</fb>
    <v>16</v>
  </rv>
  <rv s="7">
    <fb>315.05</fb>
    <v>16</v>
  </rv>
  <rv s="7">
    <fb>318.43</fb>
    <v>16</v>
  </rv>
  <rv s="7">
    <fb>318.95999999999998</fb>
    <v>16</v>
  </rv>
  <rv s="7">
    <fb>310.63</fb>
    <v>16</v>
  </rv>
  <rv s="7">
    <fb>312.54000000000002</fb>
    <v>16</v>
  </rv>
  <rv s="7">
    <fb>316.85000000000002</fb>
    <v>16</v>
  </rv>
  <rv s="7">
    <fb>315.02</fb>
    <v>16</v>
  </rv>
  <rv s="7">
    <fb>324.49</fb>
    <v>16</v>
  </rv>
  <rv s="7">
    <fb>327.07</fb>
    <v>16</v>
  </rv>
  <rv s="7">
    <fb>329.47</fb>
    <v>16</v>
  </rv>
  <rv s="7">
    <fb>329.53</fb>
    <v>16</v>
  </rv>
  <rv s="7">
    <fb>12865865</fb>
    <v>17</v>
  </rv>
  <rv s="7">
    <fb>104.82</fb>
    <v>16</v>
  </rv>
  <rv s="7">
    <fb>106.91</fb>
    <v>16</v>
  </rv>
  <rv s="7">
    <fb>105.85</fb>
    <v>16</v>
  </rv>
  <rv s="7">
    <fb>85.79</fb>
    <v>16</v>
  </rv>
  <rv s="7">
    <fb>11571764</fb>
    <v>17</v>
  </rv>
  <rv s="7">
    <fb>106</fb>
    <v>16</v>
  </rv>
  <rv s="7">
    <fb>106.425</fb>
    <v>16</v>
  </rv>
  <rv s="7">
    <fb>104.76</fb>
    <v>16</v>
  </rv>
  <rv s="7">
    <fb>105.54</fb>
    <v>16</v>
  </rv>
  <rv s="7">
    <fb>86.46</fb>
    <v>16</v>
  </rv>
  <rv s="7">
    <fb>5705811</fb>
    <v>17</v>
  </rv>
  <rv s="7">
    <fb>105.47</fb>
    <v>16</v>
  </rv>
  <rv s="7">
    <fb>106.0012</fb>
    <v>16</v>
  </rv>
  <rv s="7">
    <fb>104.39</fb>
    <v>16</v>
  </rv>
  <rv s="7">
    <fb>104.4</fb>
    <v>16</v>
  </rv>
  <rv s="7">
    <fb>86.23</fb>
    <v>16</v>
  </rv>
  <rv s="7">
    <fb>6801669</fb>
    <v>17</v>
  </rv>
  <rv s="7">
    <fb>104.1</fb>
    <v>16</v>
  </rv>
  <rv s="7">
    <fb>104.63</fb>
    <v>16</v>
  </rv>
  <rv s="7">
    <fb>103.46</fb>
    <v>16</v>
  </rv>
  <rv s="7">
    <fb>104.23</fb>
    <v>16</v>
  </rv>
  <rv s="7">
    <fb>84.59</fb>
    <v>16</v>
  </rv>
  <rv s="7">
    <fb>6661846</fb>
    <v>17</v>
  </rv>
  <rv s="7">
    <fb>104.09</fb>
    <v>16</v>
  </rv>
  <rv s="7">
    <fb>105.01</fb>
    <v>16</v>
  </rv>
  <rv s="7">
    <fb>102.44</fb>
    <v>16</v>
  </rv>
  <rv s="7">
    <fb>104.8</fb>
    <v>16</v>
  </rv>
  <rv s="7">
    <fb>85.44</fb>
    <v>16</v>
  </rv>
  <rv s="7">
    <fb>7563141</fb>
    <v>17</v>
  </rv>
  <rv s="7">
    <fb>106.08</fb>
    <v>16</v>
  </rv>
  <rv s="7">
    <fb>107.61</fb>
    <v>16</v>
  </rv>
  <rv s="7">
    <fb>105.99</fb>
    <v>16</v>
  </rv>
  <rv s="7">
    <fb>106.93</fb>
    <v>16</v>
  </rv>
  <rv s="7">
    <fb>84.48</fb>
    <v>16</v>
  </rv>
  <rv s="7">
    <fb>6679667</fb>
    <v>17</v>
  </rv>
  <rv s="7">
    <fb>106.61</fb>
    <v>16</v>
  </rv>
  <rv s="7">
    <fb>107.03</fb>
    <v>16</v>
  </rv>
  <rv s="7">
    <fb>105.435</fb>
    <v>16</v>
  </rv>
  <rv s="7">
    <fb>105.53</fb>
    <v>16</v>
  </rv>
  <rv s="7">
    <fb>84.41</fb>
    <v>16</v>
  </rv>
  <rv s="7">
    <fb>6310152</fb>
    <v>17</v>
  </rv>
  <rv s="7">
    <fb>105.62</fb>
    <v>16</v>
  </rv>
  <rv s="7">
    <fb>105.87</fb>
    <v>16</v>
  </rv>
  <rv s="7">
    <fb>104.53</fb>
    <v>16</v>
  </rv>
  <rv s="7">
    <fb>104.92</fb>
    <v>16</v>
  </rv>
  <rv s="7">
    <fb>88.58</fb>
    <v>16</v>
  </rv>
  <rv s="7">
    <fb>5017385</fb>
    <v>17</v>
  </rv>
  <rv s="7">
    <fb>105.12</fb>
    <v>16</v>
  </rv>
  <rv s="7">
    <fb>106.2</fb>
    <v>16</v>
  </rv>
  <rv s="7">
    <fb>104.54</fb>
    <v>16</v>
  </rv>
  <rv s="7">
    <fb>105.92</fb>
    <v>16</v>
  </rv>
  <rv s="7">
    <fb>88.69</fb>
    <v>16</v>
  </rv>
  <rv s="7">
    <fb>7184258</fb>
    <v>17</v>
  </rv>
  <rv s="7">
    <fb>106.23</fb>
    <v>16</v>
  </rv>
  <rv s="7">
    <fb>106.53</fb>
    <v>16</v>
  </rv>
  <rv s="7">
    <fb>105.52</fb>
    <v>16</v>
  </rv>
  <rv s="7">
    <fb>106.39</fb>
    <v>16</v>
  </rv>
  <rv s="7">
    <fb>87.65</fb>
    <v>16</v>
  </rv>
  <rv s="7">
    <fb>6964147</fb>
    <v>17</v>
  </rv>
  <rv s="7">
    <fb>105.95</fb>
    <v>16</v>
  </rv>
  <rv s="7">
    <fb>109.48</fb>
    <v>16</v>
  </rv>
  <rv s="7">
    <fb>105.57</fb>
    <v>16</v>
  </rv>
  <rv s="7">
    <fb>108.87</fb>
    <v>16</v>
  </rv>
  <rv s="7">
    <fb>87.1</fb>
    <v>16</v>
  </rv>
  <rv s="7">
    <fb>6108276</fb>
    <v>17</v>
  </rv>
  <rv s="7">
    <fb>108.7</fb>
    <v>16</v>
  </rv>
  <rv s="7">
    <fb>109.34</fb>
    <v>16</v>
  </rv>
  <rv s="7">
    <fb>108.155</fb>
    <v>16</v>
  </rv>
  <rv s="7">
    <fb>108.83</fb>
    <v>16</v>
  </rv>
  <rv s="7">
    <fb>88.52</fb>
    <v>16</v>
  </rv>
  <rv s="7">
    <fb>8006050</fb>
    <v>17</v>
  </rv>
  <rv s="7">
    <fb>109.91</fb>
    <v>16</v>
  </rv>
  <rv s="7">
    <fb>112.34</fb>
    <v>16</v>
  </rv>
  <rv s="7">
    <fb>109.58</fb>
    <v>16</v>
  </rv>
  <rv s="7">
    <fb>111.91</fb>
    <v>16</v>
  </rv>
  <rv s="7">
    <fb>88.01</fb>
    <v>16</v>
  </rv>
  <rv s="7">
    <fb>6894455</fb>
    <v>17</v>
  </rv>
  <rv s="7">
    <fb>113</fb>
    <v>16</v>
  </rv>
  <rv s="7">
    <fb>114.16500000000001</fb>
    <v>16</v>
  </rv>
  <rv s="7">
    <fb>111.64</fb>
    <v>16</v>
  </rv>
  <rv s="7">
    <fb>112.33</fb>
    <v>16</v>
  </rv>
  <rv s="7">
    <fb>88.39</fb>
    <v>16</v>
  </rv>
  <rv s="7">
    <fb>6446468</fb>
    <v>17</v>
  </rv>
  <rv s="7">
    <fb>112.955</fb>
    <v>16</v>
  </rv>
  <rv s="7">
    <fb>113.0916</fb>
    <v>16</v>
  </rv>
  <rv s="7">
    <fb>111.17400000000001</fb>
    <v>16</v>
  </rv>
  <rv s="7">
    <fb>112.61</fb>
    <v>16</v>
  </rv>
  <rv s="7">
    <fb>87.64</fb>
    <v>16</v>
  </rv>
  <rv s="7">
    <fb>5639881</fb>
    <v>17</v>
  </rv>
  <rv s="7">
    <fb>112.72</fb>
    <v>16</v>
  </rv>
  <rv s="7">
    <fb>113.31</fb>
    <v>16</v>
  </rv>
  <rv s="7">
    <fb>112.32</fb>
    <v>16</v>
  </rv>
  <rv s="7">
    <fb>112.49</fb>
    <v>16</v>
  </rv>
  <rv s="7">
    <fb>87.81</fb>
    <v>16</v>
  </rv>
  <rv s="7">
    <fb>6136747</fb>
    <v>17</v>
  </rv>
  <rv s="7">
    <fb>112.25</fb>
    <v>16</v>
  </rv>
  <rv s="7">
    <fb>114.31</fb>
    <v>16</v>
  </rv>
  <rv s="7">
    <fb>111.875</fb>
    <v>16</v>
  </rv>
  <rv s="7">
    <fb>113.75</fb>
    <v>16</v>
  </rv>
  <rv s="7">
    <fb>89.19</fb>
    <v>16</v>
  </rv>
  <rv s="7">
    <fb>7332285</fb>
    <v>17</v>
  </rv>
  <rv s="7">
    <fb>114.97</fb>
    <v>16</v>
  </rv>
  <rv s="7">
    <fb>115.82</fb>
    <v>16</v>
  </rv>
  <rv s="7">
    <fb>113.65</fb>
    <v>16</v>
  </rv>
  <rv s="7">
    <fb>115.58</fb>
    <v>16</v>
  </rv>
  <rv s="7">
    <fb>90.83</fb>
    <v>16</v>
  </rv>
  <rv s="7">
    <fb>5005131</fb>
    <v>17</v>
  </rv>
  <rv s="7">
    <fb>115.74</fb>
    <v>16</v>
  </rv>
  <rv s="7">
    <fb>116.1703</fb>
    <v>16</v>
  </rv>
  <rv s="7">
    <fb>114.66</fb>
    <v>16</v>
  </rv>
  <rv s="7">
    <fb>115.31</fb>
    <v>16</v>
  </rv>
  <rv s="7">
    <fb>90.41</fb>
    <v>16</v>
  </rv>
  <rv s="7">
    <fb>6575517</fb>
    <v>17</v>
  </rv>
  <rv s="7">
    <fb>115.69</fb>
    <v>16</v>
  </rv>
  <rv s="7">
    <fb>116.44499999999999</fb>
    <v>16</v>
  </rv>
  <rv s="7">
    <fb>114.2</fb>
    <v>16</v>
  </rv>
  <rv s="7">
    <fb>115.01</fb>
    <v>16</v>
  </rv>
  <rv s="7">
    <fb>92.32</fb>
    <v>16</v>
  </rv>
  <rv s="7">
    <fb>5454462</fb>
    <v>17</v>
  </rv>
  <rv s="7">
    <fb>114.48</fb>
    <v>16</v>
  </rv>
  <rv s="7">
    <fb>115.12</fb>
    <v>16</v>
  </rv>
  <rv s="7">
    <fb>113.73</fb>
    <v>16</v>
  </rv>
  <rv s="7">
    <fb>114.83</fb>
    <v>16</v>
  </rv>
  <rv s="7">
    <fb>93</fb>
    <v>16</v>
  </rv>
  <rv s="7">
    <fb>92.1</fb>
    <v>16</v>
  </rv>
  <rv s="7">
    <fb>92.09</fb>
    <v>16</v>
  </rv>
  <rv s="7">
    <fb>93.55</fb>
    <v>16</v>
  </rv>
  <rv s="7">
    <fb>93.83</fb>
    <v>16</v>
  </rv>
  <rv s="7">
    <fb>94.64</fb>
    <v>16</v>
  </rv>
  <rv s="7">
    <fb>93.75</fb>
    <v>16</v>
  </rv>
  <rv s="7">
    <fb>92.31</fb>
    <v>16</v>
  </rv>
  <rv s="7">
    <fb>93.08</fb>
    <v>16</v>
  </rv>
  <rv s="7">
    <fb>92.03</fb>
    <v>16</v>
  </rv>
  <rv s="7">
    <fb>91.14</fb>
    <v>16</v>
  </rv>
  <rv s="7">
    <fb>90</fb>
    <v>16</v>
  </rv>
  <rv s="7">
    <fb>89.91</fb>
    <v>16</v>
  </rv>
  <rv s="7">
    <fb>89.84</fb>
    <v>16</v>
  </rv>
  <rv s="7">
    <fb>90.48</fb>
    <v>16</v>
  </rv>
  <rv s="7">
    <fb>89.48</fb>
    <v>16</v>
  </rv>
  <rv s="7">
    <fb>88</fb>
    <v>16</v>
  </rv>
  <rv s="7">
    <fb>87.18</fb>
    <v>16</v>
  </rv>
  <rv s="7">
    <fb>85</fb>
    <v>16</v>
  </rv>
  <rv s="7">
    <fb>84.5</fb>
    <v>16</v>
  </rv>
  <rv s="7">
    <fb>84.63</fb>
    <v>16</v>
  </rv>
  <rv s="7">
    <fb>84.89</fb>
    <v>16</v>
  </rv>
  <rv s="7">
    <fb>84.62</fb>
    <v>16</v>
  </rv>
  <rv s="7">
    <fb>88.03</fb>
    <v>16</v>
  </rv>
  <rv s="7">
    <fb>89.16</fb>
    <v>16</v>
  </rv>
  <rv s="7">
    <fb>92</fb>
    <v>16</v>
  </rv>
  <rv s="7">
    <fb>93.13</fb>
    <v>16</v>
  </rv>
  <rv s="7">
    <fb>94.41</fb>
    <v>16</v>
  </rv>
  <rv s="7">
    <fb>91.89</fb>
    <v>16</v>
  </rv>
  <rv s="7">
    <fb>92.51</fb>
    <v>16</v>
  </rv>
  <rv s="7">
    <fb>91.17</fb>
    <v>16</v>
  </rv>
  <rv s="7">
    <fb>92.42</fb>
    <v>16</v>
  </rv>
  <rv s="7">
    <fb>92.64</fb>
    <v>16</v>
  </rv>
  <rv s="7">
    <fb>93.01</fb>
    <v>16</v>
  </rv>
  <rv s="7">
    <fb>92.78</fb>
    <v>16</v>
  </rv>
  <rv s="7">
    <fb>94.3</fb>
    <v>16</v>
  </rv>
  <rv s="7">
    <fb>93.6</fb>
    <v>16</v>
  </rv>
  <rv s="7">
    <fb>93.77</fb>
    <v>16</v>
  </rv>
  <rv s="7">
    <fb>93.88</fb>
    <v>16</v>
  </rv>
  <rv s="7">
    <fb>94.96</fb>
    <v>16</v>
  </rv>
  <rv s="7">
    <fb>92.34</fb>
    <v>16</v>
  </rv>
  <rv s="7">
    <fb>92.36</fb>
    <v>16</v>
  </rv>
  <rv s="7">
    <fb>89.65</fb>
    <v>16</v>
  </rv>
  <rv s="7">
    <fb>90.14</fb>
    <v>16</v>
  </rv>
  <rv s="7">
    <fb>90.11</fb>
    <v>16</v>
  </rv>
  <rv s="7">
    <fb>90.53</fb>
    <v>16</v>
  </rv>
  <rv s="7">
    <fb>91.29</fb>
    <v>16</v>
  </rv>
  <rv s="7">
    <fb>91.23</fb>
    <v>16</v>
  </rv>
  <rv s="7">
    <fb>89.94</fb>
    <v>16</v>
  </rv>
  <rv s="7">
    <fb>89.34</fb>
    <v>16</v>
  </rv>
  <rv s="7">
    <fb>88.53</fb>
    <v>16</v>
  </rv>
  <rv s="7">
    <fb>87.61</fb>
    <v>16</v>
  </rv>
  <rv s="7">
    <fb>87.62</fb>
    <v>16</v>
  </rv>
  <rv s="7">
    <fb>86.82</fb>
    <v>16</v>
  </rv>
  <rv s="7">
    <fb>87.41</fb>
    <v>16</v>
  </rv>
  <rv s="7">
    <fb>88.49</fb>
    <v>16</v>
  </rv>
  <rv s="7">
    <fb>89.52</fb>
    <v>16</v>
  </rv>
  <rv s="7">
    <fb>88.93</fb>
    <v>16</v>
  </rv>
  <rv s="7">
    <fb>91.02</fb>
    <v>16</v>
  </rv>
  <rv s="7">
    <fb>90.6</fb>
    <v>16</v>
  </rv>
  <rv s="7">
    <fb>90.59</fb>
    <v>16</v>
  </rv>
  <rv s="7">
    <fb>91.04</fb>
    <v>16</v>
  </rv>
  <rv s="7">
    <fb>91.4</fb>
    <v>16</v>
  </rv>
  <rv s="7">
    <fb>92.08</fb>
    <v>16</v>
  </rv>
  <rv s="7">
    <fb>91.16</fb>
    <v>16</v>
  </rv>
  <rv s="7">
    <fb>90.2</fb>
    <v>16</v>
  </rv>
  <rv s="7">
    <fb>90.01</fb>
    <v>16</v>
  </rv>
  <rv s="7">
    <fb>90.27</fb>
    <v>16</v>
  </rv>
  <rv s="7">
    <fb>89.26</fb>
    <v>16</v>
  </rv>
  <rv s="7">
    <fb>87.59</fb>
    <v>16</v>
  </rv>
  <rv s="7">
    <fb>86.88</fb>
    <v>16</v>
  </rv>
  <rv s="7">
    <fb>85.36</fb>
    <v>16</v>
  </rv>
  <rv s="7">
    <fb>87.15</fb>
    <v>16</v>
  </rv>
  <rv s="7">
    <fb>86.42</fb>
    <v>16</v>
  </rv>
  <rv s="7">
    <fb>86.87</fb>
    <v>16</v>
  </rv>
  <rv s="7">
    <fb>87.42</fb>
    <v>16</v>
  </rv>
  <rv s="7">
    <fb>87.34</fb>
    <v>16</v>
  </rv>
  <rv s="7">
    <fb>88.16</fb>
    <v>16</v>
  </rv>
  <rv s="7">
    <fb>86.28</fb>
    <v>16</v>
  </rv>
  <rv s="7">
    <fb>86.95</fb>
    <v>16</v>
  </rv>
  <rv s="7">
    <fb>86.75</fb>
    <v>16</v>
  </rv>
  <rv s="7">
    <fb>87.72</fb>
    <v>16</v>
  </rv>
  <rv s="7">
    <fb>86.64</fb>
    <v>16</v>
  </rv>
  <rv s="7">
    <fb>86</fb>
    <v>16</v>
  </rv>
  <rv s="7">
    <fb>84.53</fb>
    <v>16</v>
  </rv>
  <rv s="7">
    <fb>87.51</fb>
    <v>16</v>
  </rv>
  <rv s="7">
    <fb>86.78</fb>
    <v>16</v>
  </rv>
  <rv s="7">
    <fb>86.18</fb>
    <v>16</v>
  </rv>
  <rv s="7">
    <fb>85.84</fb>
    <v>16</v>
  </rv>
  <rv s="7">
    <fb>86.12</fb>
    <v>16</v>
  </rv>
  <rv s="7">
    <fb>87.55</fb>
    <v>16</v>
  </rv>
  <rv s="7">
    <fb>87.44</fb>
    <v>16</v>
  </rv>
  <rv s="7">
    <fb>87.6</fb>
    <v>16</v>
  </rv>
  <rv s="7">
    <fb>91.05</fb>
    <v>16</v>
  </rv>
  <rv s="7">
    <fb>90.42</fb>
    <v>16</v>
  </rv>
  <rv s="7">
    <fb>92.49</fb>
    <v>16</v>
  </rv>
  <rv s="7">
    <fb>92.18</fb>
    <v>16</v>
  </rv>
  <rv s="7">
    <fb>94.12</fb>
    <v>16</v>
  </rv>
  <rv s="7">
    <fb>94.61</fb>
    <v>16</v>
  </rv>
  <rv s="7">
    <fb>93.26</fb>
    <v>16</v>
  </rv>
  <rv s="7">
    <fb>92.94</fb>
    <v>16</v>
  </rv>
  <rv s="7">
    <fb>95.67</fb>
    <v>16</v>
  </rv>
  <rv s="7">
    <fb>97.37</fb>
    <v>16</v>
  </rv>
  <rv s="7">
    <fb>97.71</fb>
    <v>16</v>
  </rv>
  <rv s="7">
    <fb>98.41</fb>
    <v>16</v>
  </rv>
  <rv s="7">
    <fb>99.74</fb>
    <v>16</v>
  </rv>
  <rv s="7">
    <fb>100.77</fb>
    <v>16</v>
  </rv>
  <rv s="7">
    <fb>101.2</fb>
    <v>16</v>
  </rv>
  <rv s="7">
    <fb>99.76</fb>
    <v>16</v>
  </rv>
  <rv s="7">
    <fb>99.4</fb>
    <v>16</v>
  </rv>
  <rv s="7">
    <fb>98.75</fb>
    <v>16</v>
  </rv>
  <rv s="7">
    <fb>99.2</fb>
    <v>16</v>
  </rv>
  <rv s="7">
    <fb>100.07</fb>
    <v>16</v>
  </rv>
  <rv s="7">
    <fb>101.5</fb>
    <v>16</v>
  </rv>
  <rv s="7">
    <fb>101.59</fb>
    <v>16</v>
  </rv>
  <rv s="7">
    <fb>101.89</fb>
    <v>16</v>
  </rv>
  <rv s="7">
    <fb>97.96</fb>
    <v>16</v>
  </rv>
  <rv s="7">
    <fb>100.35</fb>
    <v>16</v>
  </rv>
  <rv s="7">
    <fb>99.6</fb>
    <v>16</v>
  </rv>
  <rv s="7">
    <fb>99.93</fb>
    <v>16</v>
  </rv>
  <rv s="7">
    <fb>102.31</fb>
    <v>16</v>
  </rv>
  <rv s="7">
    <fb>105.61</fb>
    <v>16</v>
  </rv>
  <rv s="7">
    <fb>106.9</fb>
    <v>16</v>
  </rv>
  <rv s="7">
    <fb>106.82</fb>
    <v>16</v>
  </rv>
  <rv s="7">
    <fb>107.5</fb>
    <v>16</v>
  </rv>
  <rv s="7">
    <fb>108.45</fb>
    <v>16</v>
  </rv>
  <rv s="7">
    <fb>108.84</fb>
    <v>16</v>
  </rv>
  <rv s="7">
    <fb>110.12</fb>
    <v>16</v>
  </rv>
  <rv s="7">
    <fb>109.8</fb>
    <v>16</v>
  </rv>
  <rv s="7">
    <fb>110.04</fb>
    <v>16</v>
  </rv>
  <rv s="7">
    <fb>110.01</fb>
    <v>16</v>
  </rv>
  <rv s="7">
    <fb>108.93</fb>
    <v>16</v>
  </rv>
  <rv s="7">
    <fb>110.09</fb>
    <v>16</v>
  </rv>
  <rv s="7">
    <fb>110.85</fb>
    <v>16</v>
  </rv>
  <rv s="7">
    <fb>108.78</fb>
    <v>16</v>
  </rv>
  <rv s="7">
    <fb>108.97</fb>
    <v>16</v>
  </rv>
  <rv s="7">
    <fb>110.91</fb>
    <v>16</v>
  </rv>
  <rv s="7">
    <fb>111.55</fb>
    <v>16</v>
  </rv>
  <rv s="7">
    <fb>109.63</fb>
    <v>16</v>
  </rv>
  <rv s="7">
    <fb>109.2</fb>
    <v>16</v>
  </rv>
  <rv s="7">
    <fb>109.44</fb>
    <v>16</v>
  </rv>
  <rv s="7">
    <fb>109.71</fb>
    <v>16</v>
  </rv>
  <rv s="7">
    <fb>111.11</fb>
    <v>16</v>
  </rv>
  <rv s="7">
    <fb>111.24</fb>
    <v>16</v>
  </rv>
  <rv s="7">
    <fb>111.86</fb>
    <v>16</v>
  </rv>
  <rv s="7">
    <fb>112.12</fb>
    <v>16</v>
  </rv>
  <rv s="7">
    <fb>111.08</fb>
    <v>16</v>
  </rv>
  <rv s="7">
    <fb>110.82</fb>
    <v>16</v>
  </rv>
  <rv s="7">
    <fb>110.95</fb>
    <v>16</v>
  </rv>
  <rv s="7">
    <fb>111.14</fb>
    <v>16</v>
  </rv>
  <rv s="7">
    <fb>112.08</fb>
    <v>16</v>
  </rv>
  <rv s="7">
    <fb>113.64</fb>
    <v>16</v>
  </rv>
  <rv s="7">
    <fb>114.84</fb>
    <v>16</v>
  </rv>
  <rv s="7">
    <fb>110.38</fb>
    <v>16</v>
  </rv>
  <rv s="7">
    <fb>110.81</fb>
    <v>16</v>
  </rv>
  <rv s="7">
    <fb>111.07</fb>
    <v>16</v>
  </rv>
  <rv s="7">
    <fb>111.77</fb>
    <v>16</v>
  </rv>
  <rv s="7">
    <fb>110.45</fb>
    <v>16</v>
  </rv>
  <rv s="7">
    <fb>108.79</fb>
    <v>16</v>
  </rv>
  <rv s="7">
    <fb>109.9</fb>
    <v>16</v>
  </rv>
  <rv s="7">
    <fb>109.94</fb>
    <v>16</v>
  </rv>
  <rv s="7">
    <fb>109.88</fb>
    <v>16</v>
  </rv>
  <rv s="7">
    <fb>108.52</fb>
    <v>16</v>
  </rv>
  <rv s="7">
    <fb>108.59</fb>
    <v>16</v>
  </rv>
  <rv s="7">
    <fb>106.87</fb>
    <v>16</v>
  </rv>
  <rv s="7">
    <fb>105.38</fb>
    <v>16</v>
  </rv>
  <rv s="7">
    <fb>106.09</fb>
    <v>16</v>
  </rv>
  <rv s="7">
    <fb>107.41</fb>
    <v>16</v>
  </rv>
  <rv s="7">
    <fb>106.98</fb>
    <v>16</v>
  </rv>
  <rv s="7">
    <fb>102.94</fb>
    <v>16</v>
  </rv>
  <rv s="7">
    <fb>104.03</fb>
    <v>16</v>
  </rv>
  <rv s="7">
    <fb>105.68</fb>
    <v>16</v>
  </rv>
  <rv s="7">
    <fb>106.64</fb>
    <v>16</v>
  </rv>
  <rv s="7">
    <fb>106.72</fb>
    <v>16</v>
  </rv>
  <rv s="7">
    <fb>108.57</fb>
    <v>16</v>
  </rv>
  <rv s="7">
    <fb>109.55</fb>
    <v>16</v>
  </rv>
  <rv s="7">
    <fb>108.74</fb>
    <v>16</v>
  </rv>
  <rv s="7">
    <fb>107.68</fb>
    <v>16</v>
  </rv>
  <rv s="7">
    <fb>106.51</fb>
    <v>16</v>
  </rv>
  <rv s="7">
    <fb>109.52</fb>
    <v>16</v>
  </rv>
  <rv s="7">
    <fb>109.07</fb>
    <v>16</v>
  </rv>
  <rv s="7">
    <fb>109.16</fb>
    <v>16</v>
  </rv>
  <rv s="7">
    <fb>110.59</fb>
    <v>16</v>
  </rv>
  <rv s="7">
    <fb>109.89</fb>
    <v>16</v>
  </rv>
  <rv s="7">
    <fb>109.36</fb>
    <v>16</v>
  </rv>
  <rv s="7">
    <fb>106.24</fb>
    <v>16</v>
  </rv>
  <rv s="7">
    <fb>106.65</fb>
    <v>16</v>
  </rv>
  <rv s="7">
    <fb>107.01</fb>
    <v>16</v>
  </rv>
  <rv s="7">
    <fb>106.88</fb>
    <v>16</v>
  </rv>
  <rv s="7">
    <fb>111.1</fb>
    <v>16</v>
  </rv>
  <rv s="7">
    <fb>111.27</fb>
    <v>16</v>
  </rv>
  <rv s="7">
    <fb>108.28</fb>
    <v>16</v>
  </rv>
  <rv s="7">
    <fb>107.6</fb>
    <v>16</v>
  </rv>
  <rv s="7">
    <fb>107.69</fb>
    <v>16</v>
  </rv>
  <rv s="7">
    <fb>105.73</fb>
    <v>16</v>
  </rv>
  <rv s="7">
    <fb>106.97</fb>
    <v>16</v>
  </rv>
  <rv s="7">
    <fb>107.63</fb>
    <v>16</v>
  </rv>
  <rv s="7">
    <fb>107.34</fb>
    <v>16</v>
  </rv>
  <rv s="8">
    <v>18</v>
    <v>a1w8ec</v>
    <v>Daily</v>
    <v>44855</v>
    <v>45035</v>
    <v>0</v>
    <v>1</v>
    <v>638173728000000000,638175327825309041,0</v>
    <v>0</v>
    <v>a1w8ec</v>
    <v>XNYS:JNJ</v>
    <v>1</v>
  </rv>
  <rv s="8">
    <v>18</v>
    <v>a1zqnm</v>
    <v>Daily</v>
    <v>44855</v>
    <v>45035</v>
    <v>0</v>
    <v>1</v>
    <v>638173728000000000,638175327825269214,0</v>
    <v>0</v>
    <v>a1zqnm</v>
    <v>XNYS:PFE</v>
    <v>2</v>
  </rv>
  <rv s="8">
    <v>18</v>
    <v>a25k5r</v>
    <v>Daily</v>
    <v>44855</v>
    <v>45035</v>
    <v>0</v>
    <v>1</v>
    <v>638173728000000000,638175327825291968,0</v>
    <v>0</v>
    <v>a25k5r</v>
    <v>XNAS:VRTX</v>
    <v>3</v>
  </rv>
  <rv s="8">
    <v>18</v>
    <v>a1ook2</v>
    <v>Daily</v>
    <v>44855</v>
    <v>45035</v>
    <v>0</v>
    <v>1</v>
    <v>638173728000000000,638175327825277939,0</v>
    <v>0</v>
    <v>a1ook2</v>
    <v>XNYS:BMY</v>
    <v>4</v>
  </rv>
  <rv s="8">
    <v>18</v>
    <v>a1shp2</v>
    <v>Daily</v>
    <v>44855</v>
    <v>45035</v>
    <v>0</v>
    <v>1</v>
    <v>638173728000000000,638175327825255186,0</v>
    <v>0</v>
    <v>a1shp2</v>
    <v>XNAS:EXEL</v>
    <v>5</v>
  </rv>
  <rv s="8">
    <v>18</v>
    <v>LLY</v>
    <v>Daily</v>
    <v>44670</v>
    <v>45035</v>
    <v>0</v>
    <v>1</v>
    <v>638173728000000000,638175327825261958,0</v>
    <v>6</v>
    <v>a1wyu2</v>
    <v>XNYS:LLY</v>
    <v>7</v>
  </rv>
  <rv s="9">
    <v>19</v>
    <v>LLY</v>
    <v>Daily</v>
    <v>45005</v>
    <v>45035</v>
    <v>0</v>
    <v>1</v>
    <v>638173728000000000,638175327825261958,0</v>
    <v>8</v>
    <v>a1wyu2</v>
    <v>XNYS:LLY</v>
    <v>9</v>
    <v>10</v>
    <v>11</v>
    <v>12</v>
    <v>13</v>
  </rv>
  <rv s="8">
    <v>18</v>
    <v>MRK</v>
    <v>Daily</v>
    <v>44670</v>
    <v>45035</v>
    <v>0</v>
    <v>1</v>
    <v>638173728000000000,638175327825257937,0</v>
    <v>6</v>
    <v>a1xxmw</v>
    <v>XNYS:MRK</v>
    <v>14</v>
  </rv>
  <rv s="9">
    <v>19</v>
    <v>MRK</v>
    <v>Daily</v>
    <v>45005</v>
    <v>45035</v>
    <v>0</v>
    <v>1</v>
    <v>638173728000000000,638175327825257937,0</v>
    <v>8</v>
    <v>a1xxmw</v>
    <v>XNYS:MRK</v>
    <v>15</v>
    <v>16</v>
    <v>17</v>
    <v>18</v>
    <v>19</v>
  </rv>
</rvData>
</file>

<file path=xl/richData/rdrichvaluestructure.xml><?xml version="1.0" encoding="utf-8"?>
<rvStructures xmlns="http://schemas.microsoft.com/office/spreadsheetml/2017/richdata" count="10">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3">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20">
    <spb s="0">
      <v>0</v>
      <v>Name</v>
    </spb>
    <spb s="1">
      <v>0</v>
      <v>0</v>
      <v>0</v>
    </spb>
    <spb s="2">
      <v>1</v>
      <v>1</v>
    </spb>
    <spb s="3">
      <v>1</v>
      <v>1</v>
      <v>2</v>
      <v>1</v>
      <v>1</v>
      <v>1</v>
      <v>3</v>
      <v>1</v>
      <v>1</v>
      <v>1</v>
      <v>4</v>
      <v>5</v>
    </spb>
    <spb s="4">
      <v>GMT</v>
    </spb>
    <spb s="5">
      <v>1</v>
      <v>Name</v>
      <v>LearnMoreOnLink</v>
    </spb>
    <spb s="6">
      <v>1</v>
      <v>1</v>
      <v>1</v>
      <v>1</v>
    </spb>
    <spb s="7">
      <v>6</v>
      <v>7</v>
      <v>7</v>
      <v>6</v>
      <v>2</v>
      <v>6</v>
      <v>6</v>
      <v>6</v>
      <v>8</v>
      <v>8</v>
      <v>3</v>
      <v>9</v>
      <v>6</v>
      <v>6</v>
      <v>6</v>
      <v>8</v>
      <v>4</v>
      <v>10</v>
      <v>5</v>
      <v>8</v>
      <v>6</v>
      <v>6</v>
      <v>3</v>
    </spb>
    <spb s="8">
      <v>at close</v>
      <v>from previous close</v>
      <v>from previous close</v>
      <v>Source: Nasdaq Last Sale</v>
      <v>GMT</v>
      <v>Real-Time Nasdaq Last Sale</v>
      <v>from close</v>
      <v>from close</v>
    </spb>
    <spb s="8">
      <v>at close</v>
      <v>from previous close</v>
      <v>from previous close</v>
      <v>Source: Nasdaq</v>
      <v>GMT</v>
      <v>Delayed 15 minutes</v>
      <v>from close</v>
      <v>from close</v>
    </spb>
    <spb s="5">
      <v>2</v>
      <v>Name</v>
      <v>LearnMoreOnLink</v>
    </spb>
    <spb s="9">
      <v>0</v>
      <v>0</v>
    </spb>
    <spb s="10">
      <v>11</v>
      <v>1</v>
      <v>1</v>
      <v>1</v>
      <v>1</v>
    </spb>
    <spb s="11">
      <v>6</v>
      <v>7</v>
      <v>7</v>
      <v>6</v>
      <v>2</v>
      <v>6</v>
      <v>11</v>
      <v>6</v>
      <v>6</v>
      <v>8</v>
      <v>8</v>
      <v>3</v>
      <v>9</v>
      <v>6</v>
      <v>6</v>
      <v>6</v>
      <v>8</v>
      <v>4</v>
      <v>10</v>
      <v>5</v>
      <v>8</v>
      <v>6</v>
      <v>6</v>
      <v>3</v>
    </spb>
    <spb s="12">
      <v>Powered by Refinitiv</v>
    </spb>
    <spb s="13">
      <v>12</v>
    </spb>
    <spb s="13">
      <v>6</v>
    </spb>
    <spb s="13">
      <v>8</v>
    </spb>
    <spb s="14">
      <v>12</v>
      <v>6</v>
    </spb>
    <spb s="15">
      <v>6</v>
      <v>12</v>
      <v>6</v>
      <v>6</v>
      <v>6</v>
      <v>8</v>
    </spb>
  </spbData>
</supportingPropertyBags>
</file>

<file path=xl/richData/rdsupportingpropertybagstructure.xml><?xml version="1.0" encoding="utf-8"?>
<spbStructures xmlns="http://schemas.microsoft.com/office/spreadsheetml/2017/richdata2" count="16">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 #,##0.00 [$zł-pl-PL]_-;-* #,##0.00 [$zł-pl-PL]_-;_-* "-"?? [$zł-pl-PL]_-;_-@_-</rpv>
    </rSty>
    <rSty>
      <rpv i="1">1</rpv>
    </rSty>
    <rSty dxfid="3"/>
    <rSty dxfid="2"/>
    <rSty dxfid="0">
      <rpv i="0">0.00</rpv>
    </rSty>
    <rSty dxfid="1">
      <rpv i="0">_([$$-en-US]* #,##0.00_);_([$$-en-US]* (#,##0.00);_([$$-en-US]* "-"??_);_(@_)</rpv>
    </rSty>
    <rSty dxfid="5">
      <rpv i="0">#,##0.00</rpv>
    </rSty>
    <rSty dxfid="4">
      <rpv i="0">#,##0</rpv>
    </rSty>
    <rSty dxfid="1">
      <rpv i="0">_([$$-en-US]* #,##0_);_([$$-en-US]* (#,##0);_([$$-en-US]* "-"_);_(@_)</rpv>
    </rSty>
    <rSty dxfid="6">
      <rpv i="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5B98E1-1198-4B61-8A89-DBC59A07803A}" name="Table1" displayName="Table1" ref="A2:H23" totalsRowShown="0" headerRowDxfId="13">
  <autoFilter ref="A2:H23" xr:uid="{B75B98E1-1198-4B61-8A89-DBC59A07803A}"/>
  <tableColumns count="8">
    <tableColumn id="1" xr3:uid="{0559C267-80A8-4F8C-B2F3-A57C2A531FF3}" name="Date" dataDxfId="12"/>
    <tableColumn id="2" xr3:uid="{E0EB4ECC-893A-46E9-A66E-F4DE660E75FF}" name="Stock"/>
    <tableColumn id="3" xr3:uid="{1C7841CF-D4A2-40FA-8AFA-8E6183608E81}" name="Transaction"/>
    <tableColumn id="4" xr3:uid="{345B076D-9702-499F-B83B-6E0E030FB77E}" name="Units"/>
    <tableColumn id="5" xr3:uid="{B3DEA769-7F32-40D1-961B-48C0CAE86027}" name="Price"/>
    <tableColumn id="6" xr3:uid="{F58DF4C9-46D6-4DC9-AEB8-656A1C2FBEDC}" name="Currency"/>
    <tableColumn id="7" xr3:uid="{CEDD80F3-0D63-4D02-9F01-2E3BB52EFB9D}" name="Transaction amount">
      <calculatedColumnFormula>D3*E3</calculatedColumnFormula>
    </tableColumn>
    <tableColumn id="8" xr3:uid="{08638E8E-3043-4CAD-B221-8DBAA7E24448}" name="Ticker symbol">
      <calculatedColumnFormula array="1">_FV(Table1[[#This Row],[Stock]],"Ticker symbol",TRUE)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F32289-1AD9-448B-8373-6F0B1BF25781}" name="Table3" displayName="Table3" ref="A3:H7" totalsRowShown="0" headerRowDxfId="11">
  <autoFilter ref="A3:H7" xr:uid="{DBF32289-1AD9-448B-8373-6F0B1BF25781}"/>
  <tableColumns count="8">
    <tableColumn id="1" xr3:uid="{5FDC95B8-3C12-4BB1-AC0C-282F408AC11C}" name="Stock"/>
    <tableColumn id="2" xr3:uid="{98D4E8DA-3035-454C-8640-7C1D96032CCC}" name="Exchange" dataDxfId="10">
      <calculatedColumnFormula array="1">_FV(Table3[[#This Row],[Stock]],"Exchange abbreviation",TRUE)</calculatedColumnFormula>
    </tableColumn>
    <tableColumn id="3" xr3:uid="{7F5D42C7-F11C-44F1-A15A-D61FF61613ED}" name="Ticker" dataDxfId="9">
      <calculatedColumnFormula array="1">_FV(Table3[[#This Row],[Stock]],"Ticker symbol",TRUE)</calculatedColumnFormula>
    </tableColumn>
    <tableColumn id="10" xr3:uid="{D2DD598E-61FC-486D-AA65-F4C9CAAE2381}" name="P/E" dataDxfId="8">
      <calculatedColumnFormula array="1">_FV(Table3[[#This Row],[Stock]],"P/E",TRUE)</calculatedColumnFormula>
    </tableColumn>
    <tableColumn id="11" xr3:uid="{35AEC48B-86D6-4192-826F-6C2E030674E1}" name="52 week high" dataDxfId="7">
      <calculatedColumnFormula array="1">_FV(Table3[[#This Row],[Stock]],"52 week high",TRUE)</calculatedColumnFormula>
    </tableColumn>
    <tableColumn id="12" xr3:uid="{BB03BDAC-694D-4D1C-AF0D-8F8D7C7FDC40}" name="52 week low" dataDxfId="6">
      <calculatedColumnFormula array="1">_FV(Table3[[#This Row],[Stock]],"52 week low",TRUE)</calculatedColumnFormula>
    </tableColumn>
    <tableColumn id="13" xr3:uid="{532FF3D3-E268-4096-865F-D4C876412A68}" name="Price" dataDxfId="5">
      <calculatedColumnFormula array="1">_FV(Table3[[#This Row],[Stock]],"Price")</calculatedColumnFormula>
    </tableColumn>
    <tableColumn id="14" xr3:uid="{6E104ECD-758E-4E2F-8921-5EC6323DA9E4}" name="Change" dataDxfId="4">
      <calculatedColumnFormula array="1">_FV(Table3[[#This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97781-A558-4C2C-998E-C1835FDE8A4E}">
  <dimension ref="A1:J19"/>
  <sheetViews>
    <sheetView showGridLines="0" workbookViewId="0">
      <selection activeCell="B7" sqref="B7"/>
    </sheetView>
  </sheetViews>
  <sheetFormatPr defaultRowHeight="14.4" x14ac:dyDescent="0.3"/>
  <cols>
    <col min="1" max="1" width="1.33203125" customWidth="1"/>
    <col min="2" max="2" width="53.33203125" customWidth="1"/>
    <col min="3" max="3" width="32.44140625" customWidth="1"/>
    <col min="4" max="4" width="8" customWidth="1"/>
    <col min="5" max="5" width="16" customWidth="1"/>
    <col min="6" max="6" width="17.5546875" customWidth="1"/>
    <col min="7" max="7" width="14.6640625" customWidth="1"/>
    <col min="8" max="8" width="10.5546875" customWidth="1"/>
    <col min="9" max="9" width="16.5546875" customWidth="1"/>
    <col min="10" max="10" width="21.5546875" customWidth="1"/>
  </cols>
  <sheetData>
    <row r="1" spans="1:10" ht="37.799999999999997" customHeight="1" x14ac:dyDescent="0.3">
      <c r="A1" s="32" t="s">
        <v>0</v>
      </c>
      <c r="B1" s="32"/>
      <c r="C1" s="16"/>
      <c r="D1" s="16"/>
      <c r="E1" s="16"/>
      <c r="F1" s="17" t="s">
        <v>28</v>
      </c>
      <c r="G1" s="17" t="s">
        <v>7</v>
      </c>
      <c r="H1" s="16"/>
      <c r="I1" s="17" t="e" vm="1">
        <v>#VALUE!</v>
      </c>
      <c r="J1" s="16"/>
    </row>
    <row r="2" spans="1:10" ht="14.4" customHeight="1" x14ac:dyDescent="0.3">
      <c r="A2" s="32"/>
      <c r="B2" s="32"/>
      <c r="C2" s="16"/>
      <c r="D2" s="16"/>
      <c r="E2" s="16"/>
      <c r="F2" s="18">
        <f>SUM(F6:F15)</f>
        <v>371077.44</v>
      </c>
      <c r="G2" s="18">
        <f>SUM(G6:G15)</f>
        <v>2993.7800000000088</v>
      </c>
      <c r="H2" s="19">
        <f>G2/(F2-G2)</f>
        <v>8.1334227115651067E-3</v>
      </c>
      <c r="I2" s="20" cm="1">
        <f t="array" ref="I2">_FV(I1,"Price")</f>
        <v>4.2168000000000001</v>
      </c>
      <c r="J2" s="16"/>
    </row>
    <row r="4" spans="1:10" ht="14.4" customHeight="1" x14ac:dyDescent="0.35">
      <c r="B4" s="6" t="s">
        <v>1</v>
      </c>
      <c r="C4" s="4"/>
      <c r="D4" s="4"/>
      <c r="E4" s="4"/>
      <c r="F4" s="4"/>
      <c r="G4" s="4"/>
      <c r="H4" s="4"/>
      <c r="I4" s="4"/>
      <c r="J4" s="4"/>
    </row>
    <row r="5" spans="1:10" ht="14.4" customHeight="1" thickBot="1" x14ac:dyDescent="0.45">
      <c r="B5" s="7" t="s">
        <v>21</v>
      </c>
      <c r="C5" s="7" t="s">
        <v>3</v>
      </c>
      <c r="D5" s="7" t="s">
        <v>4</v>
      </c>
      <c r="E5" s="7" t="s">
        <v>5</v>
      </c>
      <c r="F5" s="7" t="s">
        <v>6</v>
      </c>
      <c r="G5" s="7" t="s">
        <v>7</v>
      </c>
      <c r="H5" s="7"/>
      <c r="I5" s="7" t="s">
        <v>8</v>
      </c>
      <c r="J5" s="7" t="s">
        <v>22</v>
      </c>
    </row>
    <row r="6" spans="1:10" ht="16.8" x14ac:dyDescent="0.4">
      <c r="B6" s="5" t="e" cm="1" vm="2">
        <f t="array" ref="B6:B10">_xlfn.UNIQUE(_xlfn._xlws.FILTER(Table1[Stock],SUMIF(Table1[Stock],Table1[Stock],Table1[Units])&lt;&gt;0))</f>
        <v>#VALUE!</v>
      </c>
      <c r="C6" s="5" t="str" cm="1">
        <f t="array" ref="C6:C10">_FV(_xlfn.ANCHORARRAY(B6),"Industry")</f>
        <v>Pharmaceuticals</v>
      </c>
      <c r="D6" s="5" cm="1">
        <f t="array" ref="D6:D10">SUMIF(Table1[Stock],_xlfn.ANCHORARRAY(B6),Table1[Units])</f>
        <v>180</v>
      </c>
      <c r="E6" s="8" cm="1">
        <f t="array" ref="E6:E10">_FV(_xlfn.ANCHORARRAY(B6),"Price")</f>
        <v>162.54</v>
      </c>
      <c r="F6" s="9" cm="1">
        <f t="array" ref="F6:F10">_xlfn.ANCHORARRAY(D6)*_xlfn.ANCHORARRAY(E6)</f>
        <v>29257.199999999997</v>
      </c>
      <c r="G6" s="10" cm="1">
        <f t="array" ref="G6">(E6-_FV(B6,"Previous close",TRUE))*D6</f>
        <v>275.4000000000002</v>
      </c>
      <c r="H6" s="11">
        <f>G6/(F6-G6)</f>
        <v>9.5025153717160516E-3</v>
      </c>
      <c r="I6" s="8">
        <f>SUMIF(Table1[Stock],B6,Table1[Transaction amount])+F6</f>
        <v>57268.800000000003</v>
      </c>
      <c r="J6" s="15"/>
    </row>
    <row r="7" spans="1:10" ht="16.8" x14ac:dyDescent="0.4">
      <c r="B7" s="5" t="e" vm="3">
        <v>#VALUE!</v>
      </c>
      <c r="C7" s="5" t="str">
        <v>Pharmaceuticals</v>
      </c>
      <c r="D7" s="5">
        <v>160</v>
      </c>
      <c r="E7" s="8">
        <v>40.24</v>
      </c>
      <c r="F7" s="9">
        <v>6438.4000000000005</v>
      </c>
      <c r="G7" s="10" cm="1">
        <f t="array" ref="G7">(E7-_FV(B7,"Previous close",TRUE))*D7</f>
        <v>-49.599999999999227</v>
      </c>
      <c r="H7" s="11">
        <f t="shared" ref="H7:H10" si="0">G7/(F7-G7)</f>
        <v>-7.6448828606657257E-3</v>
      </c>
      <c r="I7" s="8">
        <f>SUMIF(Table1[Stock],B7,Table1[Transaction amount])+F7</f>
        <v>13266.600000000002</v>
      </c>
      <c r="J7" s="5"/>
    </row>
    <row r="8" spans="1:10" ht="16.8" x14ac:dyDescent="0.4">
      <c r="B8" s="5" t="e" vm="4">
        <v>#VALUE!</v>
      </c>
      <c r="C8" s="5" t="str">
        <v>Biotechnology &amp; Medical Research</v>
      </c>
      <c r="D8" s="5">
        <v>424</v>
      </c>
      <c r="E8" s="8">
        <v>19.16</v>
      </c>
      <c r="F8" s="9">
        <v>8123.84</v>
      </c>
      <c r="G8" s="10" cm="1">
        <f t="array" ref="G8">(E8-_FV(B8,"Previous close",TRUE))*D8</f>
        <v>8.4799999999998192</v>
      </c>
      <c r="H8" s="11">
        <f t="shared" si="0"/>
        <v>1.0449320794148156E-3</v>
      </c>
      <c r="I8" s="8">
        <f>SUMIF(Table1[Stock],B8,Table1[Transaction amount])+F8</f>
        <v>14979.920000000002</v>
      </c>
      <c r="J8" s="5"/>
    </row>
    <row r="9" spans="1:10" ht="16.8" x14ac:dyDescent="0.4">
      <c r="B9" s="5" t="e" vm="5">
        <v>#VALUE!</v>
      </c>
      <c r="C9" s="5" t="str">
        <v>Biotechnology &amp; Medical Research</v>
      </c>
      <c r="D9" s="5">
        <v>890</v>
      </c>
      <c r="E9" s="8">
        <v>328.45</v>
      </c>
      <c r="F9" s="9">
        <v>292320.5</v>
      </c>
      <c r="G9" s="10" cm="1">
        <f t="array" ref="G9">(E9-_FV(B9,"Previous close",TRUE))*D9</f>
        <v>2937.00000000001</v>
      </c>
      <c r="H9" s="11">
        <f t="shared" si="0"/>
        <v>1.0149161925265297E-2</v>
      </c>
      <c r="I9" s="8">
        <f>SUMIF(Table1[Stock],B9,Table1[Transaction amount])+F9</f>
        <v>527520.80000000005</v>
      </c>
      <c r="J9" s="5"/>
    </row>
    <row r="10" spans="1:10" ht="16.8" x14ac:dyDescent="0.4">
      <c r="B10" s="5" t="e" vm="6">
        <v>#VALUE!</v>
      </c>
      <c r="C10" s="5" t="str">
        <v>Pharmaceuticals</v>
      </c>
      <c r="D10" s="5">
        <v>500</v>
      </c>
      <c r="E10" s="8">
        <v>69.875</v>
      </c>
      <c r="F10" s="9">
        <v>34937.5</v>
      </c>
      <c r="G10" s="10" cm="1">
        <f t="array" ref="G10">(E10-_FV(B10,"Previous close",TRUE))*D10</f>
        <v>-177.50000000000199</v>
      </c>
      <c r="H10" s="11">
        <f t="shared" si="0"/>
        <v>-5.0548198775452651E-3</v>
      </c>
      <c r="I10" s="8">
        <f>SUMIF(Table1[Stock],B10,Table1[Transaction amount])+F10</f>
        <v>70162.5</v>
      </c>
      <c r="J10" s="5"/>
    </row>
    <row r="11" spans="1:10" ht="16.8" hidden="1" x14ac:dyDescent="0.4">
      <c r="B11" s="5"/>
      <c r="C11" s="5"/>
      <c r="D11" s="5"/>
      <c r="E11" s="5"/>
      <c r="F11" s="5"/>
      <c r="G11" s="5"/>
      <c r="H11" s="5"/>
      <c r="I11" s="5"/>
      <c r="J11" s="5"/>
    </row>
    <row r="12" spans="1:10" ht="16.8" hidden="1" x14ac:dyDescent="0.4">
      <c r="B12" s="5"/>
      <c r="C12" s="5"/>
      <c r="D12" s="5"/>
      <c r="E12" s="5"/>
      <c r="F12" s="5"/>
      <c r="G12" s="5"/>
      <c r="H12" s="5"/>
      <c r="I12" s="5"/>
      <c r="J12" s="5"/>
    </row>
    <row r="13" spans="1:10" ht="16.8" hidden="1" x14ac:dyDescent="0.4">
      <c r="B13" s="5"/>
      <c r="C13" s="5"/>
      <c r="D13" s="5"/>
      <c r="E13" s="5"/>
      <c r="F13" s="5"/>
      <c r="G13" s="5"/>
      <c r="H13" s="5"/>
      <c r="I13" s="5"/>
      <c r="J13" s="5"/>
    </row>
    <row r="14" spans="1:10" ht="16.8" hidden="1" x14ac:dyDescent="0.4">
      <c r="B14" s="5"/>
      <c r="C14" s="5"/>
      <c r="D14" s="5"/>
      <c r="E14" s="5"/>
      <c r="F14" s="5"/>
      <c r="G14" s="5"/>
      <c r="H14" s="5"/>
      <c r="I14" s="5"/>
      <c r="J14" s="5"/>
    </row>
    <row r="15" spans="1:10" ht="16.8" hidden="1" x14ac:dyDescent="0.4">
      <c r="B15" s="5"/>
      <c r="C15" s="5"/>
      <c r="D15" s="5"/>
      <c r="E15" s="5"/>
      <c r="F15" s="5"/>
      <c r="G15" s="5"/>
      <c r="H15" s="5"/>
      <c r="I15" s="5"/>
      <c r="J15" s="5"/>
    </row>
    <row r="16" spans="1:10" ht="16.8" x14ac:dyDescent="0.4">
      <c r="B16" s="27" t="s">
        <v>9</v>
      </c>
      <c r="C16" s="27"/>
      <c r="D16" s="27"/>
      <c r="E16" s="27"/>
      <c r="F16" s="27"/>
      <c r="G16" s="27" t="s">
        <v>10</v>
      </c>
      <c r="H16" s="27"/>
      <c r="I16" s="27"/>
      <c r="J16" s="27"/>
    </row>
    <row r="17" spans="2:10" ht="17.399999999999999" thickBot="1" x14ac:dyDescent="0.45">
      <c r="B17" s="7" t="s">
        <v>3</v>
      </c>
      <c r="C17" s="7" t="s">
        <v>6</v>
      </c>
      <c r="D17" s="5"/>
      <c r="E17" s="5"/>
      <c r="F17" s="5"/>
      <c r="G17" s="5"/>
      <c r="H17" s="5"/>
      <c r="I17" s="5"/>
      <c r="J17" s="5"/>
    </row>
    <row r="18" spans="2:10" x14ac:dyDescent="0.3">
      <c r="B18" t="str" cm="1">
        <f t="array" ref="B18:B19">_xlfn.UNIQUE(_xlfn.ANCHORARRAY(C6),FALSE,FALSE)</f>
        <v>Pharmaceuticals</v>
      </c>
      <c r="C18" s="12" cm="1">
        <f t="array" ref="C18:C19">SUMIF(_xlfn.ANCHORARRAY(C6),_xlfn.ANCHORARRAY(B18),_xlfn.ANCHORARRAY(F6))</f>
        <v>70633.100000000006</v>
      </c>
    </row>
    <row r="19" spans="2:10" x14ac:dyDescent="0.3">
      <c r="B19" t="str">
        <v>Biotechnology &amp; Medical Research</v>
      </c>
      <c r="C19" s="21">
        <v>300444.34000000003</v>
      </c>
    </row>
  </sheetData>
  <sortState xmlns:xlrd2="http://schemas.microsoft.com/office/spreadsheetml/2017/richdata2" ref="B17:C17">
    <sortCondition ref="B17"/>
  </sortState>
  <mergeCells count="1">
    <mergeCell ref="A1:B2"/>
  </mergeCells>
  <conditionalFormatting sqref="C18:C19">
    <cfRule type="dataBar" priority="1">
      <dataBar>
        <cfvo type="min"/>
        <cfvo type="max"/>
        <color theme="4" tint="-0.249977111117893"/>
      </dataBar>
      <extLst>
        <ext xmlns:x14="http://schemas.microsoft.com/office/spreadsheetml/2009/9/main" uri="{B025F937-C7B1-47D3-B67F-A62EFF666E3E}">
          <x14:id>{EA17B7F4-41BC-4982-95F1-2AF520970A64}</x14:id>
        </ext>
      </extLst>
    </cfRule>
    <cfRule type="dataBar" priority="2">
      <dataBar>
        <cfvo type="min"/>
        <cfvo type="max"/>
        <color rgb="FF638EC6"/>
      </dataBar>
      <extLst>
        <ext xmlns:x14="http://schemas.microsoft.com/office/spreadsheetml/2009/9/main" uri="{B025F937-C7B1-47D3-B67F-A62EFF666E3E}">
          <x14:id>{927873AF-8EF2-493C-A768-21B833FB550A}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A17B7F4-41BC-4982-95F1-2AF520970A64}">
            <x14:dataBar minLength="0" maxLength="100" gradient="0">
              <x14:cfvo type="autoMin"/>
              <x14:cfvo type="autoMax"/>
              <x14:negativeFillColor rgb="FFFF0000"/>
              <x14:axisColor rgb="FF000000"/>
            </x14:dataBar>
          </x14:cfRule>
          <x14:cfRule type="dataBar" id="{927873AF-8EF2-493C-A768-21B833FB550A}">
            <x14:dataBar minLength="0" maxLength="100" gradient="0">
              <x14:cfvo type="autoMin"/>
              <x14:cfvo type="autoMax"/>
              <x14:negativeFillColor rgb="FFFF0000"/>
              <x14:axisColor rgb="FF000000"/>
            </x14:dataBar>
          </x14:cfRule>
          <xm:sqref>C18:C19</xm:sqref>
        </x14:conditionalFormatting>
        <x14:conditionalFormatting xmlns:xm="http://schemas.microsoft.com/office/excel/2006/main">
          <x14:cfRule type="iconSet" priority="5" id="{9B51E00A-D85B-48D9-B486-5A07B1B095B2}">
            <x14:iconSet iconSet="3Triangles">
              <x14:cfvo type="percent">
                <xm:f>0</xm:f>
              </x14:cfvo>
              <x14:cfvo type="num">
                <xm:f>0</xm:f>
              </x14:cfvo>
              <x14:cfvo type="num" gte="0">
                <xm:f>0</xm:f>
              </x14:cfvo>
            </x14:iconSet>
          </x14:cfRule>
          <xm:sqref>H2</xm:sqref>
        </x14:conditionalFormatting>
        <x14:conditionalFormatting xmlns:xm="http://schemas.microsoft.com/office/excel/2006/main">
          <x14:cfRule type="iconSet" priority="6" id="{CDD88109-B9C5-4F26-93BC-BDC29E73F8F2}">
            <x14:iconSet iconSet="3Triangles">
              <x14:cfvo type="percent">
                <xm:f>0</xm:f>
              </x14:cfvo>
              <x14:cfvo type="num">
                <xm:f>0</xm:f>
              </x14:cfvo>
              <x14:cfvo type="num" gte="0">
                <xm:f>0</xm:f>
              </x14:cfvo>
            </x14:iconSet>
          </x14:cfRule>
          <xm:sqref>H6:H15</xm:sqref>
        </x14:conditionalFormatting>
      </x14:conditionalFormattings>
    </ext>
    <ext xmlns:x14="http://schemas.microsoft.com/office/spreadsheetml/2009/9/main" uri="{05C60535-1F16-4fd2-B633-F4F36F0B64E0}">
      <x14:sparklineGroups xmlns:xm="http://schemas.microsoft.com/office/excel/2006/main">
        <x14:sparklineGroup lineWeight="1" displayEmptyCellsAs="gap" xr2:uid="{705E9F15-3F26-4BC0-AB56-001C93958314}">
          <x14:colorSeries rgb="FF376092"/>
          <x14:colorNegative rgb="FFD00000"/>
          <x14:colorAxis rgb="FF000000"/>
          <x14:colorMarkers rgb="FFD00000"/>
          <x14:colorFirst rgb="FFD00000"/>
          <x14:colorLast rgb="FFD00000"/>
          <x14:colorHigh rgb="FFD00000"/>
          <x14:colorLow rgb="FFD00000"/>
          <x14:sparklines>
            <x14:sparkline>
              <xm:f>'Historical quotes_Ledger'!F3:F126</xm:f>
              <xm:sqref>J10</xm:sqref>
            </x14:sparkline>
          </x14:sparklines>
        </x14:sparklineGroup>
        <x14:sparklineGroup lineWeight="1" displayEmptyCellsAs="gap" xr2:uid="{6804ABB8-B6F3-4754-9679-1F9A42E96FCE}">
          <x14:colorSeries rgb="FF376092"/>
          <x14:colorNegative rgb="FFD00000"/>
          <x14:colorAxis rgb="FF000000"/>
          <x14:colorMarkers rgb="FFD00000"/>
          <x14:colorFirst rgb="FFD00000"/>
          <x14:colorLast rgb="FFD00000"/>
          <x14:colorHigh rgb="FFD00000"/>
          <x14:colorLow rgb="FFD00000"/>
          <x14:sparklines>
            <x14:sparkline>
              <xm:f>'Historical quotes_Ledger'!E3:E126</xm:f>
              <xm:sqref>J9</xm:sqref>
            </x14:sparkline>
          </x14:sparklines>
        </x14:sparklineGroup>
        <x14:sparklineGroup lineWeight="1" displayEmptyCellsAs="gap" xr2:uid="{EDF98099-381E-4A00-9BC7-99C3F8BB2015}">
          <x14:colorSeries rgb="FF376092"/>
          <x14:colorNegative rgb="FFD00000"/>
          <x14:colorAxis rgb="FF000000"/>
          <x14:colorMarkers rgb="FFD00000"/>
          <x14:colorFirst rgb="FFD00000"/>
          <x14:colorLast rgb="FFD00000"/>
          <x14:colorHigh rgb="FFD00000"/>
          <x14:colorLow rgb="FFD00000"/>
          <x14:sparklines>
            <x14:sparkline>
              <xm:f>'Historical quotes_Ledger'!D3:D126</xm:f>
              <xm:sqref>J8</xm:sqref>
            </x14:sparkline>
          </x14:sparklines>
        </x14:sparklineGroup>
        <x14:sparklineGroup lineWeight="1" displayEmptyCellsAs="gap" xr2:uid="{B172BF32-F647-4AA3-B520-605AA114CE28}">
          <x14:colorSeries rgb="FF5687C2"/>
          <x14:colorNegative rgb="FFFFB620"/>
          <x14:colorAxis rgb="FF000000"/>
          <x14:colorMarkers rgb="FFD70077"/>
          <x14:colorFirst rgb="FF777777"/>
          <x14:colorLast rgb="FF359CEB"/>
          <x14:colorHigh rgb="FF56BE79"/>
          <x14:colorLow rgb="FFFF5055"/>
          <x14:sparklines>
            <x14:sparkline>
              <xm:f>'Historical quotes_Ledger'!C3:C126</xm:f>
              <xm:sqref>J7</xm:sqref>
            </x14:sparkline>
          </x14:sparklines>
        </x14:sparklineGroup>
        <x14:sparklineGroup lineWeight="1" displayEmptyCellsAs="gap" xr2:uid="{7B7981DD-9546-465B-B423-435CDDBD52DF}">
          <x14:colorSeries rgb="FF376092"/>
          <x14:colorNegative rgb="FFD00000"/>
          <x14:colorAxis rgb="FF000000"/>
          <x14:colorMarkers rgb="FFD00000"/>
          <x14:colorFirst rgb="FFD00000"/>
          <x14:colorLast rgb="FFD00000"/>
          <x14:colorHigh rgb="FFD00000"/>
          <x14:colorLow rgb="FFD00000"/>
          <x14:sparklines>
            <x14:sparkline>
              <xm:f>'Historical quotes_Ledger'!B3:B126</xm:f>
              <xm:sqref>J6</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3387A-4E9B-4425-922C-F82D1D6C4D63}">
  <dimension ref="A1:H23"/>
  <sheetViews>
    <sheetView workbookViewId="0">
      <selection activeCell="B20" sqref="B20"/>
    </sheetView>
  </sheetViews>
  <sheetFormatPr defaultRowHeight="14.4" x14ac:dyDescent="0.3"/>
  <cols>
    <col min="2" max="2" width="55" customWidth="1"/>
    <col min="3" max="3" width="12.6640625" customWidth="1"/>
    <col min="6" max="6" width="10.44140625" customWidth="1"/>
    <col min="7" max="7" width="19.77734375" customWidth="1"/>
    <col min="8" max="8" width="11.88671875" customWidth="1"/>
  </cols>
  <sheetData>
    <row r="1" spans="1:8" x14ac:dyDescent="0.3">
      <c r="B1" t="s">
        <v>29</v>
      </c>
    </row>
    <row r="2" spans="1:8" x14ac:dyDescent="0.3">
      <c r="A2" s="31" t="s">
        <v>11</v>
      </c>
      <c r="B2" s="31" t="s">
        <v>2</v>
      </c>
      <c r="C2" s="31" t="s">
        <v>12</v>
      </c>
      <c r="D2" s="31" t="s">
        <v>4</v>
      </c>
      <c r="E2" s="31" t="s">
        <v>13</v>
      </c>
      <c r="F2" s="31" t="s">
        <v>14</v>
      </c>
      <c r="G2" s="31" t="s">
        <v>15</v>
      </c>
      <c r="H2" s="31" t="s">
        <v>20</v>
      </c>
    </row>
    <row r="3" spans="1:8" x14ac:dyDescent="0.3">
      <c r="A3" s="1">
        <v>44802</v>
      </c>
      <c r="B3" t="e" vm="2">
        <v>#VALUE!</v>
      </c>
      <c r="C3" t="s">
        <v>16</v>
      </c>
      <c r="D3">
        <v>100</v>
      </c>
      <c r="E3">
        <v>162.02000000000001</v>
      </c>
      <c r="F3" t="s">
        <v>19</v>
      </c>
      <c r="G3">
        <f>D3*E3</f>
        <v>16202.000000000002</v>
      </c>
      <c r="H3" t="str" cm="1">
        <f t="array" ref="H3">_FV(Table1[[#This Row],[Stock]],"Ticker symbol",TRUE)</f>
        <v>JNJ</v>
      </c>
    </row>
    <row r="4" spans="1:8" x14ac:dyDescent="0.3">
      <c r="A4" s="1">
        <v>44803</v>
      </c>
      <c r="B4" t="e" vm="2">
        <v>#VALUE!</v>
      </c>
      <c r="C4" t="s">
        <v>16</v>
      </c>
      <c r="D4">
        <v>50</v>
      </c>
      <c r="E4">
        <v>162.03</v>
      </c>
      <c r="F4" t="s">
        <v>19</v>
      </c>
      <c r="G4">
        <f t="shared" ref="G4:G23" si="0">D4*E4</f>
        <v>8101.5</v>
      </c>
      <c r="H4" t="str" cm="1">
        <f t="array" ref="H4">_FV(Table1[[#This Row],[Stock]],"Ticker symbol",TRUE)</f>
        <v>JNJ</v>
      </c>
    </row>
    <row r="5" spans="1:8" x14ac:dyDescent="0.3">
      <c r="A5" s="1">
        <v>44804</v>
      </c>
      <c r="B5" t="e" vm="2">
        <v>#VALUE!</v>
      </c>
      <c r="C5" t="s">
        <v>16</v>
      </c>
      <c r="D5">
        <v>130</v>
      </c>
      <c r="E5">
        <v>161.27000000000001</v>
      </c>
      <c r="F5" t="s">
        <v>19</v>
      </c>
      <c r="G5">
        <f t="shared" si="0"/>
        <v>20965.100000000002</v>
      </c>
      <c r="H5" t="str" cm="1">
        <f t="array" ref="H5">_FV(Table1[[#This Row],[Stock]],"Ticker symbol",TRUE)</f>
        <v>JNJ</v>
      </c>
    </row>
    <row r="6" spans="1:8" x14ac:dyDescent="0.3">
      <c r="A6" s="1">
        <v>44860</v>
      </c>
      <c r="B6" t="e" vm="2">
        <v>#VALUE!</v>
      </c>
      <c r="C6" t="s">
        <v>17</v>
      </c>
      <c r="D6">
        <v>-100</v>
      </c>
      <c r="E6">
        <v>172.57</v>
      </c>
      <c r="F6" t="s">
        <v>19</v>
      </c>
      <c r="G6">
        <f t="shared" si="0"/>
        <v>-17257</v>
      </c>
      <c r="H6" t="str" cm="1">
        <f t="array" ref="H6">_FV(Table1[[#This Row],[Stock]],"Ticker symbol",TRUE)</f>
        <v>JNJ</v>
      </c>
    </row>
    <row r="7" spans="1:8" x14ac:dyDescent="0.3">
      <c r="A7" s="1">
        <v>44826</v>
      </c>
      <c r="B7" t="e" vm="3">
        <v>#VALUE!</v>
      </c>
      <c r="C7" t="s">
        <v>16</v>
      </c>
      <c r="D7">
        <v>210</v>
      </c>
      <c r="E7">
        <v>43.52</v>
      </c>
      <c r="F7" t="s">
        <v>19</v>
      </c>
      <c r="G7">
        <f t="shared" si="0"/>
        <v>9139.2000000000007</v>
      </c>
      <c r="H7" t="str" cm="1">
        <f t="array" ref="H7">_FV(Table1[[#This Row],[Stock]],"Ticker symbol",TRUE)</f>
        <v>PFE</v>
      </c>
    </row>
    <row r="8" spans="1:8" x14ac:dyDescent="0.3">
      <c r="A8" s="1">
        <v>44825</v>
      </c>
      <c r="B8" t="e" vm="3">
        <v>#VALUE!</v>
      </c>
      <c r="C8" t="s">
        <v>17</v>
      </c>
      <c r="D8">
        <v>-100</v>
      </c>
      <c r="E8">
        <v>44.98</v>
      </c>
      <c r="F8" t="s">
        <v>19</v>
      </c>
      <c r="G8">
        <f t="shared" si="0"/>
        <v>-4498</v>
      </c>
      <c r="H8" t="str" cm="1">
        <f t="array" ref="H8">_FV(Table1[[#This Row],[Stock]],"Ticker symbol",TRUE)</f>
        <v>PFE</v>
      </c>
    </row>
    <row r="9" spans="1:8" x14ac:dyDescent="0.3">
      <c r="A9" s="1">
        <v>44861</v>
      </c>
      <c r="B9" t="e" vm="3">
        <v>#VALUE!</v>
      </c>
      <c r="C9" t="s">
        <v>16</v>
      </c>
      <c r="D9">
        <v>50</v>
      </c>
      <c r="E9">
        <v>43.74</v>
      </c>
      <c r="F9" t="s">
        <v>19</v>
      </c>
      <c r="G9">
        <f t="shared" si="0"/>
        <v>2187</v>
      </c>
      <c r="H9" t="str" cm="1">
        <f t="array" ref="H9">_FV(Table1[[#This Row],[Stock]],"Ticker symbol",TRUE)</f>
        <v>PFE</v>
      </c>
    </row>
    <row r="10" spans="1:8" x14ac:dyDescent="0.3">
      <c r="A10" s="1">
        <v>44845</v>
      </c>
      <c r="B10" t="e" vm="7">
        <v>#VALUE!</v>
      </c>
      <c r="C10" t="s">
        <v>17</v>
      </c>
      <c r="D10">
        <v>-137</v>
      </c>
      <c r="E10">
        <v>261.58999999999997</v>
      </c>
      <c r="F10" t="s">
        <v>19</v>
      </c>
      <c r="G10">
        <f t="shared" si="0"/>
        <v>-35837.829999999994</v>
      </c>
      <c r="H10" t="str" cm="1">
        <f t="array" ref="H10">_FV(Table1[[#This Row],[Stock]],"Ticker symbol",TRUE)</f>
        <v>AMGN</v>
      </c>
    </row>
    <row r="11" spans="1:8" x14ac:dyDescent="0.3">
      <c r="A11" s="1">
        <v>44841</v>
      </c>
      <c r="B11" t="e" vm="7">
        <v>#VALUE!</v>
      </c>
      <c r="C11" t="s">
        <v>16</v>
      </c>
      <c r="D11">
        <v>137</v>
      </c>
      <c r="E11">
        <v>231.52</v>
      </c>
      <c r="F11" t="s">
        <v>19</v>
      </c>
      <c r="G11">
        <f t="shared" si="0"/>
        <v>31718.240000000002</v>
      </c>
      <c r="H11" t="str" cm="1">
        <f t="array" ref="H11">_FV(Table1[[#This Row],[Stock]],"Ticker symbol",TRUE)</f>
        <v>AMGN</v>
      </c>
    </row>
    <row r="12" spans="1:8" x14ac:dyDescent="0.3">
      <c r="A12" s="1">
        <v>44833</v>
      </c>
      <c r="B12" t="e" vm="4">
        <v>#VALUE!</v>
      </c>
      <c r="C12" t="s">
        <v>16</v>
      </c>
      <c r="D12">
        <v>150</v>
      </c>
      <c r="E12">
        <v>16.170000000000002</v>
      </c>
      <c r="F12" t="s">
        <v>19</v>
      </c>
      <c r="G12">
        <f t="shared" si="0"/>
        <v>2425.5000000000005</v>
      </c>
      <c r="H12" t="str" cm="1">
        <f t="array" ref="H12">_FV(Table1[[#This Row],[Stock]],"Ticker symbol",TRUE)</f>
        <v>EXEL</v>
      </c>
    </row>
    <row r="13" spans="1:8" x14ac:dyDescent="0.3">
      <c r="A13" s="1">
        <v>44834</v>
      </c>
      <c r="B13" t="e" vm="4">
        <v>#VALUE!</v>
      </c>
      <c r="C13" t="s">
        <v>16</v>
      </c>
      <c r="D13">
        <v>274</v>
      </c>
      <c r="E13">
        <v>16.170000000000002</v>
      </c>
      <c r="F13" t="s">
        <v>19</v>
      </c>
      <c r="G13">
        <f t="shared" si="0"/>
        <v>4430.5800000000008</v>
      </c>
      <c r="H13" t="str" cm="1">
        <f t="array" ref="H13">_FV(Table1[[#This Row],[Stock]],"Ticker symbol",TRUE)</f>
        <v>EXEL</v>
      </c>
    </row>
    <row r="14" spans="1:8" x14ac:dyDescent="0.3">
      <c r="A14" s="1">
        <v>44831</v>
      </c>
      <c r="B14" t="e" vm="5">
        <v>#VALUE!</v>
      </c>
      <c r="C14" t="s">
        <v>17</v>
      </c>
      <c r="D14">
        <v>-1500</v>
      </c>
      <c r="E14">
        <v>289.52999999999997</v>
      </c>
      <c r="F14" t="s">
        <v>19</v>
      </c>
      <c r="G14">
        <f t="shared" si="0"/>
        <v>-434294.99999999994</v>
      </c>
      <c r="H14" t="str" cm="1">
        <f t="array" ref="H14">_FV(Table1[[#This Row],[Stock]],"Ticker symbol",TRUE)</f>
        <v>VRTX</v>
      </c>
    </row>
    <row r="15" spans="1:8" x14ac:dyDescent="0.3">
      <c r="A15" s="1">
        <v>44804</v>
      </c>
      <c r="B15" t="e" vm="5">
        <v>#VALUE!</v>
      </c>
      <c r="C15" t="s">
        <v>16</v>
      </c>
      <c r="D15">
        <v>1375</v>
      </c>
      <c r="E15">
        <v>281.12</v>
      </c>
      <c r="F15" t="s">
        <v>19</v>
      </c>
      <c r="G15">
        <f t="shared" si="0"/>
        <v>386540</v>
      </c>
      <c r="H15" t="str" cm="1">
        <f t="array" ref="H15">_FV(Table1[[#This Row],[Stock]],"Ticker symbol",TRUE)</f>
        <v>VRTX</v>
      </c>
    </row>
    <row r="16" spans="1:8" x14ac:dyDescent="0.3">
      <c r="A16" s="1">
        <v>44805</v>
      </c>
      <c r="B16" t="e" vm="5">
        <v>#VALUE!</v>
      </c>
      <c r="C16" t="s">
        <v>16</v>
      </c>
      <c r="D16">
        <v>320</v>
      </c>
      <c r="E16">
        <v>281.54000000000002</v>
      </c>
      <c r="F16" t="s">
        <v>19</v>
      </c>
      <c r="G16">
        <f t="shared" si="0"/>
        <v>90092.800000000003</v>
      </c>
      <c r="H16" t="str" cm="1">
        <f t="array" ref="H16">_FV(Table1[[#This Row],[Stock]],"Ticker symbol",TRUE)</f>
        <v>VRTX</v>
      </c>
    </row>
    <row r="17" spans="1:8" x14ac:dyDescent="0.3">
      <c r="A17" s="1">
        <v>44811</v>
      </c>
      <c r="B17" t="e" vm="5">
        <v>#VALUE!</v>
      </c>
      <c r="C17" t="s">
        <v>16</v>
      </c>
      <c r="D17">
        <v>695</v>
      </c>
      <c r="E17">
        <v>277.5</v>
      </c>
      <c r="F17" t="s">
        <v>19</v>
      </c>
      <c r="G17">
        <f t="shared" si="0"/>
        <v>192862.5</v>
      </c>
      <c r="H17" t="str" cm="1">
        <f t="array" ref="H17">_FV(Table1[[#This Row],[Stock]],"Ticker symbol",TRUE)</f>
        <v>VRTX</v>
      </c>
    </row>
    <row r="18" spans="1:8" x14ac:dyDescent="0.3">
      <c r="A18" s="1">
        <v>44790</v>
      </c>
      <c r="B18" t="e" vm="8">
        <v>#VALUE!</v>
      </c>
      <c r="C18" t="s">
        <v>17</v>
      </c>
      <c r="D18">
        <v>-1100</v>
      </c>
      <c r="E18">
        <v>142</v>
      </c>
      <c r="F18" t="s">
        <v>19</v>
      </c>
      <c r="G18">
        <f t="shared" si="0"/>
        <v>-156200</v>
      </c>
      <c r="H18" t="str" cm="1">
        <f t="array" ref="H18">_FV(Table1[[#This Row],[Stock]],"Ticker symbol",TRUE)</f>
        <v>ABBV</v>
      </c>
    </row>
    <row r="19" spans="1:8" x14ac:dyDescent="0.3">
      <c r="A19" s="1">
        <v>44774</v>
      </c>
      <c r="B19" t="e" vm="8">
        <v>#VALUE!</v>
      </c>
      <c r="C19" t="s">
        <v>18</v>
      </c>
      <c r="D19">
        <v>1000</v>
      </c>
      <c r="E19">
        <v>137.77000000000001</v>
      </c>
      <c r="F19" t="s">
        <v>19</v>
      </c>
      <c r="G19">
        <f t="shared" si="0"/>
        <v>137770</v>
      </c>
      <c r="H19" t="str" cm="1">
        <f t="array" ref="H19">_FV(Table1[[#This Row],[Stock]],"Ticker symbol",TRUE)</f>
        <v>ABBV</v>
      </c>
    </row>
    <row r="20" spans="1:8" x14ac:dyDescent="0.3">
      <c r="A20" s="1">
        <v>44777</v>
      </c>
      <c r="B20" t="e" vm="8">
        <v>#VALUE!</v>
      </c>
      <c r="C20" t="s">
        <v>18</v>
      </c>
      <c r="D20">
        <v>100</v>
      </c>
      <c r="E20">
        <v>138.69</v>
      </c>
      <c r="F20" t="s">
        <v>19</v>
      </c>
      <c r="G20">
        <f t="shared" si="0"/>
        <v>13869</v>
      </c>
      <c r="H20" t="str" cm="1">
        <f t="array" ref="H20">_FV(Table1[[#This Row],[Stock]],"Ticker symbol",TRUE)</f>
        <v>ABBV</v>
      </c>
    </row>
    <row r="21" spans="1:8" x14ac:dyDescent="0.3">
      <c r="A21" s="1">
        <v>44642</v>
      </c>
      <c r="B21" t="e" vm="6">
        <v>#VALUE!</v>
      </c>
      <c r="C21" t="s">
        <v>16</v>
      </c>
      <c r="D21">
        <v>250</v>
      </c>
      <c r="E21">
        <v>75.86</v>
      </c>
      <c r="F21" t="s">
        <v>19</v>
      </c>
      <c r="G21">
        <f t="shared" si="0"/>
        <v>18965</v>
      </c>
      <c r="H21" t="str" cm="1">
        <f t="array" ref="H21">_FV(Table1[[#This Row],[Stock]],"Ticker symbol",TRUE)</f>
        <v>BMY</v>
      </c>
    </row>
    <row r="22" spans="1:8" x14ac:dyDescent="0.3">
      <c r="A22" s="1">
        <v>44796</v>
      </c>
      <c r="B22" t="e" vm="6">
        <v>#VALUE!</v>
      </c>
      <c r="C22" t="s">
        <v>17</v>
      </c>
      <c r="D22">
        <v>-1000</v>
      </c>
      <c r="E22">
        <v>74.489999999999995</v>
      </c>
      <c r="F22" t="s">
        <v>19</v>
      </c>
      <c r="G22">
        <f t="shared" si="0"/>
        <v>-74490</v>
      </c>
      <c r="H22" t="str" cm="1">
        <f t="array" ref="H22">_FV(Table1[[#This Row],[Stock]],"Ticker symbol",TRUE)</f>
        <v>BMY</v>
      </c>
    </row>
    <row r="23" spans="1:8" x14ac:dyDescent="0.3">
      <c r="A23" s="1">
        <v>44776</v>
      </c>
      <c r="B23" t="e" vm="6">
        <v>#VALUE!</v>
      </c>
      <c r="C23" t="s">
        <v>16</v>
      </c>
      <c r="D23">
        <v>1250</v>
      </c>
      <c r="E23">
        <v>72.599999999999994</v>
      </c>
      <c r="F23" t="s">
        <v>19</v>
      </c>
      <c r="G23">
        <f t="shared" si="0"/>
        <v>90750</v>
      </c>
      <c r="H23" t="str" cm="1">
        <f t="array" ref="H23">_FV(Table1[[#This Row],[Stock]],"Ticker symbol",TRUE)</f>
        <v>BMY</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38FA0-61F9-4A11-BAB7-71325D0AF46F}">
  <dimension ref="A1:F127"/>
  <sheetViews>
    <sheetView tabSelected="1" workbookViewId="0">
      <selection activeCell="N3" sqref="N3"/>
    </sheetView>
  </sheetViews>
  <sheetFormatPr defaultRowHeight="14.4" x14ac:dyDescent="0.3"/>
  <cols>
    <col min="1" max="1" width="11.21875" customWidth="1"/>
    <col min="4" max="4" width="8.88671875" style="12"/>
  </cols>
  <sheetData>
    <row r="1" spans="1:6" ht="16.8" x14ac:dyDescent="0.4">
      <c r="A1" s="13"/>
      <c r="B1" s="13" t="s">
        <v>23</v>
      </c>
      <c r="C1" s="13" t="s">
        <v>24</v>
      </c>
      <c r="D1" s="14" t="s">
        <v>26</v>
      </c>
      <c r="E1" s="13" t="s">
        <v>27</v>
      </c>
      <c r="F1" s="13" t="s">
        <v>25</v>
      </c>
    </row>
    <row r="2" spans="1:6" x14ac:dyDescent="0.3">
      <c r="A2" s="25" t="str" cm="1">
        <f t="array" aca="1" ref="A2:B124" ca="1">_xlfn.STOCKHISTORY(Dashboard!B6,TODAY()-180,TODAY(),0,1,0,1)</f>
        <v>Date</v>
      </c>
      <c r="B2" s="25" t="str">
        <f ca="1"/>
        <v>Close</v>
      </c>
      <c r="C2" s="25"/>
      <c r="D2" s="29"/>
      <c r="E2" s="25"/>
      <c r="F2" s="25"/>
    </row>
    <row r="3" spans="1:6" x14ac:dyDescent="0.3">
      <c r="A3" s="25" vm="9">
        <f ca="1"/>
        <v>44855</v>
      </c>
      <c r="B3" s="25" vm="10">
        <f ca="1"/>
        <v>168.71</v>
      </c>
      <c r="C3" s="25" cm="1" vm="11">
        <f t="array" aca="1" ref="C3:C124" ca="1">_xlfn.STOCKHISTORY(Dashboard!B7,TODAY()-180,TODAY(),0,0,1)</f>
        <v>44.95</v>
      </c>
      <c r="D3" s="29" cm="1" vm="12">
        <f t="array" aca="1" ref="D3:D124" ca="1">_xlfn.STOCKHISTORY(Dashboard!B8,TODAY()-180,TODAY(),0,0,1)</f>
        <v>16.45</v>
      </c>
      <c r="E3" s="30" cm="1" vm="13">
        <f t="array" aca="1" ref="E3:E124" ca="1">_xlfn.STOCKHISTORY(Dashboard!B9,TODAY()-180,TODAY(),0,0,1)</f>
        <v>300</v>
      </c>
      <c r="F3" s="25" cm="1" vm="14">
        <f t="array" aca="1" ref="F3:F124" ca="1">_xlfn.STOCKHISTORY(Dashboard!B10,TODAY()-180,TODAY(),0,0,1)</f>
        <v>72.209999999999994</v>
      </c>
    </row>
    <row r="4" spans="1:6" x14ac:dyDescent="0.3">
      <c r="A4" s="25" vm="15">
        <f ca="1"/>
        <v>44858</v>
      </c>
      <c r="B4" s="25" vm="16">
        <f ca="1"/>
        <v>170.98</v>
      </c>
      <c r="C4" s="25" vm="17">
        <f ca="1"/>
        <v>45.54</v>
      </c>
      <c r="D4" s="29" vm="18">
        <f ca="1"/>
        <v>16.32</v>
      </c>
      <c r="E4" s="30" vm="19">
        <f ca="1"/>
        <v>310.5</v>
      </c>
      <c r="F4" s="25" vm="20">
        <f ca="1"/>
        <v>72.989999999999995</v>
      </c>
    </row>
    <row r="5" spans="1:6" x14ac:dyDescent="0.3">
      <c r="A5" s="25" vm="21">
        <f ca="1"/>
        <v>44859</v>
      </c>
      <c r="B5" s="25" vm="22">
        <f ca="1"/>
        <v>170.71</v>
      </c>
      <c r="C5" s="25" vm="23">
        <f ca="1"/>
        <v>45.59</v>
      </c>
      <c r="D5" s="29" vm="24">
        <f ca="1"/>
        <v>16.670000000000002</v>
      </c>
      <c r="E5" s="30" vm="25">
        <f ca="1"/>
        <v>309.20999999999998</v>
      </c>
      <c r="F5" s="25" vm="26">
        <f ca="1"/>
        <v>72.77</v>
      </c>
    </row>
    <row r="6" spans="1:6" x14ac:dyDescent="0.3">
      <c r="A6" s="25" vm="27">
        <f ca="1"/>
        <v>44860</v>
      </c>
      <c r="B6" s="25" vm="28">
        <f ca="1"/>
        <v>172.21</v>
      </c>
      <c r="C6" s="25" vm="29">
        <f ca="1"/>
        <v>46.06</v>
      </c>
      <c r="D6" s="29" vm="30">
        <f ca="1"/>
        <v>16.34</v>
      </c>
      <c r="E6" s="30" vm="31">
        <f ca="1"/>
        <v>311.18</v>
      </c>
      <c r="F6" s="25" vm="32">
        <f ca="1"/>
        <v>74.45</v>
      </c>
    </row>
    <row r="7" spans="1:6" x14ac:dyDescent="0.3">
      <c r="A7" s="25" vm="33">
        <f ca="1"/>
        <v>44861</v>
      </c>
      <c r="B7" s="25" vm="34">
        <f ca="1"/>
        <v>172.31</v>
      </c>
      <c r="C7" s="25" vm="35">
        <f ca="1"/>
        <v>45.74</v>
      </c>
      <c r="D7" s="29" vm="18">
        <f ca="1"/>
        <v>16.32</v>
      </c>
      <c r="E7" s="30" vm="36">
        <f ca="1"/>
        <v>287.89</v>
      </c>
      <c r="F7" s="25" vm="37">
        <f ca="1"/>
        <v>74.599999999999994</v>
      </c>
    </row>
    <row r="8" spans="1:6" x14ac:dyDescent="0.3">
      <c r="A8" s="25" vm="38">
        <f ca="1"/>
        <v>44862</v>
      </c>
      <c r="B8" s="25" vm="39">
        <f ca="1"/>
        <v>174.87</v>
      </c>
      <c r="C8" s="25" vm="40">
        <f ca="1"/>
        <v>47.43</v>
      </c>
      <c r="D8" s="29" vm="41">
        <f ca="1"/>
        <v>16.63</v>
      </c>
      <c r="E8" s="30" vm="42">
        <f ca="1"/>
        <v>313.89</v>
      </c>
      <c r="F8" s="25" vm="43">
        <f ca="1"/>
        <v>76.83</v>
      </c>
    </row>
    <row r="9" spans="1:6" x14ac:dyDescent="0.3">
      <c r="A9" s="25" vm="44">
        <f ca="1"/>
        <v>44865</v>
      </c>
      <c r="B9" s="25" vm="45">
        <f ca="1"/>
        <v>173.97</v>
      </c>
      <c r="C9" s="25" vm="46">
        <f ca="1"/>
        <v>46.55</v>
      </c>
      <c r="D9" s="29" vm="47">
        <f ca="1"/>
        <v>16.579999999999998</v>
      </c>
      <c r="E9" s="30" vm="48">
        <f ca="1"/>
        <v>312</v>
      </c>
      <c r="F9" s="25" vm="49">
        <f ca="1"/>
        <v>77.47</v>
      </c>
    </row>
    <row r="10" spans="1:6" x14ac:dyDescent="0.3">
      <c r="A10" s="25" vm="50">
        <f ca="1"/>
        <v>44866</v>
      </c>
      <c r="B10" s="25" vm="51">
        <f ca="1"/>
        <v>173.09</v>
      </c>
      <c r="C10" s="25" vm="52">
        <f ca="1"/>
        <v>48.01</v>
      </c>
      <c r="D10" s="29" vm="53">
        <f ca="1"/>
        <v>16.8</v>
      </c>
      <c r="E10" s="30" vm="54">
        <f ca="1"/>
        <v>314.2</v>
      </c>
      <c r="F10" s="25" vm="55">
        <f ca="1"/>
        <v>77.7</v>
      </c>
    </row>
    <row r="11" spans="1:6" x14ac:dyDescent="0.3">
      <c r="A11" s="25" vm="56">
        <f ca="1"/>
        <v>44867</v>
      </c>
      <c r="B11" s="25" vm="57">
        <f ca="1"/>
        <v>170.43</v>
      </c>
      <c r="C11" s="25" vm="58">
        <f ca="1"/>
        <v>47.07</v>
      </c>
      <c r="D11" s="29" vm="59">
        <f ca="1"/>
        <v>17.010000000000002</v>
      </c>
      <c r="E11" s="30" vm="60">
        <f ca="1"/>
        <v>310.01</v>
      </c>
      <c r="F11" s="25" vm="61">
        <f ca="1"/>
        <v>77.45</v>
      </c>
    </row>
    <row r="12" spans="1:6" x14ac:dyDescent="0.3">
      <c r="A12" s="25" vm="62">
        <f ca="1"/>
        <v>44868</v>
      </c>
      <c r="B12" s="25" vm="63">
        <f ca="1"/>
        <v>170.72</v>
      </c>
      <c r="C12" s="25" vm="64">
        <f ca="1"/>
        <v>46.57</v>
      </c>
      <c r="D12" s="29" vm="65">
        <f ca="1"/>
        <v>16.239999999999998</v>
      </c>
      <c r="E12" s="30" vm="66">
        <f ca="1"/>
        <v>311.3</v>
      </c>
      <c r="F12" s="25" vm="67">
        <f ca="1"/>
        <v>78.48</v>
      </c>
    </row>
    <row r="13" spans="1:6" x14ac:dyDescent="0.3">
      <c r="A13" s="25" vm="68">
        <f ca="1"/>
        <v>44869</v>
      </c>
      <c r="B13" s="25" vm="69">
        <f ca="1"/>
        <v>171.48</v>
      </c>
      <c r="C13" s="25" vm="70">
        <f ca="1"/>
        <v>47.22</v>
      </c>
      <c r="D13" s="29" vm="71">
        <f ca="1"/>
        <v>16.46</v>
      </c>
      <c r="E13" s="30" vm="72">
        <f ca="1"/>
        <v>308.82</v>
      </c>
      <c r="F13" s="25" vm="73">
        <f ca="1"/>
        <v>78.78</v>
      </c>
    </row>
    <row r="14" spans="1:6" x14ac:dyDescent="0.3">
      <c r="A14" s="25" vm="74">
        <f ca="1"/>
        <v>44872</v>
      </c>
      <c r="B14" s="25" vm="75">
        <f ca="1"/>
        <v>172.98</v>
      </c>
      <c r="C14" s="25" vm="76">
        <f ca="1"/>
        <v>47.09</v>
      </c>
      <c r="D14" s="29" vm="77">
        <f ca="1"/>
        <v>16.350000000000001</v>
      </c>
      <c r="E14" s="30" vm="78">
        <f ca="1"/>
        <v>303.23</v>
      </c>
      <c r="F14" s="25" vm="79">
        <f ca="1"/>
        <v>79.19</v>
      </c>
    </row>
    <row r="15" spans="1:6" x14ac:dyDescent="0.3">
      <c r="A15" s="25" vm="80">
        <f ca="1"/>
        <v>44873</v>
      </c>
      <c r="B15" s="25" vm="81">
        <f ca="1"/>
        <v>173.84</v>
      </c>
      <c r="C15" s="25" vm="82">
        <f ca="1"/>
        <v>47.35</v>
      </c>
      <c r="D15" s="29" vm="83">
        <f ca="1"/>
        <v>16.559999999999999</v>
      </c>
      <c r="E15" s="30" vm="84">
        <f ca="1"/>
        <v>306.5</v>
      </c>
      <c r="F15" s="25" vm="85">
        <f ca="1"/>
        <v>79.98</v>
      </c>
    </row>
    <row r="16" spans="1:6" x14ac:dyDescent="0.3">
      <c r="A16" s="25" vm="86">
        <f ca="1"/>
        <v>44874</v>
      </c>
      <c r="B16" s="25" vm="87">
        <f ca="1"/>
        <v>172.45</v>
      </c>
      <c r="C16" s="25" vm="88">
        <f ca="1"/>
        <v>46.72</v>
      </c>
      <c r="D16" s="29" vm="89">
        <f ca="1"/>
        <v>16.39</v>
      </c>
      <c r="E16" s="30" vm="90">
        <f ca="1"/>
        <v>309.33999999999997</v>
      </c>
      <c r="F16" s="25" vm="91">
        <f ca="1"/>
        <v>79.78</v>
      </c>
    </row>
    <row r="17" spans="1:6" x14ac:dyDescent="0.3">
      <c r="A17" s="25" vm="92">
        <f ca="1"/>
        <v>44875</v>
      </c>
      <c r="B17" s="25" vm="93">
        <f ca="1"/>
        <v>174.47</v>
      </c>
      <c r="C17" s="25" vm="94">
        <f ca="1"/>
        <v>47.38</v>
      </c>
      <c r="D17" s="29" vm="95">
        <f ca="1"/>
        <v>16.91</v>
      </c>
      <c r="E17" s="30" vm="96">
        <f ca="1"/>
        <v>311.02999999999997</v>
      </c>
      <c r="F17" s="25" vm="97">
        <f ca="1"/>
        <v>79.38</v>
      </c>
    </row>
    <row r="18" spans="1:6" x14ac:dyDescent="0.3">
      <c r="A18" s="25" vm="98">
        <f ca="1"/>
        <v>44876</v>
      </c>
      <c r="B18" s="25" vm="99">
        <f ca="1"/>
        <v>169.25</v>
      </c>
      <c r="C18" s="25" vm="100">
        <f ca="1"/>
        <v>47.6</v>
      </c>
      <c r="D18" s="29" vm="53">
        <f ca="1"/>
        <v>16.8</v>
      </c>
      <c r="E18" s="30" vm="101">
        <f ca="1"/>
        <v>303.26</v>
      </c>
      <c r="F18" s="25" vm="102">
        <f ca="1"/>
        <v>75.959999999999994</v>
      </c>
    </row>
    <row r="19" spans="1:6" x14ac:dyDescent="0.3">
      <c r="A19" s="25" vm="103">
        <f ca="1"/>
        <v>44879</v>
      </c>
      <c r="B19" s="25" vm="104">
        <f ca="1"/>
        <v>171.91</v>
      </c>
      <c r="C19" s="25" vm="105">
        <f ca="1"/>
        <v>49.24</v>
      </c>
      <c r="D19" s="29" vm="106">
        <f ca="1"/>
        <v>16.71</v>
      </c>
      <c r="E19" s="30" vm="107">
        <f ca="1"/>
        <v>306.02999999999997</v>
      </c>
      <c r="F19" s="25" vm="108">
        <f ca="1"/>
        <v>76.39</v>
      </c>
    </row>
    <row r="20" spans="1:6" x14ac:dyDescent="0.3">
      <c r="A20" s="25" vm="109">
        <f ca="1"/>
        <v>44880</v>
      </c>
      <c r="B20" s="25" vm="110">
        <f ca="1"/>
        <v>172.39</v>
      </c>
      <c r="C20" s="25" vm="111">
        <f ca="1"/>
        <v>48.57</v>
      </c>
      <c r="D20" s="29" vm="53">
        <f ca="1"/>
        <v>16.8</v>
      </c>
      <c r="E20" s="30" vm="112">
        <f ca="1"/>
        <v>305.27999999999997</v>
      </c>
      <c r="F20" s="25" vm="113">
        <f ca="1"/>
        <v>76.28</v>
      </c>
    </row>
    <row r="21" spans="1:6" x14ac:dyDescent="0.3">
      <c r="A21" s="25" vm="114">
        <f ca="1"/>
        <v>44881</v>
      </c>
      <c r="B21" s="25" vm="115">
        <f ca="1"/>
        <v>173.46</v>
      </c>
      <c r="C21" s="25" vm="116">
        <f ca="1"/>
        <v>48.05</v>
      </c>
      <c r="D21" s="29" vm="117">
        <f ca="1"/>
        <v>16.850000000000001</v>
      </c>
      <c r="E21" s="30" vm="118">
        <f ca="1"/>
        <v>305.44</v>
      </c>
      <c r="F21" s="25" vm="119">
        <f ca="1"/>
        <v>76.150000000000006</v>
      </c>
    </row>
    <row r="22" spans="1:6" x14ac:dyDescent="0.3">
      <c r="A22" s="25" vm="120">
        <f ca="1"/>
        <v>44882</v>
      </c>
      <c r="B22" s="25" vm="121">
        <f ca="1"/>
        <v>174.86</v>
      </c>
      <c r="C22" s="25" vm="122">
        <f ca="1"/>
        <v>48.33</v>
      </c>
      <c r="D22" s="29" vm="123">
        <f ca="1"/>
        <v>16.920000000000002</v>
      </c>
      <c r="E22" s="30" vm="124">
        <f ca="1"/>
        <v>309.89999999999998</v>
      </c>
      <c r="F22" s="25" vm="125">
        <f ca="1"/>
        <v>77.16</v>
      </c>
    </row>
    <row r="23" spans="1:6" x14ac:dyDescent="0.3">
      <c r="A23" s="25" vm="126">
        <f ca="1"/>
        <v>44883</v>
      </c>
      <c r="B23" s="25" vm="127">
        <f ca="1"/>
        <v>176.2</v>
      </c>
      <c r="C23" s="25" vm="128">
        <f ca="1"/>
        <v>48.23</v>
      </c>
      <c r="D23" s="29" vm="95">
        <f ca="1"/>
        <v>16.91</v>
      </c>
      <c r="E23" s="30" vm="129">
        <f ca="1"/>
        <v>314.63</v>
      </c>
      <c r="F23" s="25" vm="61">
        <f ca="1"/>
        <v>77.45</v>
      </c>
    </row>
    <row r="24" spans="1:6" x14ac:dyDescent="0.3">
      <c r="A24" s="25" vm="130">
        <f ca="1"/>
        <v>44886</v>
      </c>
      <c r="B24" s="25" vm="131">
        <f ca="1"/>
        <v>175.97</v>
      </c>
      <c r="C24" s="25" vm="132">
        <f ca="1"/>
        <v>48.18</v>
      </c>
      <c r="D24" s="29" vm="133">
        <f ca="1"/>
        <v>16.82</v>
      </c>
      <c r="E24" s="30" vm="134">
        <f ca="1"/>
        <v>316.2</v>
      </c>
      <c r="F24" s="25" vm="135">
        <f ca="1"/>
        <v>78.959999999999994</v>
      </c>
    </row>
    <row r="25" spans="1:6" x14ac:dyDescent="0.3">
      <c r="A25" s="25" vm="136">
        <f ca="1"/>
        <v>44887</v>
      </c>
      <c r="B25" s="25" vm="137">
        <f ca="1"/>
        <v>176.82</v>
      </c>
      <c r="C25" s="25" vm="138">
        <f ca="1"/>
        <v>49.08</v>
      </c>
      <c r="D25" s="29" vm="139">
        <f ca="1"/>
        <v>17.12</v>
      </c>
      <c r="E25" s="30" vm="140">
        <f ca="1"/>
        <v>321.48</v>
      </c>
      <c r="F25" s="25" vm="141">
        <f ca="1"/>
        <v>78.86</v>
      </c>
    </row>
    <row r="26" spans="1:6" x14ac:dyDescent="0.3">
      <c r="A26" s="25" vm="142">
        <f ca="1"/>
        <v>44888</v>
      </c>
      <c r="B26" s="25" vm="143">
        <f ca="1"/>
        <v>177.01</v>
      </c>
      <c r="C26" s="25" vm="144">
        <f ca="1"/>
        <v>48.85</v>
      </c>
      <c r="D26" s="29" vm="145">
        <f ca="1"/>
        <v>16.86</v>
      </c>
      <c r="E26" s="30" vm="146">
        <f ca="1"/>
        <v>316.16000000000003</v>
      </c>
      <c r="F26" s="25" vm="147">
        <f ca="1"/>
        <v>79.14</v>
      </c>
    </row>
    <row r="27" spans="1:6" x14ac:dyDescent="0.3">
      <c r="A27" s="25" vm="148">
        <f ca="1"/>
        <v>44890</v>
      </c>
      <c r="B27" s="25" vm="149">
        <f ca="1"/>
        <v>177.24</v>
      </c>
      <c r="C27" s="25" vm="150">
        <f ca="1"/>
        <v>49.21</v>
      </c>
      <c r="D27" s="29" vm="151">
        <f ca="1"/>
        <v>16.940000000000001</v>
      </c>
      <c r="E27" s="30" vm="152">
        <f ca="1"/>
        <v>312.98</v>
      </c>
      <c r="F27" s="25" vm="153">
        <f ca="1"/>
        <v>79.239999999999995</v>
      </c>
    </row>
    <row r="28" spans="1:6" x14ac:dyDescent="0.3">
      <c r="A28" s="25" vm="154">
        <f ca="1"/>
        <v>44893</v>
      </c>
      <c r="B28" s="25" vm="155">
        <f ca="1"/>
        <v>177.33</v>
      </c>
      <c r="C28" s="25" vm="156">
        <f ca="1"/>
        <v>49.57</v>
      </c>
      <c r="D28" s="29" vm="157">
        <f ca="1"/>
        <v>16.79</v>
      </c>
      <c r="E28" s="30" vm="158">
        <f ca="1"/>
        <v>315.3</v>
      </c>
      <c r="F28" s="25" vm="147">
        <f ca="1"/>
        <v>79.14</v>
      </c>
    </row>
    <row r="29" spans="1:6" x14ac:dyDescent="0.3">
      <c r="A29" s="25" vm="159">
        <f ca="1"/>
        <v>44894</v>
      </c>
      <c r="B29" s="25" vm="160">
        <f ca="1"/>
        <v>176.09</v>
      </c>
      <c r="C29" s="25" vm="161">
        <f ca="1"/>
        <v>49.49</v>
      </c>
      <c r="D29" s="29" vm="162">
        <f ca="1"/>
        <v>16.440000000000001</v>
      </c>
      <c r="E29" s="30" vm="163">
        <f ca="1"/>
        <v>316.33</v>
      </c>
      <c r="F29" s="25" vm="164">
        <f ca="1"/>
        <v>79.03</v>
      </c>
    </row>
    <row r="30" spans="1:6" x14ac:dyDescent="0.3">
      <c r="A30" s="25" vm="165">
        <f ca="1"/>
        <v>44895</v>
      </c>
      <c r="B30" s="25" vm="166">
        <f ca="1"/>
        <v>178</v>
      </c>
      <c r="C30" s="25" vm="167">
        <f ca="1"/>
        <v>50.13</v>
      </c>
      <c r="D30" s="29" vm="168">
        <f ca="1"/>
        <v>17.079999999999998</v>
      </c>
      <c r="E30" s="25" vm="169">
        <f ca="1"/>
        <v>316.39999999999998</v>
      </c>
      <c r="F30" s="25" vm="170">
        <f ca="1"/>
        <v>80.28</v>
      </c>
    </row>
    <row r="31" spans="1:6" x14ac:dyDescent="0.3">
      <c r="A31" s="25" vm="171">
        <f ca="1"/>
        <v>44896</v>
      </c>
      <c r="B31" s="25" vm="172">
        <f ca="1"/>
        <v>178.74</v>
      </c>
      <c r="C31" s="25" vm="173">
        <f ca="1"/>
        <v>51.08</v>
      </c>
      <c r="D31" s="29" vm="174">
        <f ca="1"/>
        <v>17.04</v>
      </c>
      <c r="E31" s="25" vm="175">
        <f ca="1"/>
        <v>320.76</v>
      </c>
      <c r="F31" s="25" vm="176">
        <f ca="1"/>
        <v>80.88</v>
      </c>
    </row>
    <row r="32" spans="1:6" x14ac:dyDescent="0.3">
      <c r="A32" s="25" vm="177">
        <f ca="1"/>
        <v>44897</v>
      </c>
      <c r="B32" s="25" vm="178">
        <f ca="1"/>
        <v>178.88</v>
      </c>
      <c r="C32" s="25" vm="179">
        <f ca="1"/>
        <v>50.91</v>
      </c>
      <c r="D32" s="29" vm="180">
        <f ca="1"/>
        <v>17.39</v>
      </c>
      <c r="E32" s="25" vm="181">
        <f ca="1"/>
        <v>321.37</v>
      </c>
      <c r="F32" s="25" vm="182">
        <f ca="1"/>
        <v>81.13</v>
      </c>
    </row>
    <row r="33" spans="1:6" x14ac:dyDescent="0.3">
      <c r="A33" s="25" vm="183">
        <f ca="1"/>
        <v>44900</v>
      </c>
      <c r="B33" s="25" vm="184">
        <f ca="1"/>
        <v>178.78</v>
      </c>
      <c r="C33" s="25" vm="185">
        <f ca="1"/>
        <v>50.73</v>
      </c>
      <c r="D33" s="29" vm="186">
        <f ca="1"/>
        <v>17.22</v>
      </c>
      <c r="E33" s="25" vm="187">
        <f ca="1"/>
        <v>317.60000000000002</v>
      </c>
      <c r="F33" s="25" vm="188">
        <f ca="1"/>
        <v>80.7</v>
      </c>
    </row>
    <row r="34" spans="1:6" x14ac:dyDescent="0.3">
      <c r="A34" s="25" vm="189">
        <f ca="1"/>
        <v>44901</v>
      </c>
      <c r="B34" s="25" vm="190">
        <f ca="1"/>
        <v>176.1</v>
      </c>
      <c r="C34" s="25" vm="191">
        <f ca="1"/>
        <v>49.71</v>
      </c>
      <c r="D34" s="29" vm="24">
        <f ca="1"/>
        <v>16.670000000000002</v>
      </c>
      <c r="E34" s="25" vm="192">
        <f ca="1"/>
        <v>311.81</v>
      </c>
      <c r="F34" s="25" vm="193">
        <f ca="1"/>
        <v>79.92</v>
      </c>
    </row>
    <row r="35" spans="1:6" x14ac:dyDescent="0.3">
      <c r="A35" s="25" vm="194">
        <f ca="1"/>
        <v>44902</v>
      </c>
      <c r="B35" s="25" vm="195">
        <f ca="1"/>
        <v>177.17</v>
      </c>
      <c r="C35" s="25" vm="196">
        <f ca="1"/>
        <v>50.24</v>
      </c>
      <c r="D35" s="29" vm="77">
        <f ca="1"/>
        <v>16.350000000000001</v>
      </c>
      <c r="E35" s="25" vm="197">
        <f ca="1"/>
        <v>317.58</v>
      </c>
      <c r="F35" s="25" vm="198">
        <f ca="1"/>
        <v>79.930000000000007</v>
      </c>
    </row>
    <row r="36" spans="1:6" x14ac:dyDescent="0.3">
      <c r="A36" s="25" vm="199">
        <f ca="1"/>
        <v>44903</v>
      </c>
      <c r="B36" s="25" vm="200">
        <f ca="1"/>
        <v>177.2</v>
      </c>
      <c r="C36" s="25" vm="201">
        <f ca="1"/>
        <v>51.78</v>
      </c>
      <c r="D36" s="29" vm="202">
        <f ca="1"/>
        <v>16.52</v>
      </c>
      <c r="E36" s="25" vm="203">
        <f ca="1"/>
        <v>321.32</v>
      </c>
      <c r="F36" s="25" vm="204">
        <f ca="1"/>
        <v>79.88</v>
      </c>
    </row>
    <row r="37" spans="1:6" x14ac:dyDescent="0.3">
      <c r="A37" s="25" vm="205">
        <f ca="1"/>
        <v>44904</v>
      </c>
      <c r="B37" s="25" vm="206">
        <f ca="1"/>
        <v>175.74</v>
      </c>
      <c r="C37" s="25" vm="207">
        <f ca="1"/>
        <v>51.72</v>
      </c>
      <c r="D37" s="29" vm="208">
        <f ca="1"/>
        <v>15.77</v>
      </c>
      <c r="E37" s="25" vm="209">
        <f ca="1"/>
        <v>312.22000000000003</v>
      </c>
      <c r="F37" s="25" vm="210">
        <f ca="1"/>
        <v>78.83</v>
      </c>
    </row>
    <row r="38" spans="1:6" x14ac:dyDescent="0.3">
      <c r="A38" s="25" vm="211">
        <f ca="1"/>
        <v>44907</v>
      </c>
      <c r="B38" s="25" vm="212">
        <f ca="1"/>
        <v>177.84</v>
      </c>
      <c r="C38" s="25" vm="213">
        <f ca="1"/>
        <v>52.16</v>
      </c>
      <c r="D38" s="29" vm="214">
        <f ca="1"/>
        <v>16.079999999999998</v>
      </c>
      <c r="E38" s="25" vm="215">
        <f ca="1"/>
        <v>314.19</v>
      </c>
      <c r="F38" s="25" vm="216">
        <f ca="1"/>
        <v>78.89</v>
      </c>
    </row>
    <row r="39" spans="1:6" x14ac:dyDescent="0.3">
      <c r="A39" s="25" vm="217">
        <f ca="1"/>
        <v>44908</v>
      </c>
      <c r="B39" s="25" vm="218">
        <f ca="1"/>
        <v>179.21</v>
      </c>
      <c r="C39" s="25" vm="219">
        <f ca="1"/>
        <v>53.07</v>
      </c>
      <c r="D39" s="29" vm="220">
        <f ca="1"/>
        <v>16.05</v>
      </c>
      <c r="E39" s="25" vm="221">
        <f ca="1"/>
        <v>307.08999999999997</v>
      </c>
      <c r="F39" s="25" vm="222">
        <f ca="1"/>
        <v>77.349999999999994</v>
      </c>
    </row>
    <row r="40" spans="1:6" x14ac:dyDescent="0.3">
      <c r="A40" s="25" vm="223">
        <f ca="1"/>
        <v>44909</v>
      </c>
      <c r="B40" s="25" vm="224">
        <f ca="1"/>
        <v>179.76</v>
      </c>
      <c r="C40" s="25" vm="225">
        <f ca="1"/>
        <v>54.48</v>
      </c>
      <c r="D40" s="29" vm="226">
        <f ca="1"/>
        <v>16.190000000000001</v>
      </c>
      <c r="E40" s="25" vm="227">
        <f ca="1"/>
        <v>312.08999999999997</v>
      </c>
      <c r="F40" s="25" vm="228">
        <f ca="1"/>
        <v>77.14</v>
      </c>
    </row>
    <row r="41" spans="1:6" x14ac:dyDescent="0.3">
      <c r="A41" s="25" vm="229">
        <f ca="1"/>
        <v>44910</v>
      </c>
      <c r="B41" s="25" vm="230">
        <f ca="1"/>
        <v>177.49</v>
      </c>
      <c r="C41" s="25" vm="231">
        <f ca="1"/>
        <v>53.61</v>
      </c>
      <c r="D41" s="29" vm="232">
        <f ca="1"/>
        <v>15.8</v>
      </c>
      <c r="E41" s="25" vm="233">
        <f ca="1"/>
        <v>308.39999999999998</v>
      </c>
      <c r="F41" s="25" vm="234">
        <f ca="1"/>
        <v>75</v>
      </c>
    </row>
    <row r="42" spans="1:6" x14ac:dyDescent="0.3">
      <c r="A42" s="25" vm="235">
        <f ca="1"/>
        <v>44911</v>
      </c>
      <c r="B42" s="25" vm="236">
        <f ca="1"/>
        <v>175.67</v>
      </c>
      <c r="C42" s="25" vm="237">
        <f ca="1"/>
        <v>51.4</v>
      </c>
      <c r="D42" s="29" vm="238">
        <f ca="1"/>
        <v>15.94</v>
      </c>
      <c r="E42" s="25" vm="239">
        <f ca="1"/>
        <v>304.8</v>
      </c>
      <c r="F42" s="25" vm="240">
        <f ca="1"/>
        <v>73.489999999999995</v>
      </c>
    </row>
    <row r="43" spans="1:6" x14ac:dyDescent="0.3">
      <c r="A43" s="25" vm="241">
        <f ca="1"/>
        <v>44914</v>
      </c>
      <c r="B43" s="25" vm="242">
        <f ca="1"/>
        <v>175.48</v>
      </c>
      <c r="C43" s="25" vm="243">
        <f ca="1"/>
        <v>51.36</v>
      </c>
      <c r="D43" s="29" vm="244">
        <f ca="1"/>
        <v>15.44</v>
      </c>
      <c r="E43" s="25" vm="245">
        <f ca="1"/>
        <v>291.58999999999997</v>
      </c>
      <c r="F43" s="25" vm="246">
        <f ca="1"/>
        <v>73.16</v>
      </c>
    </row>
    <row r="44" spans="1:6" x14ac:dyDescent="0.3">
      <c r="A44" s="25" vm="247">
        <f ca="1"/>
        <v>44915</v>
      </c>
      <c r="B44" s="25" vm="236">
        <f ca="1"/>
        <v>175.67</v>
      </c>
      <c r="C44" s="25" vm="248">
        <f ca="1"/>
        <v>51.32</v>
      </c>
      <c r="D44" s="29" vm="249">
        <f ca="1"/>
        <v>15.69</v>
      </c>
      <c r="E44" s="25" vm="250">
        <f ca="1"/>
        <v>293.23</v>
      </c>
      <c r="F44" s="25" vm="251">
        <f ca="1"/>
        <v>72.650000000000006</v>
      </c>
    </row>
    <row r="45" spans="1:6" x14ac:dyDescent="0.3">
      <c r="A45" s="25" vm="252">
        <f ca="1"/>
        <v>44916</v>
      </c>
      <c r="B45" s="25" vm="253">
        <f ca="1"/>
        <v>177.68</v>
      </c>
      <c r="C45" s="25" vm="254">
        <f ca="1"/>
        <v>51.66</v>
      </c>
      <c r="D45" s="29" vm="255">
        <f ca="1"/>
        <v>15.76</v>
      </c>
      <c r="E45" s="25" vm="256">
        <f ca="1"/>
        <v>290.55</v>
      </c>
      <c r="F45" s="25" vm="257">
        <f ca="1"/>
        <v>73.33</v>
      </c>
    </row>
    <row r="46" spans="1:6" x14ac:dyDescent="0.3">
      <c r="A46" s="25" vm="258">
        <f ca="1"/>
        <v>44917</v>
      </c>
      <c r="B46" s="25" vm="259">
        <f ca="1"/>
        <v>177.03</v>
      </c>
      <c r="C46" s="25" vm="260">
        <f ca="1"/>
        <v>51.64</v>
      </c>
      <c r="D46" s="29" vm="261">
        <f ca="1"/>
        <v>15.89</v>
      </c>
      <c r="E46" s="25" vm="262">
        <f ca="1"/>
        <v>293.92</v>
      </c>
      <c r="F46" s="25" vm="263">
        <f ca="1"/>
        <v>73.83</v>
      </c>
    </row>
    <row r="47" spans="1:6" x14ac:dyDescent="0.3">
      <c r="A47" s="25" vm="264">
        <f ca="1"/>
        <v>44918</v>
      </c>
      <c r="B47" s="25" vm="265">
        <f ca="1"/>
        <v>177.48</v>
      </c>
      <c r="C47" s="25" vm="266">
        <f ca="1"/>
        <v>51.83</v>
      </c>
      <c r="D47" s="29" vm="267">
        <f ca="1"/>
        <v>15.83</v>
      </c>
      <c r="E47" s="25" vm="268">
        <f ca="1"/>
        <v>289.69</v>
      </c>
      <c r="F47" s="25" vm="269">
        <f ca="1"/>
        <v>72.89</v>
      </c>
    </row>
    <row r="48" spans="1:6" x14ac:dyDescent="0.3">
      <c r="A48" s="25" vm="270">
        <f ca="1"/>
        <v>44922</v>
      </c>
      <c r="B48" s="25" vm="271">
        <f ca="1"/>
        <v>177.43</v>
      </c>
      <c r="C48" s="25" vm="272">
        <f ca="1"/>
        <v>51.13</v>
      </c>
      <c r="D48" s="29" vm="273">
        <f ca="1"/>
        <v>15.48</v>
      </c>
      <c r="E48" s="25" vm="274">
        <f ca="1"/>
        <v>287.32</v>
      </c>
      <c r="F48" s="25" vm="275">
        <f ca="1"/>
        <v>72.61</v>
      </c>
    </row>
    <row r="49" spans="1:6" x14ac:dyDescent="0.3">
      <c r="A49" s="25" vm="276">
        <f ca="1"/>
        <v>44923</v>
      </c>
      <c r="B49" s="25" vm="277">
        <f ca="1"/>
        <v>176.66</v>
      </c>
      <c r="C49" s="25" vm="278">
        <f ca="1"/>
        <v>50.8</v>
      </c>
      <c r="D49" s="29" vm="279">
        <f ca="1"/>
        <v>15.41</v>
      </c>
      <c r="E49" s="25" vm="280">
        <f ca="1"/>
        <v>285.76</v>
      </c>
      <c r="F49" s="25" vm="281">
        <f ca="1"/>
        <v>71.989999999999995</v>
      </c>
    </row>
    <row r="50" spans="1:6" x14ac:dyDescent="0.3">
      <c r="A50" s="25" vm="282">
        <f ca="1"/>
        <v>44924</v>
      </c>
      <c r="B50" s="25" vm="283">
        <f ca="1"/>
        <v>177.56</v>
      </c>
      <c r="C50" s="25" vm="284">
        <f ca="1"/>
        <v>51.33</v>
      </c>
      <c r="D50" s="29" vm="285">
        <f ca="1"/>
        <v>15.66</v>
      </c>
      <c r="E50" s="25" vm="286">
        <f ca="1"/>
        <v>289.08</v>
      </c>
      <c r="F50" s="25" vm="287">
        <f ca="1"/>
        <v>72.099999999999994</v>
      </c>
    </row>
    <row r="51" spans="1:6" x14ac:dyDescent="0.3">
      <c r="A51" s="25" vm="288">
        <f ca="1"/>
        <v>44925</v>
      </c>
      <c r="B51" s="25" vm="289">
        <f ca="1"/>
        <v>176.65</v>
      </c>
      <c r="C51" s="25" vm="290">
        <f ca="1"/>
        <v>51.24</v>
      </c>
      <c r="D51" s="29" vm="291">
        <f ca="1"/>
        <v>16.04</v>
      </c>
      <c r="E51" s="25" vm="292">
        <f ca="1"/>
        <v>288.77999999999997</v>
      </c>
      <c r="F51" s="25" vm="293">
        <f ca="1"/>
        <v>71.95</v>
      </c>
    </row>
    <row r="52" spans="1:6" x14ac:dyDescent="0.3">
      <c r="A52" s="25" vm="294">
        <f ca="1"/>
        <v>44929</v>
      </c>
      <c r="B52" s="25" vm="295">
        <f ca="1"/>
        <v>178.19</v>
      </c>
      <c r="C52" s="25" vm="296">
        <f ca="1"/>
        <v>51.26</v>
      </c>
      <c r="D52" s="29" vm="297">
        <f ca="1"/>
        <v>16.3</v>
      </c>
      <c r="E52" s="25" vm="298">
        <f ca="1"/>
        <v>286.02</v>
      </c>
      <c r="F52" s="25" vm="299">
        <f ca="1"/>
        <v>72.260000000000005</v>
      </c>
    </row>
    <row r="53" spans="1:6" x14ac:dyDescent="0.3">
      <c r="A53" s="25" vm="300">
        <f ca="1"/>
        <v>44930</v>
      </c>
      <c r="B53" s="25" vm="301">
        <f ca="1"/>
        <v>180.13</v>
      </c>
      <c r="C53" s="25" vm="167">
        <f ca="1"/>
        <v>50.13</v>
      </c>
      <c r="D53" s="29" vm="302">
        <f ca="1"/>
        <v>17.03</v>
      </c>
      <c r="E53" s="25" vm="303">
        <f ca="1"/>
        <v>286.83</v>
      </c>
      <c r="F53" s="25" vm="304">
        <f ca="1"/>
        <v>72.62</v>
      </c>
    </row>
    <row r="54" spans="1:6" x14ac:dyDescent="0.3">
      <c r="A54" s="25" vm="305">
        <f ca="1"/>
        <v>44931</v>
      </c>
      <c r="B54" s="25" vm="306">
        <f ca="1"/>
        <v>178.8</v>
      </c>
      <c r="C54" s="25" vm="307">
        <f ca="1"/>
        <v>49.66</v>
      </c>
      <c r="D54" s="29" vm="308">
        <f ca="1"/>
        <v>16.59</v>
      </c>
      <c r="E54" s="25" vm="36">
        <f ca="1"/>
        <v>287.89</v>
      </c>
      <c r="F54" s="25" vm="309">
        <f ca="1"/>
        <v>71.92</v>
      </c>
    </row>
    <row r="55" spans="1:6" x14ac:dyDescent="0.3">
      <c r="A55" s="25" vm="310">
        <f ca="1"/>
        <v>44932</v>
      </c>
      <c r="B55" s="25" vm="311">
        <f ca="1"/>
        <v>180.25</v>
      </c>
      <c r="C55" s="25" vm="312">
        <f ca="1"/>
        <v>50.92</v>
      </c>
      <c r="D55" s="29" vm="313">
        <f ca="1"/>
        <v>17.27</v>
      </c>
      <c r="E55" s="25" vm="314">
        <f ca="1"/>
        <v>290.20999999999998</v>
      </c>
      <c r="F55" s="25" vm="315">
        <f ca="1"/>
        <v>73</v>
      </c>
    </row>
    <row r="56" spans="1:6" x14ac:dyDescent="0.3">
      <c r="A56" s="25" vm="316">
        <f ca="1"/>
        <v>44935</v>
      </c>
      <c r="B56" s="25" vm="317">
        <f ca="1"/>
        <v>175.58</v>
      </c>
      <c r="C56" s="25" vm="318">
        <f ca="1"/>
        <v>48.39</v>
      </c>
      <c r="D56" s="29" vm="117">
        <f ca="1"/>
        <v>16.850000000000001</v>
      </c>
      <c r="E56" s="25" vm="319">
        <f ca="1"/>
        <v>283.23</v>
      </c>
      <c r="F56" s="25" vm="320">
        <f ca="1"/>
        <v>71.010000000000005</v>
      </c>
    </row>
    <row r="57" spans="1:6" x14ac:dyDescent="0.3">
      <c r="A57" s="25" vm="321">
        <f ca="1"/>
        <v>44936</v>
      </c>
      <c r="B57" s="25" vm="322">
        <f ca="1"/>
        <v>175.16</v>
      </c>
      <c r="C57" s="25" vm="323">
        <f ca="1"/>
        <v>47.62</v>
      </c>
      <c r="D57" s="29" vm="324">
        <f ca="1"/>
        <v>17.170000000000002</v>
      </c>
      <c r="E57" s="25" vm="325">
        <f ca="1"/>
        <v>288.75</v>
      </c>
      <c r="F57" s="25" vm="326">
        <f ca="1"/>
        <v>71.650000000000006</v>
      </c>
    </row>
    <row r="58" spans="1:6" x14ac:dyDescent="0.3">
      <c r="A58" s="25" vm="327">
        <f ca="1"/>
        <v>44937</v>
      </c>
      <c r="B58" s="25" vm="328">
        <f ca="1"/>
        <v>174.88</v>
      </c>
      <c r="C58" s="25" vm="329">
        <f ca="1"/>
        <v>47.45</v>
      </c>
      <c r="D58" s="29" vm="157">
        <f ca="1"/>
        <v>16.79</v>
      </c>
      <c r="E58" s="25" vm="330">
        <f ca="1"/>
        <v>292.25</v>
      </c>
      <c r="F58" s="25" vm="331">
        <f ca="1"/>
        <v>71.94</v>
      </c>
    </row>
    <row r="59" spans="1:6" x14ac:dyDescent="0.3">
      <c r="A59" s="25" vm="332">
        <f ca="1"/>
        <v>44938</v>
      </c>
      <c r="B59" s="25" vm="333">
        <f ca="1"/>
        <v>174</v>
      </c>
      <c r="C59" s="25" vm="334">
        <f ca="1"/>
        <v>47.71</v>
      </c>
      <c r="D59" s="29" vm="335">
        <f ca="1"/>
        <v>16.690000000000001</v>
      </c>
      <c r="E59" s="25" vm="336">
        <f ca="1"/>
        <v>296.25</v>
      </c>
      <c r="F59" s="25" vm="337">
        <f ca="1"/>
        <v>71.599999999999994</v>
      </c>
    </row>
    <row r="60" spans="1:6" x14ac:dyDescent="0.3">
      <c r="A60" s="25" vm="338">
        <f ca="1"/>
        <v>44939</v>
      </c>
      <c r="B60" s="25" vm="339">
        <f ca="1"/>
        <v>173.43</v>
      </c>
      <c r="C60" s="25" vm="340">
        <f ca="1"/>
        <v>47.85</v>
      </c>
      <c r="D60" s="29" vm="341">
        <f ca="1"/>
        <v>16.43</v>
      </c>
      <c r="E60" s="25" vm="342">
        <f ca="1"/>
        <v>300.94</v>
      </c>
      <c r="F60" s="25" vm="343">
        <f ca="1"/>
        <v>72.510000000000005</v>
      </c>
    </row>
    <row r="61" spans="1:6" x14ac:dyDescent="0.3">
      <c r="A61" s="25" vm="344">
        <f ca="1"/>
        <v>44943</v>
      </c>
      <c r="B61" s="25" vm="345">
        <f ca="1"/>
        <v>172.36</v>
      </c>
      <c r="C61" s="25" vm="346">
        <f ca="1"/>
        <v>46.08</v>
      </c>
      <c r="D61" s="29" vm="18">
        <f ca="1"/>
        <v>16.32</v>
      </c>
      <c r="E61" s="25" vm="347">
        <f ca="1"/>
        <v>311.98</v>
      </c>
      <c r="F61" s="25" vm="348">
        <f ca="1"/>
        <v>72.31</v>
      </c>
    </row>
    <row r="62" spans="1:6" x14ac:dyDescent="0.3">
      <c r="A62" s="25" vm="349">
        <f ca="1"/>
        <v>44944</v>
      </c>
      <c r="B62" s="25" vm="350">
        <f ca="1"/>
        <v>169.76</v>
      </c>
      <c r="C62" s="25" vm="351">
        <f ca="1"/>
        <v>45</v>
      </c>
      <c r="D62" s="29" vm="297">
        <f ca="1"/>
        <v>16.3</v>
      </c>
      <c r="E62" s="25" vm="352">
        <f ca="1"/>
        <v>309.86</v>
      </c>
      <c r="F62" s="25" vm="353">
        <f ca="1"/>
        <v>72.14</v>
      </c>
    </row>
    <row r="63" spans="1:6" x14ac:dyDescent="0.3">
      <c r="A63" s="25" vm="354">
        <f ca="1"/>
        <v>44945</v>
      </c>
      <c r="B63" s="25" vm="355">
        <f ca="1"/>
        <v>169.53</v>
      </c>
      <c r="C63" s="25" vm="356">
        <f ca="1"/>
        <v>44.96</v>
      </c>
      <c r="D63" s="29" vm="357">
        <f ca="1"/>
        <v>16.53</v>
      </c>
      <c r="E63" s="25" vm="358">
        <f ca="1"/>
        <v>307.94</v>
      </c>
      <c r="F63" s="25" vm="359">
        <f ca="1"/>
        <v>73.75</v>
      </c>
    </row>
    <row r="64" spans="1:6" x14ac:dyDescent="0.3">
      <c r="A64" s="25" vm="360">
        <f ca="1"/>
        <v>44946</v>
      </c>
      <c r="B64" s="25" vm="361">
        <f ca="1"/>
        <v>168.74</v>
      </c>
      <c r="C64" s="25" vm="362">
        <f ca="1"/>
        <v>45.11</v>
      </c>
      <c r="D64" s="29" vm="363">
        <f ca="1"/>
        <v>16.73</v>
      </c>
      <c r="E64" s="25" vm="364">
        <f ca="1"/>
        <v>309.83999999999997</v>
      </c>
      <c r="F64" s="25" vm="365">
        <f ca="1"/>
        <v>74.150000000000006</v>
      </c>
    </row>
    <row r="65" spans="1:6" x14ac:dyDescent="0.3">
      <c r="A65" s="25" vm="366">
        <f ca="1"/>
        <v>44949</v>
      </c>
      <c r="B65" s="25" vm="367">
        <f ca="1"/>
        <v>168.31</v>
      </c>
      <c r="C65" s="25" vm="368">
        <f ca="1"/>
        <v>44.98</v>
      </c>
      <c r="D65" s="29" vm="369">
        <f ca="1"/>
        <v>17.02</v>
      </c>
      <c r="E65" s="25" vm="192">
        <f ca="1"/>
        <v>311.81</v>
      </c>
      <c r="F65" s="25" vm="370">
        <f ca="1"/>
        <v>73.260000000000005</v>
      </c>
    </row>
    <row r="66" spans="1:6" x14ac:dyDescent="0.3">
      <c r="A66" s="25" vm="371">
        <f ca="1"/>
        <v>44950</v>
      </c>
      <c r="B66" s="25" vm="367">
        <f ca="1"/>
        <v>168.31</v>
      </c>
      <c r="C66" s="25" vm="372">
        <f ca="1"/>
        <v>44.71</v>
      </c>
      <c r="D66" s="29" vm="373">
        <f ca="1"/>
        <v>17.36</v>
      </c>
      <c r="E66" s="25" vm="374">
        <f ca="1"/>
        <v>313.57</v>
      </c>
      <c r="F66" s="25" vm="375">
        <f ca="1"/>
        <v>72.34</v>
      </c>
    </row>
    <row r="67" spans="1:6" x14ac:dyDescent="0.3">
      <c r="A67" s="25" vm="376">
        <f ca="1"/>
        <v>44951</v>
      </c>
      <c r="B67" s="25" vm="377">
        <f ca="1"/>
        <v>169.51</v>
      </c>
      <c r="C67" s="25" vm="378">
        <f ca="1"/>
        <v>45.07</v>
      </c>
      <c r="D67" s="29" vm="379">
        <f ca="1"/>
        <v>17.329999999999998</v>
      </c>
      <c r="E67" s="25" vm="380">
        <f ca="1"/>
        <v>315.27999999999997</v>
      </c>
      <c r="F67" s="25" vm="381">
        <f ca="1"/>
        <v>73.17</v>
      </c>
    </row>
    <row r="68" spans="1:6" x14ac:dyDescent="0.3">
      <c r="A68" s="25" vm="382">
        <f ca="1"/>
        <v>44952</v>
      </c>
      <c r="B68" s="25" vm="383">
        <f ca="1"/>
        <v>168.89</v>
      </c>
      <c r="C68" s="25" vm="384">
        <f ca="1"/>
        <v>44.25</v>
      </c>
      <c r="D68" s="29" vm="385">
        <f ca="1"/>
        <v>17.71</v>
      </c>
      <c r="E68" s="25" vm="386">
        <f ca="1"/>
        <v>321.02</v>
      </c>
      <c r="F68" s="25" vm="20">
        <f ca="1"/>
        <v>72.989999999999995</v>
      </c>
    </row>
    <row r="69" spans="1:6" x14ac:dyDescent="0.3">
      <c r="A69" s="25" vm="387">
        <f ca="1"/>
        <v>44953</v>
      </c>
      <c r="B69" s="25" vm="388">
        <f ca="1"/>
        <v>168.23</v>
      </c>
      <c r="C69" s="25" vm="389">
        <f ca="1"/>
        <v>43.79</v>
      </c>
      <c r="D69" s="29" vm="390">
        <f ca="1"/>
        <v>17.47</v>
      </c>
      <c r="E69" s="25" vm="391">
        <f ca="1"/>
        <v>321.45</v>
      </c>
      <c r="F69" s="25" vm="392">
        <f ca="1"/>
        <v>72.45</v>
      </c>
    </row>
    <row r="70" spans="1:6" x14ac:dyDescent="0.3">
      <c r="A70" s="25" vm="393">
        <f ca="1"/>
        <v>44956</v>
      </c>
      <c r="B70" s="25" vm="394">
        <f ca="1"/>
        <v>162</v>
      </c>
      <c r="C70" s="25" vm="395">
        <f ca="1"/>
        <v>43.55</v>
      </c>
      <c r="D70" s="29" vm="180">
        <f ca="1"/>
        <v>17.39</v>
      </c>
      <c r="E70" s="25" vm="396">
        <f ca="1"/>
        <v>319.98</v>
      </c>
      <c r="F70" s="25" vm="397">
        <f ca="1"/>
        <v>72.03</v>
      </c>
    </row>
    <row r="71" spans="1:6" x14ac:dyDescent="0.3">
      <c r="A71" s="25" vm="398">
        <f ca="1"/>
        <v>44957</v>
      </c>
      <c r="B71" s="25" vm="399">
        <f ca="1"/>
        <v>163.41999999999999</v>
      </c>
      <c r="C71" s="25" vm="400">
        <f ca="1"/>
        <v>44.16</v>
      </c>
      <c r="D71" s="29" vm="401">
        <f ca="1"/>
        <v>17.62</v>
      </c>
      <c r="E71" s="25" vm="402">
        <f ca="1"/>
        <v>323.10000000000002</v>
      </c>
      <c r="F71" s="25" vm="251">
        <f ca="1"/>
        <v>72.650000000000006</v>
      </c>
    </row>
    <row r="72" spans="1:6" x14ac:dyDescent="0.3">
      <c r="A72" s="25" vm="403">
        <f ca="1"/>
        <v>44958</v>
      </c>
      <c r="B72" s="25" vm="404">
        <f ca="1"/>
        <v>164.92</v>
      </c>
      <c r="C72" s="25" vm="405">
        <f ca="1"/>
        <v>43.97</v>
      </c>
      <c r="D72" s="29" vm="406">
        <f ca="1"/>
        <v>17.559999999999999</v>
      </c>
      <c r="E72" s="25" vm="407">
        <f ca="1"/>
        <v>317.27</v>
      </c>
      <c r="F72" s="25" vm="408">
        <f ca="1"/>
        <v>71.23</v>
      </c>
    </row>
    <row r="73" spans="1:6" x14ac:dyDescent="0.3">
      <c r="A73" s="25" vm="409">
        <f ca="1"/>
        <v>44959</v>
      </c>
      <c r="B73" s="25" vm="410">
        <f ca="1"/>
        <v>165.54</v>
      </c>
      <c r="C73" s="25" vm="411">
        <f ca="1"/>
        <v>44.34</v>
      </c>
      <c r="D73" s="29" vm="412">
        <f ca="1"/>
        <v>17.61</v>
      </c>
      <c r="E73" s="25" vm="413">
        <f ca="1"/>
        <v>303.77999999999997</v>
      </c>
      <c r="F73" s="25" vm="26">
        <f ca="1"/>
        <v>72.77</v>
      </c>
    </row>
    <row r="74" spans="1:6" x14ac:dyDescent="0.3">
      <c r="A74" s="25" vm="414">
        <f ca="1"/>
        <v>44960</v>
      </c>
      <c r="B74" s="25" vm="415">
        <f ca="1"/>
        <v>164.61</v>
      </c>
      <c r="C74" s="25" vm="416">
        <f ca="1"/>
        <v>44.06</v>
      </c>
      <c r="D74" s="29" vm="417">
        <f ca="1"/>
        <v>17.55</v>
      </c>
      <c r="E74" s="25" vm="418">
        <f ca="1"/>
        <v>301.02</v>
      </c>
      <c r="F74" s="25" vm="32">
        <f ca="1"/>
        <v>74.45</v>
      </c>
    </row>
    <row r="75" spans="1:6" x14ac:dyDescent="0.3">
      <c r="A75" s="25" vm="419">
        <f ca="1"/>
        <v>44963</v>
      </c>
      <c r="B75" s="25" vm="420">
        <f ca="1"/>
        <v>163.36000000000001</v>
      </c>
      <c r="C75" s="25" vm="421">
        <f ca="1"/>
        <v>43.76</v>
      </c>
      <c r="D75" s="29" vm="313">
        <f ca="1"/>
        <v>17.27</v>
      </c>
      <c r="E75" s="25" vm="422">
        <f ca="1"/>
        <v>304.87</v>
      </c>
      <c r="F75" s="25" vm="423">
        <f ca="1"/>
        <v>74.53</v>
      </c>
    </row>
    <row r="76" spans="1:6" x14ac:dyDescent="0.3">
      <c r="A76" s="25" vm="424">
        <f ca="1"/>
        <v>44964</v>
      </c>
      <c r="B76" s="25" vm="425">
        <f ca="1"/>
        <v>163.4</v>
      </c>
      <c r="C76" s="25" vm="426">
        <f ca="1"/>
        <v>43.59</v>
      </c>
      <c r="D76" s="29" vm="427">
        <f ca="1"/>
        <v>17.29</v>
      </c>
      <c r="E76" s="25" vm="428">
        <f ca="1"/>
        <v>308.54000000000002</v>
      </c>
      <c r="F76" s="25" vm="429">
        <f ca="1"/>
        <v>74.52</v>
      </c>
    </row>
    <row r="77" spans="1:6" x14ac:dyDescent="0.3">
      <c r="A77" s="25" vm="430">
        <f ca="1"/>
        <v>44965</v>
      </c>
      <c r="B77" s="25" vm="431">
        <f ca="1"/>
        <v>163.61000000000001</v>
      </c>
      <c r="C77" s="25" vm="432">
        <f ca="1"/>
        <v>43.98</v>
      </c>
      <c r="D77" s="29" vm="433">
        <f ca="1"/>
        <v>17.760000000000002</v>
      </c>
      <c r="E77" s="25" vm="434">
        <f ca="1"/>
        <v>293.33</v>
      </c>
      <c r="F77" s="25" vm="435">
        <f ca="1"/>
        <v>73.650000000000006</v>
      </c>
    </row>
    <row r="78" spans="1:6" x14ac:dyDescent="0.3">
      <c r="A78" s="25" vm="436">
        <f ca="1"/>
        <v>44966</v>
      </c>
      <c r="B78" s="25" vm="437">
        <f ca="1"/>
        <v>161.4</v>
      </c>
      <c r="C78" s="25" vm="438">
        <f ca="1"/>
        <v>43.34</v>
      </c>
      <c r="D78" s="29" vm="439">
        <f ca="1"/>
        <v>17.579999999999998</v>
      </c>
      <c r="E78" s="25" vm="440">
        <f ca="1"/>
        <v>291.60000000000002</v>
      </c>
      <c r="F78" s="25" vm="441">
        <f ca="1"/>
        <v>71.489999999999995</v>
      </c>
    </row>
    <row r="79" spans="1:6" x14ac:dyDescent="0.3">
      <c r="A79" s="25" vm="442">
        <f ca="1"/>
        <v>44967</v>
      </c>
      <c r="B79" s="25" vm="443">
        <f ca="1"/>
        <v>162.15</v>
      </c>
      <c r="C79" s="25" vm="444">
        <f ca="1"/>
        <v>43.88</v>
      </c>
      <c r="D79" s="29" vm="417">
        <f ca="1"/>
        <v>17.55</v>
      </c>
      <c r="E79" s="25" vm="445">
        <f ca="1"/>
        <v>297.39999999999998</v>
      </c>
      <c r="F79" s="25" vm="446">
        <f ca="1"/>
        <v>72.2</v>
      </c>
    </row>
    <row r="80" spans="1:6" x14ac:dyDescent="0.3">
      <c r="A80" s="25" vm="447">
        <f ca="1"/>
        <v>44970</v>
      </c>
      <c r="B80" s="25" vm="448">
        <f ca="1"/>
        <v>162.75</v>
      </c>
      <c r="C80" s="25" vm="449">
        <f ca="1"/>
        <v>43.99</v>
      </c>
      <c r="D80" s="29" vm="450">
        <f ca="1"/>
        <v>17.690000000000001</v>
      </c>
      <c r="E80" s="25" vm="451">
        <f ca="1"/>
        <v>299.18</v>
      </c>
      <c r="F80" s="25" vm="381">
        <f ca="1"/>
        <v>73.17</v>
      </c>
    </row>
    <row r="81" spans="1:6" x14ac:dyDescent="0.3">
      <c r="A81" s="25" vm="452">
        <f ca="1"/>
        <v>44971</v>
      </c>
      <c r="B81" s="25" vm="453">
        <f ca="1"/>
        <v>162.04</v>
      </c>
      <c r="C81" s="25" vm="454">
        <f ca="1"/>
        <v>43.72</v>
      </c>
      <c r="D81" s="29" vm="455">
        <f ca="1"/>
        <v>18.079999999999998</v>
      </c>
      <c r="E81" s="25" vm="456">
        <f ca="1"/>
        <v>300.25</v>
      </c>
      <c r="F81" s="25" vm="457">
        <f ca="1"/>
        <v>72.25</v>
      </c>
    </row>
    <row r="82" spans="1:6" x14ac:dyDescent="0.3">
      <c r="A82" s="25" vm="458">
        <f ca="1"/>
        <v>44972</v>
      </c>
      <c r="B82" s="25" vm="459">
        <f ca="1"/>
        <v>159.37</v>
      </c>
      <c r="C82" s="25" vm="460">
        <f ca="1"/>
        <v>43.32</v>
      </c>
      <c r="D82" s="29" vm="461">
        <f ca="1"/>
        <v>17.77</v>
      </c>
      <c r="E82" s="25" vm="462">
        <f ca="1"/>
        <v>298.75</v>
      </c>
      <c r="F82" s="25" vm="463">
        <f ca="1"/>
        <v>71.47</v>
      </c>
    </row>
    <row r="83" spans="1:6" x14ac:dyDescent="0.3">
      <c r="A83" s="25" vm="464">
        <f ca="1"/>
        <v>44973</v>
      </c>
      <c r="B83" s="25" vm="465">
        <f ca="1"/>
        <v>158.24</v>
      </c>
      <c r="C83" s="25" vm="466">
        <f ca="1"/>
        <v>42.95</v>
      </c>
      <c r="D83" s="29" vm="467">
        <f ca="1"/>
        <v>17.510000000000002</v>
      </c>
      <c r="E83" s="25" vm="468">
        <f ca="1"/>
        <v>292.04000000000002</v>
      </c>
      <c r="F83" s="25" vm="469">
        <f ca="1"/>
        <v>70.849999999999994</v>
      </c>
    </row>
    <row r="84" spans="1:6" x14ac:dyDescent="0.3">
      <c r="A84" s="25" vm="470">
        <f ca="1"/>
        <v>44974</v>
      </c>
      <c r="B84" s="25" vm="471">
        <f ca="1"/>
        <v>160.38999999999999</v>
      </c>
      <c r="C84" s="25" vm="472">
        <f ca="1"/>
        <v>43.21</v>
      </c>
      <c r="D84" s="29" vm="473">
        <f ca="1"/>
        <v>17.489999999999998</v>
      </c>
      <c r="E84" s="25" vm="474">
        <f ca="1"/>
        <v>293.66000000000003</v>
      </c>
      <c r="F84" s="25" vm="475">
        <f ca="1"/>
        <v>71.11</v>
      </c>
    </row>
    <row r="85" spans="1:6" x14ac:dyDescent="0.3">
      <c r="A85" s="25" vm="476">
        <f ca="1"/>
        <v>44978</v>
      </c>
      <c r="B85" s="25" vm="477">
        <f ca="1"/>
        <v>158</v>
      </c>
      <c r="C85" s="25" vm="478">
        <f ca="1"/>
        <v>42.7</v>
      </c>
      <c r="D85" s="29" vm="479">
        <f ca="1"/>
        <v>17.45</v>
      </c>
      <c r="E85" s="25" vm="480">
        <f ca="1"/>
        <v>292.48</v>
      </c>
      <c r="F85" s="25" vm="481">
        <f ca="1"/>
        <v>71.22</v>
      </c>
    </row>
    <row r="86" spans="1:6" x14ac:dyDescent="0.3">
      <c r="A86" s="25" vm="482">
        <f ca="1"/>
        <v>44979</v>
      </c>
      <c r="B86" s="25" vm="483">
        <f ca="1"/>
        <v>157.78</v>
      </c>
      <c r="C86" s="25" vm="484">
        <f ca="1"/>
        <v>42.38</v>
      </c>
      <c r="D86" s="29" vm="485">
        <f ca="1"/>
        <v>17.37</v>
      </c>
      <c r="E86" s="25" vm="486">
        <f ca="1"/>
        <v>294.36</v>
      </c>
      <c r="F86" s="25" vm="487">
        <f ca="1"/>
        <v>71.31</v>
      </c>
    </row>
    <row r="87" spans="1:6" x14ac:dyDescent="0.3">
      <c r="A87" s="25" vm="488">
        <f ca="1"/>
        <v>44980</v>
      </c>
      <c r="B87" s="25" vm="489">
        <f ca="1"/>
        <v>157.72999999999999</v>
      </c>
      <c r="C87" s="25" vm="490">
        <f ca="1"/>
        <v>42.3</v>
      </c>
      <c r="D87" s="29" vm="491">
        <f ca="1"/>
        <v>17.43</v>
      </c>
      <c r="E87" s="25" vm="492">
        <f ca="1"/>
        <v>292.57</v>
      </c>
      <c r="F87" s="25" vm="493">
        <f ca="1"/>
        <v>71.400000000000006</v>
      </c>
    </row>
    <row r="88" spans="1:6" x14ac:dyDescent="0.3">
      <c r="A88" s="25" vm="494">
        <f ca="1"/>
        <v>44981</v>
      </c>
      <c r="B88" s="25" vm="495">
        <f ca="1"/>
        <v>155.97</v>
      </c>
      <c r="C88" s="25" vm="496">
        <f ca="1"/>
        <v>41.75</v>
      </c>
      <c r="D88" s="29" vm="497">
        <f ca="1"/>
        <v>17.13</v>
      </c>
      <c r="E88" s="25" vm="498">
        <f ca="1"/>
        <v>287.37</v>
      </c>
      <c r="F88" s="25" vm="499">
        <f ca="1"/>
        <v>70.180000000000007</v>
      </c>
    </row>
    <row r="89" spans="1:6" x14ac:dyDescent="0.3">
      <c r="A89" s="25" vm="500">
        <f ca="1"/>
        <v>44984</v>
      </c>
      <c r="B89" s="25" vm="501">
        <f ca="1"/>
        <v>155.63</v>
      </c>
      <c r="C89" s="25" vm="502">
        <f ca="1"/>
        <v>40.78</v>
      </c>
      <c r="D89" s="29" vm="479">
        <f ca="1"/>
        <v>17.45</v>
      </c>
      <c r="E89" s="25" vm="503">
        <f ca="1"/>
        <v>287.39999999999998</v>
      </c>
      <c r="F89" s="25" vm="504">
        <f ca="1"/>
        <v>69.989999999999995</v>
      </c>
    </row>
    <row r="90" spans="1:6" x14ac:dyDescent="0.3">
      <c r="A90" s="25" vm="505">
        <f ca="1"/>
        <v>44985</v>
      </c>
      <c r="B90" s="25" vm="506">
        <f ca="1"/>
        <v>153.26</v>
      </c>
      <c r="C90" s="25" vm="507">
        <f ca="1"/>
        <v>40.57</v>
      </c>
      <c r="D90" s="29" vm="168">
        <f ca="1"/>
        <v>17.079999999999998</v>
      </c>
      <c r="E90" s="25" vm="508">
        <f ca="1"/>
        <v>290.29000000000002</v>
      </c>
      <c r="F90" s="25" vm="509">
        <f ca="1"/>
        <v>68.959999999999994</v>
      </c>
    </row>
    <row r="91" spans="1:6" x14ac:dyDescent="0.3">
      <c r="A91" s="25" vm="510">
        <f ca="1"/>
        <v>44986</v>
      </c>
      <c r="B91" s="25" vm="511">
        <f ca="1"/>
        <v>152.57</v>
      </c>
      <c r="C91" s="25" vm="512">
        <f ca="1"/>
        <v>40.18</v>
      </c>
      <c r="D91" s="29" vm="390">
        <f ca="1"/>
        <v>17.47</v>
      </c>
      <c r="E91" s="25" vm="513">
        <f ca="1"/>
        <v>291.23</v>
      </c>
      <c r="F91" s="25" vm="514">
        <f ca="1"/>
        <v>69.36</v>
      </c>
    </row>
    <row r="92" spans="1:6" x14ac:dyDescent="0.3">
      <c r="A92" s="25" vm="515">
        <f ca="1"/>
        <v>44987</v>
      </c>
      <c r="B92" s="25" vm="516">
        <f ca="1"/>
        <v>152.44999999999999</v>
      </c>
      <c r="C92" s="25" vm="517">
        <f ca="1"/>
        <v>40.619999999999997</v>
      </c>
      <c r="D92" s="29" vm="518">
        <f ca="1"/>
        <v>17.18</v>
      </c>
      <c r="E92" s="25" vm="519">
        <f ca="1"/>
        <v>290.76</v>
      </c>
      <c r="F92" s="25" vm="520">
        <f ca="1"/>
        <v>69.19</v>
      </c>
    </row>
    <row r="93" spans="1:6" x14ac:dyDescent="0.3">
      <c r="A93" s="25" vm="521">
        <f ca="1"/>
        <v>44988</v>
      </c>
      <c r="B93" s="25" vm="522">
        <f ca="1"/>
        <v>154.02000000000001</v>
      </c>
      <c r="C93" s="25" vm="523">
        <f ca="1"/>
        <v>41.15</v>
      </c>
      <c r="D93" s="29" vm="524">
        <f ca="1"/>
        <v>17.149999999999999</v>
      </c>
      <c r="E93" s="25" vm="525">
        <f ca="1"/>
        <v>290.51</v>
      </c>
      <c r="F93" s="25" vm="526">
        <f ca="1"/>
        <v>69.3</v>
      </c>
    </row>
    <row r="94" spans="1:6" x14ac:dyDescent="0.3">
      <c r="A94" s="25" vm="527">
        <f ca="1"/>
        <v>44991</v>
      </c>
      <c r="B94" s="25" vm="528">
        <f ca="1"/>
        <v>155.56</v>
      </c>
      <c r="C94" s="25" vm="529">
        <f ca="1"/>
        <v>41.11</v>
      </c>
      <c r="D94" s="29" vm="530">
        <f ca="1"/>
        <v>16.47</v>
      </c>
      <c r="E94" s="25" vm="531">
        <f ca="1"/>
        <v>291.62</v>
      </c>
      <c r="F94" s="25" vm="532">
        <f ca="1"/>
        <v>68.900000000000006</v>
      </c>
    </row>
    <row r="95" spans="1:6" x14ac:dyDescent="0.3">
      <c r="A95" s="25" vm="533">
        <f ca="1"/>
        <v>44992</v>
      </c>
      <c r="B95" s="25" vm="534">
        <f ca="1"/>
        <v>154.09</v>
      </c>
      <c r="C95" s="25" vm="535">
        <f ca="1"/>
        <v>40.340000000000003</v>
      </c>
      <c r="D95" s="29" vm="536">
        <f ca="1"/>
        <v>16.48</v>
      </c>
      <c r="E95" s="25" vm="537">
        <f ca="1"/>
        <v>286.58</v>
      </c>
      <c r="F95" s="25" vm="538">
        <f ca="1"/>
        <v>68</v>
      </c>
    </row>
    <row r="96" spans="1:6" x14ac:dyDescent="0.3">
      <c r="A96" s="25" vm="539">
        <f ca="1"/>
        <v>44993</v>
      </c>
      <c r="B96" s="25" vm="540">
        <f ca="1"/>
        <v>152.96</v>
      </c>
      <c r="C96" s="25" vm="541">
        <f ca="1"/>
        <v>40.119999999999997</v>
      </c>
      <c r="D96" s="29" vm="542">
        <f ca="1"/>
        <v>16.36</v>
      </c>
      <c r="E96" s="25" vm="543">
        <f ca="1"/>
        <v>285.18</v>
      </c>
      <c r="F96" s="25" vm="544">
        <f ca="1"/>
        <v>67.290000000000006</v>
      </c>
    </row>
    <row r="97" spans="1:6" x14ac:dyDescent="0.3">
      <c r="A97" s="25" vm="545">
        <f ca="1"/>
        <v>44994</v>
      </c>
      <c r="B97" s="25" vm="546">
        <f ca="1"/>
        <v>151.24</v>
      </c>
      <c r="C97" s="25" vm="547">
        <f ca="1"/>
        <v>39.46</v>
      </c>
      <c r="D97" s="29" vm="24">
        <f ca="1"/>
        <v>16.670000000000002</v>
      </c>
      <c r="E97" s="25" vm="548">
        <f ca="1"/>
        <v>286.88</v>
      </c>
      <c r="F97" s="25" vm="549">
        <f ca="1"/>
        <v>66.510000000000005</v>
      </c>
    </row>
    <row r="98" spans="1:6" x14ac:dyDescent="0.3">
      <c r="A98" s="25" vm="550">
        <f ca="1"/>
        <v>44995</v>
      </c>
      <c r="B98" s="25" vm="551">
        <f ca="1"/>
        <v>151.61000000000001</v>
      </c>
      <c r="C98" s="25" vm="552">
        <f ca="1"/>
        <v>39.39</v>
      </c>
      <c r="D98" s="29" vm="553">
        <f ca="1"/>
        <v>16.68</v>
      </c>
      <c r="E98" s="25" vm="554">
        <f ca="1"/>
        <v>287.24</v>
      </c>
      <c r="F98" s="25" vm="555">
        <f ca="1"/>
        <v>65.709999999999994</v>
      </c>
    </row>
    <row r="99" spans="1:6" x14ac:dyDescent="0.3">
      <c r="A99" s="25" vm="556">
        <f ca="1"/>
        <v>44998</v>
      </c>
      <c r="B99" s="25" vm="557">
        <f ca="1"/>
        <v>153.06</v>
      </c>
      <c r="C99" s="25" vm="558">
        <f ca="1"/>
        <v>39.86</v>
      </c>
      <c r="D99" s="29" vm="559">
        <f ca="1"/>
        <v>16.809999999999999</v>
      </c>
      <c r="E99" s="25" vm="560">
        <f ca="1"/>
        <v>293.45999999999998</v>
      </c>
      <c r="F99" s="25" vm="561">
        <f ca="1"/>
        <v>66</v>
      </c>
    </row>
    <row r="100" spans="1:6" x14ac:dyDescent="0.3">
      <c r="A100" s="25" vm="562">
        <f ca="1"/>
        <v>44999</v>
      </c>
      <c r="B100" s="25" vm="563">
        <f ca="1"/>
        <v>153.91999999999999</v>
      </c>
      <c r="C100" s="25" vm="564">
        <f ca="1"/>
        <v>39.9</v>
      </c>
      <c r="D100" s="29" vm="390">
        <f ca="1"/>
        <v>17.47</v>
      </c>
      <c r="E100" s="25" vm="565">
        <f ca="1"/>
        <v>295.25</v>
      </c>
      <c r="F100" s="25" vm="566">
        <f ca="1"/>
        <v>66.47</v>
      </c>
    </row>
    <row r="101" spans="1:6" x14ac:dyDescent="0.3">
      <c r="A101" s="25" vm="567">
        <f ca="1"/>
        <v>45000</v>
      </c>
      <c r="B101" s="25" vm="568">
        <f ca="1"/>
        <v>154.35</v>
      </c>
      <c r="C101" s="25" vm="569">
        <f ca="1"/>
        <v>40.28</v>
      </c>
      <c r="D101" s="29" vm="570">
        <f ca="1"/>
        <v>17.8</v>
      </c>
      <c r="E101" s="25" vm="571">
        <f ca="1"/>
        <v>294.27</v>
      </c>
      <c r="F101" s="25" vm="572">
        <f ca="1"/>
        <v>67.48</v>
      </c>
    </row>
    <row r="102" spans="1:6" x14ac:dyDescent="0.3">
      <c r="A102" s="25" vm="573">
        <f ca="1"/>
        <v>45001</v>
      </c>
      <c r="B102" s="25" vm="574">
        <f ca="1"/>
        <v>154.03</v>
      </c>
      <c r="C102" s="25" vm="575">
        <f ca="1"/>
        <v>40.369999999999997</v>
      </c>
      <c r="D102" s="29" vm="450">
        <f ca="1"/>
        <v>17.690000000000001</v>
      </c>
      <c r="E102" s="25" vm="576">
        <f ca="1"/>
        <v>300.64</v>
      </c>
      <c r="F102" s="25" vm="577">
        <f ca="1"/>
        <v>67.099999999999994</v>
      </c>
    </row>
    <row r="103" spans="1:6" x14ac:dyDescent="0.3">
      <c r="A103" s="25" vm="578">
        <f ca="1"/>
        <v>45002</v>
      </c>
      <c r="B103" s="25" vm="579">
        <f ca="1"/>
        <v>152.38</v>
      </c>
      <c r="C103" s="25" vm="580">
        <f ca="1"/>
        <v>40.1</v>
      </c>
      <c r="D103" s="29" vm="417">
        <f ca="1"/>
        <v>17.55</v>
      </c>
      <c r="E103" s="25" vm="581">
        <f ca="1"/>
        <v>295.77</v>
      </c>
      <c r="F103" s="25" vm="582">
        <f ca="1"/>
        <v>66.53</v>
      </c>
    </row>
    <row r="104" spans="1:6" x14ac:dyDescent="0.3">
      <c r="A104" s="25" vm="583">
        <f ca="1"/>
        <v>45005</v>
      </c>
      <c r="B104" s="25" vm="584">
        <f ca="1"/>
        <v>153.88999999999999</v>
      </c>
      <c r="C104" s="25" vm="585">
        <f ca="1"/>
        <v>40.81</v>
      </c>
      <c r="D104" s="29" vm="586">
        <f ca="1"/>
        <v>18.329999999999998</v>
      </c>
      <c r="E104" s="25" vm="587">
        <f ca="1"/>
        <v>298.95</v>
      </c>
      <c r="F104" s="25" vm="588">
        <f ca="1"/>
        <v>67.239999999999995</v>
      </c>
    </row>
    <row r="105" spans="1:6" x14ac:dyDescent="0.3">
      <c r="A105" s="25" vm="589">
        <f ca="1"/>
        <v>45006</v>
      </c>
      <c r="B105" s="25" vm="584">
        <f ca="1"/>
        <v>153.88999999999999</v>
      </c>
      <c r="C105" s="25" vm="590">
        <f ca="1"/>
        <v>40.659999999999997</v>
      </c>
      <c r="D105" s="29" vm="591">
        <f ca="1"/>
        <v>18.57</v>
      </c>
      <c r="E105" s="25" vm="592">
        <f ca="1"/>
        <v>302.66000000000003</v>
      </c>
      <c r="F105" s="25" vm="593">
        <f ca="1"/>
        <v>67.510000000000005</v>
      </c>
    </row>
    <row r="106" spans="1:6" x14ac:dyDescent="0.3">
      <c r="A106" s="25" vm="594">
        <f ca="1"/>
        <v>45007</v>
      </c>
      <c r="B106" s="25" vm="595">
        <f ca="1"/>
        <v>151.05000000000001</v>
      </c>
      <c r="C106" s="25" vm="596">
        <f ca="1"/>
        <v>40.01</v>
      </c>
      <c r="D106" s="29" vm="597">
        <f ca="1"/>
        <v>18.309999999999999</v>
      </c>
      <c r="E106" s="25" vm="598">
        <f ca="1"/>
        <v>297.87</v>
      </c>
      <c r="F106" s="25" vm="588">
        <f ca="1"/>
        <v>67.239999999999995</v>
      </c>
    </row>
    <row r="107" spans="1:6" x14ac:dyDescent="0.3">
      <c r="A107" s="25" vm="599">
        <f ca="1"/>
        <v>45008</v>
      </c>
      <c r="B107" s="25" vm="600">
        <f ca="1"/>
        <v>151.13</v>
      </c>
      <c r="C107" s="25" vm="512">
        <f ca="1"/>
        <v>40.18</v>
      </c>
      <c r="D107" s="29" vm="586">
        <f ca="1"/>
        <v>18.329999999999998</v>
      </c>
      <c r="E107" s="25" vm="601">
        <f ca="1"/>
        <v>304.75</v>
      </c>
      <c r="F107" s="25" vm="602">
        <f ca="1"/>
        <v>66.98</v>
      </c>
    </row>
    <row r="108" spans="1:6" x14ac:dyDescent="0.3">
      <c r="A108" s="25" vm="603">
        <f ca="1"/>
        <v>45009</v>
      </c>
      <c r="B108" s="25" vm="604">
        <f ca="1"/>
        <v>152.65</v>
      </c>
      <c r="C108" s="25" vm="605">
        <f ca="1"/>
        <v>40.39</v>
      </c>
      <c r="D108" s="29" vm="606">
        <f ca="1"/>
        <v>18.48</v>
      </c>
      <c r="E108" s="25" vm="607">
        <f ca="1"/>
        <v>314.39</v>
      </c>
      <c r="F108" s="25" vm="608">
        <f ca="1"/>
        <v>67.680000000000007</v>
      </c>
    </row>
    <row r="109" spans="1:6" x14ac:dyDescent="0.3">
      <c r="A109" s="25" vm="609">
        <f ca="1"/>
        <v>45012</v>
      </c>
      <c r="B109" s="25" vm="610">
        <f ca="1"/>
        <v>153.30000000000001</v>
      </c>
      <c r="C109" s="25" vm="611">
        <f ca="1"/>
        <v>40.22</v>
      </c>
      <c r="D109" s="29" vm="612">
        <f ca="1"/>
        <v>18.66</v>
      </c>
      <c r="E109" s="25" vm="613">
        <f ca="1"/>
        <v>308.47000000000003</v>
      </c>
      <c r="F109" s="25" vm="614">
        <f ca="1"/>
        <v>68.069999999999993</v>
      </c>
    </row>
    <row r="110" spans="1:6" x14ac:dyDescent="0.3">
      <c r="A110" s="25" vm="615">
        <f ca="1"/>
        <v>45013</v>
      </c>
      <c r="B110" s="25" vm="616">
        <f ca="1"/>
        <v>151.82</v>
      </c>
      <c r="C110" s="25" vm="617">
        <f ca="1"/>
        <v>39.99</v>
      </c>
      <c r="D110" s="29" vm="618">
        <f ca="1"/>
        <v>18.77</v>
      </c>
      <c r="E110" s="25" vm="619">
        <f ca="1"/>
        <v>313.25</v>
      </c>
      <c r="F110" s="25" vm="620">
        <f ca="1"/>
        <v>68.2</v>
      </c>
    </row>
    <row r="111" spans="1:6" x14ac:dyDescent="0.3">
      <c r="A111" s="25" vm="621">
        <f ca="1"/>
        <v>45014</v>
      </c>
      <c r="B111" s="25" vm="622">
        <f ca="1"/>
        <v>153.31</v>
      </c>
      <c r="C111" s="25" vm="623">
        <f ca="1"/>
        <v>40.25</v>
      </c>
      <c r="D111" s="29" vm="624">
        <f ca="1"/>
        <v>19.190000000000001</v>
      </c>
      <c r="E111" s="25" vm="625">
        <f ca="1"/>
        <v>314.24</v>
      </c>
      <c r="F111" s="25" vm="626">
        <f ca="1"/>
        <v>68.180000000000007</v>
      </c>
    </row>
    <row r="112" spans="1:6" x14ac:dyDescent="0.3">
      <c r="A112" s="25" vm="627">
        <f ca="1"/>
        <v>45015</v>
      </c>
      <c r="B112" s="25" vm="628">
        <f ca="1"/>
        <v>153.43</v>
      </c>
      <c r="C112" s="25" vm="629">
        <f ca="1"/>
        <v>40.380000000000003</v>
      </c>
      <c r="D112" s="29" vm="630">
        <f ca="1"/>
        <v>18.829999999999998</v>
      </c>
      <c r="E112" s="25" vm="631">
        <f ca="1"/>
        <v>312.16000000000003</v>
      </c>
      <c r="F112" s="25" vm="620">
        <f ca="1"/>
        <v>68.2</v>
      </c>
    </row>
    <row r="113" spans="1:6" x14ac:dyDescent="0.3">
      <c r="A113" s="25" vm="632">
        <f ca="1"/>
        <v>45016</v>
      </c>
      <c r="B113" s="25" vm="633">
        <f ca="1"/>
        <v>155</v>
      </c>
      <c r="C113" s="25" vm="634">
        <f ca="1"/>
        <v>40.799999999999997</v>
      </c>
      <c r="D113" s="29" vm="635">
        <f ca="1"/>
        <v>19.41</v>
      </c>
      <c r="E113" s="25" vm="636">
        <f ca="1"/>
        <v>315.07</v>
      </c>
      <c r="F113" s="25" vm="637">
        <f ca="1"/>
        <v>69.31</v>
      </c>
    </row>
    <row r="114" spans="1:6" x14ac:dyDescent="0.3">
      <c r="A114" s="25" vm="638">
        <f ca="1"/>
        <v>45019</v>
      </c>
      <c r="B114" s="25" vm="639">
        <f ca="1"/>
        <v>156.85</v>
      </c>
      <c r="C114" s="25" vm="640">
        <f ca="1"/>
        <v>41.35</v>
      </c>
      <c r="D114" s="29" vm="641">
        <f ca="1"/>
        <v>19.48</v>
      </c>
      <c r="E114" s="25" vm="163">
        <f ca="1"/>
        <v>316.33</v>
      </c>
      <c r="F114" s="25" vm="642">
        <f ca="1"/>
        <v>69.69</v>
      </c>
    </row>
    <row r="115" spans="1:6" x14ac:dyDescent="0.3">
      <c r="A115" s="25" vm="643">
        <f ca="1"/>
        <v>45020</v>
      </c>
      <c r="B115" s="25" vm="644">
        <f ca="1"/>
        <v>158.49</v>
      </c>
      <c r="C115" s="25" vm="645">
        <f ca="1"/>
        <v>40.9</v>
      </c>
      <c r="D115" s="29" vm="646">
        <f ca="1"/>
        <v>19.55</v>
      </c>
      <c r="E115" s="25" vm="647">
        <f ca="1"/>
        <v>314.42</v>
      </c>
      <c r="F115" s="25" vm="648">
        <f ca="1"/>
        <v>68.91</v>
      </c>
    </row>
    <row r="116" spans="1:6" x14ac:dyDescent="0.3">
      <c r="A116" s="25" vm="649">
        <f ca="1"/>
        <v>45021</v>
      </c>
      <c r="B116" s="25" vm="650">
        <f ca="1"/>
        <v>165.61</v>
      </c>
      <c r="C116" s="25" vm="651">
        <f ca="1"/>
        <v>41.55</v>
      </c>
      <c r="D116" s="29" vm="652">
        <f ca="1"/>
        <v>19.89</v>
      </c>
      <c r="E116" s="25" vm="653">
        <f ca="1"/>
        <v>321.94</v>
      </c>
      <c r="F116" s="25" vm="654">
        <f ca="1"/>
        <v>69.819999999999993</v>
      </c>
    </row>
    <row r="117" spans="1:6" x14ac:dyDescent="0.3">
      <c r="A117" s="25" vm="655">
        <f ca="1"/>
        <v>45022</v>
      </c>
      <c r="B117" s="25" vm="656">
        <f ca="1"/>
        <v>165.15</v>
      </c>
      <c r="C117" s="25" vm="657">
        <f ca="1"/>
        <v>41.5</v>
      </c>
      <c r="D117" s="29" vm="658">
        <f ca="1"/>
        <v>20.48</v>
      </c>
      <c r="E117" s="25" vm="659">
        <f ca="1"/>
        <v>321.66000000000003</v>
      </c>
      <c r="F117" s="25" vm="660">
        <f ca="1"/>
        <v>70.739999999999995</v>
      </c>
    </row>
    <row r="118" spans="1:6" x14ac:dyDescent="0.3">
      <c r="A118" s="25" vm="661">
        <f ca="1"/>
        <v>45026</v>
      </c>
      <c r="B118" s="25" vm="662">
        <f ca="1"/>
        <v>164.32</v>
      </c>
      <c r="C118" s="25" vm="663">
        <f ca="1"/>
        <v>41.73</v>
      </c>
      <c r="D118" s="29" vm="664">
        <f ca="1"/>
        <v>20.11</v>
      </c>
      <c r="E118" s="25" vm="665">
        <f ca="1"/>
        <v>323.24</v>
      </c>
      <c r="F118" s="25" vm="666">
        <f ca="1"/>
        <v>70.28</v>
      </c>
    </row>
    <row r="119" spans="1:6" x14ac:dyDescent="0.3">
      <c r="A119" s="25" vm="667">
        <f ca="1"/>
        <v>45027</v>
      </c>
      <c r="B119" s="25" vm="668">
        <f ca="1"/>
        <v>164.27</v>
      </c>
      <c r="C119" s="25" vm="669">
        <f ca="1"/>
        <v>41.79</v>
      </c>
      <c r="D119" s="29" vm="670">
        <f ca="1"/>
        <v>20.079999999999998</v>
      </c>
      <c r="E119" s="25" vm="671">
        <f ca="1"/>
        <v>324.83</v>
      </c>
      <c r="F119" s="25" vm="672">
        <f ca="1"/>
        <v>70.03</v>
      </c>
    </row>
    <row r="120" spans="1:6" x14ac:dyDescent="0.3">
      <c r="A120" s="25" vm="673">
        <f ca="1"/>
        <v>45028</v>
      </c>
      <c r="B120" s="25" vm="674">
        <f ca="1"/>
        <v>163.92</v>
      </c>
      <c r="C120" s="25" vm="675">
        <f ca="1"/>
        <v>41.37</v>
      </c>
      <c r="D120" s="29" vm="676">
        <f ca="1"/>
        <v>19.489999999999998</v>
      </c>
      <c r="E120" s="25" vm="677">
        <f ca="1"/>
        <v>326.37</v>
      </c>
      <c r="F120" s="25" vm="678">
        <f ca="1"/>
        <v>70.209999999999994</v>
      </c>
    </row>
    <row r="121" spans="1:6" x14ac:dyDescent="0.3">
      <c r="A121" s="25" vm="679">
        <f ca="1"/>
        <v>45029</v>
      </c>
      <c r="B121" s="25" vm="680">
        <f ca="1"/>
        <v>166.11</v>
      </c>
      <c r="C121" s="25" vm="681">
        <f ca="1"/>
        <v>41.47</v>
      </c>
      <c r="D121" s="29" vm="682">
        <f ca="1"/>
        <v>19.64</v>
      </c>
      <c r="E121" s="25" vm="683">
        <f ca="1"/>
        <v>333.35</v>
      </c>
      <c r="F121" s="25" vm="684">
        <f ca="1"/>
        <v>70.69</v>
      </c>
    </row>
    <row r="122" spans="1:6" x14ac:dyDescent="0.3">
      <c r="A122" s="25" vm="685">
        <f ca="1"/>
        <v>45030</v>
      </c>
      <c r="B122" s="25" vm="686">
        <f ca="1"/>
        <v>165.84</v>
      </c>
      <c r="C122" s="25" vm="687">
        <f ca="1"/>
        <v>41.19</v>
      </c>
      <c r="D122" s="29" vm="688">
        <f ca="1"/>
        <v>19.46</v>
      </c>
      <c r="E122" s="25" vm="689">
        <f ca="1"/>
        <v>333.52</v>
      </c>
      <c r="F122" s="25" vm="690">
        <f ca="1"/>
        <v>70.45</v>
      </c>
    </row>
    <row r="123" spans="1:6" x14ac:dyDescent="0.3">
      <c r="A123" s="25" vm="691">
        <f ca="1"/>
        <v>45033</v>
      </c>
      <c r="B123" s="25" vm="692">
        <f ca="1"/>
        <v>165.67</v>
      </c>
      <c r="C123" s="25" vm="693">
        <f ca="1"/>
        <v>41.18</v>
      </c>
      <c r="D123" s="29" vm="694">
        <f ca="1"/>
        <v>19.75</v>
      </c>
      <c r="E123" s="25" vm="695">
        <f ca="1"/>
        <v>327.74</v>
      </c>
      <c r="F123" s="25" vm="696">
        <f ca="1"/>
        <v>70.599999999999994</v>
      </c>
    </row>
    <row r="124" spans="1:6" x14ac:dyDescent="0.3">
      <c r="A124" s="25" vm="697">
        <f ca="1"/>
        <v>45034</v>
      </c>
      <c r="B124" s="25" vm="698">
        <f ca="1"/>
        <v>161.01</v>
      </c>
      <c r="C124" s="25" vm="699">
        <f ca="1"/>
        <v>40.549999999999997</v>
      </c>
      <c r="D124" s="29" vm="700">
        <f ca="1"/>
        <v>19.14</v>
      </c>
      <c r="E124" s="25" vm="701">
        <f ca="1"/>
        <v>325.14999999999998</v>
      </c>
      <c r="F124" s="25" vm="702">
        <f ca="1"/>
        <v>70.23</v>
      </c>
    </row>
    <row r="125" spans="1:6" x14ac:dyDescent="0.3">
      <c r="A125" s="25"/>
      <c r="B125" s="25"/>
      <c r="C125" s="25"/>
      <c r="D125" s="29"/>
      <c r="E125" s="25"/>
      <c r="F125" s="25"/>
    </row>
    <row r="126" spans="1:6" x14ac:dyDescent="0.3">
      <c r="A126" s="25"/>
      <c r="B126" s="25"/>
      <c r="C126" s="25"/>
      <c r="D126" s="29"/>
      <c r="E126" s="25"/>
      <c r="F126" s="25"/>
    </row>
    <row r="127" spans="1:6" x14ac:dyDescent="0.3">
      <c r="A127" s="25"/>
      <c r="B127" s="25"/>
      <c r="C127" s="25"/>
      <c r="D127" s="29"/>
      <c r="E127" s="25"/>
      <c r="F127"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FC11E-6921-488D-9133-81A4F4288EC4}">
  <dimension ref="A1:M7"/>
  <sheetViews>
    <sheetView workbookViewId="0">
      <selection activeCell="M7" sqref="M7"/>
    </sheetView>
  </sheetViews>
  <sheetFormatPr defaultRowHeight="14.4" x14ac:dyDescent="0.3"/>
  <cols>
    <col min="1" max="1" width="33.6640625" customWidth="1"/>
    <col min="2" max="2" width="11" customWidth="1"/>
    <col min="4" max="4" width="10.6640625" customWidth="1"/>
    <col min="5" max="6" width="11.5546875" customWidth="1"/>
    <col min="9" max="9" width="10.88671875" customWidth="1"/>
    <col min="12" max="12" width="12.5546875" bestFit="1" customWidth="1"/>
    <col min="13" max="13" width="8.21875" bestFit="1" customWidth="1"/>
    <col min="14" max="14" width="5" bestFit="1" customWidth="1"/>
    <col min="15" max="15" width="6.44140625" bestFit="1" customWidth="1"/>
    <col min="16" max="16" width="10.77734375" bestFit="1" customWidth="1"/>
  </cols>
  <sheetData>
    <row r="1" spans="1:13" x14ac:dyDescent="0.3">
      <c r="L1" s="23" t="s">
        <v>2</v>
      </c>
      <c r="M1" t="s">
        <v>36</v>
      </c>
    </row>
    <row r="3" spans="1:13" x14ac:dyDescent="0.3">
      <c r="A3" s="2" t="s">
        <v>2</v>
      </c>
      <c r="B3" s="2" t="s">
        <v>30</v>
      </c>
      <c r="C3" s="2" t="s">
        <v>31</v>
      </c>
      <c r="D3" s="2" t="s">
        <v>32</v>
      </c>
      <c r="E3" s="2" t="s">
        <v>33</v>
      </c>
      <c r="F3" s="2" t="s">
        <v>34</v>
      </c>
      <c r="G3" s="2" t="s">
        <v>13</v>
      </c>
      <c r="H3" s="2" t="s">
        <v>35</v>
      </c>
      <c r="L3" s="23" t="s">
        <v>30</v>
      </c>
      <c r="M3" s="23" t="s">
        <v>31</v>
      </c>
    </row>
    <row r="4" spans="1:13" x14ac:dyDescent="0.3">
      <c r="A4" t="e" vm="703">
        <v>#VALUE!</v>
      </c>
      <c r="B4" t="str" cm="1">
        <f t="array" ref="B4">_FV(Table3[[#This Row],[Stock]],"Exchange abbreviation",TRUE)</f>
        <v>XNAS</v>
      </c>
      <c r="C4" t="str" cm="1">
        <f t="array" ref="C4">_FV(Table3[[#This Row],[Stock]],"Ticker symbol",TRUE)</f>
        <v>MRNA</v>
      </c>
      <c r="D4" s="22" cm="1">
        <f t="array" ref="D4">_FV(Table3[[#This Row],[Stock]],"P/E",TRUE)</f>
        <v>7.1460999999999997</v>
      </c>
      <c r="E4" s="22" cm="1">
        <f t="array" ref="E4">_FV(Table3[[#This Row],[Stock]],"52 week high",TRUE)</f>
        <v>217.25</v>
      </c>
      <c r="F4" s="22" cm="1">
        <f t="array" ref="F4">_FV(Table3[[#This Row],[Stock]],"52 week low",TRUE)</f>
        <v>115.03</v>
      </c>
      <c r="G4" s="22" cm="1">
        <f t="array" ref="G4">_FV(Table3[[#This Row],[Stock]],"Price")</f>
        <v>142.82</v>
      </c>
      <c r="H4" s="22" cm="1">
        <f t="array" ref="H4">_FV(Table3[[#This Row],[Stock]],"Change")</f>
        <v>0.19</v>
      </c>
      <c r="L4" t="s">
        <v>41</v>
      </c>
      <c r="M4" t="s">
        <v>39</v>
      </c>
    </row>
    <row r="5" spans="1:13" x14ac:dyDescent="0.3">
      <c r="A5" t="e" vm="704">
        <v>#VALUE!</v>
      </c>
      <c r="B5" t="str" cm="1">
        <f t="array" ref="B5">_FV(Table3[[#This Row],[Stock]],"Exchange abbreviation",TRUE)</f>
        <v>XNYS</v>
      </c>
      <c r="C5" t="str" cm="1">
        <f t="array" ref="C5">_FV(Table3[[#This Row],[Stock]],"Ticker symbol",TRUE)</f>
        <v>LLY</v>
      </c>
      <c r="D5" s="22" cm="1">
        <f t="array" ref="D5">_FV(Table3[[#This Row],[Stock]],"P/E",TRUE)</f>
        <v>53.5336</v>
      </c>
      <c r="E5" s="22" cm="1">
        <f t="array" ref="E5">_FV(Table3[[#This Row],[Stock]],"52 week high",TRUE)</f>
        <v>384.44</v>
      </c>
      <c r="F5" s="22" cm="1">
        <f t="array" ref="F5">_FV(Table3[[#This Row],[Stock]],"52 week low",TRUE)</f>
        <v>276.83</v>
      </c>
      <c r="G5" s="22" cm="1">
        <f t="array" ref="G5">_FV(Table3[[#This Row],[Stock]],"Price")</f>
        <v>370.54</v>
      </c>
      <c r="H5" s="22" cm="1">
        <f t="array" ref="H5">_FV(Table3[[#This Row],[Stock]],"Change")</f>
        <v>0.63</v>
      </c>
      <c r="M5" t="s">
        <v>44</v>
      </c>
    </row>
    <row r="6" spans="1:13" x14ac:dyDescent="0.3">
      <c r="A6" t="e" vm="705">
        <v>#VALUE!</v>
      </c>
      <c r="B6" t="str" cm="1">
        <f t="array" ref="B6">_FV(Table3[[#This Row],[Stock]],"Exchange abbreviation",TRUE)</f>
        <v>XNYS</v>
      </c>
      <c r="C6" t="str" cm="1">
        <f t="array" ref="C6">_FV(Table3[[#This Row],[Stock]],"Ticker symbol",TRUE)</f>
        <v>MRK</v>
      </c>
      <c r="D6" s="22" cm="1">
        <f t="array" ref="D6">_FV(Table3[[#This Row],[Stock]],"P/E",TRUE)</f>
        <v>20.098299999999998</v>
      </c>
      <c r="E6" s="22" cm="1">
        <f t="array" ref="E6">_FV(Table3[[#This Row],[Stock]],"52 week high",TRUE)</f>
        <v>116.44499999999999</v>
      </c>
      <c r="F6" s="22" cm="1">
        <f t="array" ref="F6">_FV(Table3[[#This Row],[Stock]],"52 week low",TRUE)</f>
        <v>83.05</v>
      </c>
      <c r="G6" s="22" cm="1">
        <f t="array" ref="G6">_FV(Table3[[#This Row],[Stock]],"Price")</f>
        <v>114.15</v>
      </c>
      <c r="H6" s="22" cm="1">
        <f t="array" ref="H6">_FV(Table3[[#This Row],[Stock]],"Change")</f>
        <v>-0.68</v>
      </c>
      <c r="I6" s="22"/>
      <c r="L6" t="s">
        <v>40</v>
      </c>
      <c r="M6" t="s">
        <v>37</v>
      </c>
    </row>
    <row r="7" spans="1:13" x14ac:dyDescent="0.3">
      <c r="A7" t="e" vm="706">
        <v>#VALUE!</v>
      </c>
      <c r="B7" t="str" cm="1">
        <f t="array" ref="B7">_FV(Table3[[#This Row],[Stock]],"Exchange abbreviation",TRUE)</f>
        <v>XNAS</v>
      </c>
      <c r="C7" t="str" cm="1">
        <f t="array" ref="C7">_FV(Table3[[#This Row],[Stock]],"Ticker symbol",TRUE)</f>
        <v>GILD</v>
      </c>
      <c r="D7" s="22" cm="1">
        <f t="array" ref="D7">_FV(Table3[[#This Row],[Stock]],"P/E",TRUE)</f>
        <v>23.028099999999998</v>
      </c>
      <c r="E7" s="22" cm="1">
        <f t="array" ref="E7">_FV(Table3[[#This Row],[Stock]],"52 week high",TRUE)</f>
        <v>89.74</v>
      </c>
      <c r="F7" s="22" cm="1">
        <f t="array" ref="F7">_FV(Table3[[#This Row],[Stock]],"52 week low",TRUE)</f>
        <v>57.164999999999999</v>
      </c>
      <c r="G7" s="22" cm="1">
        <f t="array" ref="G7">_FV(Table3[[#This Row],[Stock]],"Price")</f>
        <v>84.11</v>
      </c>
      <c r="H7" s="22" cm="1">
        <f t="array" ref="H7">_FV(Table3[[#This Row],[Stock]],"Change")</f>
        <v>0.33</v>
      </c>
      <c r="M7" t="s">
        <v>38</v>
      </c>
    </row>
  </sheetData>
  <phoneticPr fontId="9" type="noConversion"/>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A41D1-919D-4BCD-8292-CD44F032B85F}">
  <dimension ref="A1:L255"/>
  <sheetViews>
    <sheetView workbookViewId="0">
      <selection activeCell="K4" sqref="K4"/>
    </sheetView>
  </sheetViews>
  <sheetFormatPr defaultRowHeight="14.4" x14ac:dyDescent="0.3"/>
  <cols>
    <col min="2" max="2" width="33.109375" bestFit="1" customWidth="1"/>
    <col min="4" max="4" width="10.5546875" customWidth="1"/>
    <col min="5" max="5" width="10.77734375" customWidth="1"/>
    <col min="8" max="8" width="8.88671875" customWidth="1"/>
    <col min="11" max="11" width="10.77734375" customWidth="1"/>
  </cols>
  <sheetData>
    <row r="1" spans="1:12" x14ac:dyDescent="0.3">
      <c r="A1" s="23" t="s">
        <v>2</v>
      </c>
      <c r="B1" t="s">
        <v>43</v>
      </c>
    </row>
    <row r="3" spans="1:12" x14ac:dyDescent="0.3">
      <c r="A3" s="3" t="s">
        <v>30</v>
      </c>
      <c r="B3" s="3" t="s">
        <v>31</v>
      </c>
      <c r="D3" s="24" t="str" cm="1">
        <f t="array" aca="1" ref="D3:I24" ca="1">_xlfn.STOCKHISTORY(B4,TODAY()-30,TODAY(),0,1,0,5,2,3,4,1)</f>
        <v>Date</v>
      </c>
      <c r="E3" s="24" t="str">
        <f ca="1"/>
        <v>Volume</v>
      </c>
      <c r="F3" s="24" t="str">
        <f ca="1"/>
        <v>Open</v>
      </c>
      <c r="G3" s="24" t="str">
        <f ca="1"/>
        <v>High</v>
      </c>
      <c r="H3" s="24" t="str">
        <f ca="1"/>
        <v>Low</v>
      </c>
      <c r="I3" s="24" t="str">
        <f ca="1"/>
        <v>Close</v>
      </c>
      <c r="K3" s="24" t="str" cm="1">
        <f t="array" aca="1" ref="K3:L254" ca="1">_xlfn.STOCKHISTORY(B4,TODAY()-365,TODAY(),0,1,0,1)</f>
        <v>Date</v>
      </c>
      <c r="L3" s="24" t="str">
        <f ca="1"/>
        <v>Close</v>
      </c>
    </row>
    <row r="4" spans="1:12" x14ac:dyDescent="0.3">
      <c r="A4" t="s">
        <v>40</v>
      </c>
      <c r="B4" t="s">
        <v>37</v>
      </c>
      <c r="D4" s="25" vm="583">
        <f ca="1"/>
        <v>45005</v>
      </c>
      <c r="E4" s="26" vm="707">
        <f ca="1"/>
        <v>3540866</v>
      </c>
      <c r="F4" s="25" vm="708">
        <f ca="1"/>
        <v>329.18</v>
      </c>
      <c r="G4" s="25" vm="709">
        <f ca="1"/>
        <v>333.94</v>
      </c>
      <c r="H4" s="25" vm="710">
        <f ca="1"/>
        <v>329.01249999999999</v>
      </c>
      <c r="I4" s="25" vm="711">
        <f ca="1"/>
        <v>333.6</v>
      </c>
      <c r="K4" s="25" vm="712">
        <f ca="1"/>
        <v>44670</v>
      </c>
      <c r="L4" s="25" vm="713">
        <f ca="1"/>
        <v>297.01</v>
      </c>
    </row>
    <row r="5" spans="1:12" x14ac:dyDescent="0.3">
      <c r="D5" s="25" vm="589">
        <f ca="1"/>
        <v>45006</v>
      </c>
      <c r="E5" s="26" vm="714">
        <f ca="1"/>
        <v>3240628</v>
      </c>
      <c r="F5" s="25" vm="715">
        <f ca="1"/>
        <v>334.39</v>
      </c>
      <c r="G5" s="25" vm="716">
        <f ca="1"/>
        <v>334.44</v>
      </c>
      <c r="H5" s="25" vm="717">
        <f ca="1"/>
        <v>328.0763</v>
      </c>
      <c r="I5" s="25" vm="718">
        <f ca="1"/>
        <v>331.08</v>
      </c>
      <c r="K5" s="25" vm="719">
        <f ca="1"/>
        <v>44671</v>
      </c>
      <c r="L5" s="25" vm="720">
        <f ca="1"/>
        <v>292.92</v>
      </c>
    </row>
    <row r="6" spans="1:12" x14ac:dyDescent="0.3">
      <c r="D6" s="25" vm="594">
        <f ca="1"/>
        <v>45007</v>
      </c>
      <c r="E6" s="26" vm="721">
        <f ca="1"/>
        <v>2472342</v>
      </c>
      <c r="F6" s="25" vm="722">
        <f ca="1"/>
        <v>331.77</v>
      </c>
      <c r="G6" s="25" vm="723">
        <f ca="1"/>
        <v>335.6</v>
      </c>
      <c r="H6" s="25" vm="724">
        <f ca="1"/>
        <v>330.65</v>
      </c>
      <c r="I6" s="25" vm="725">
        <f ca="1"/>
        <v>330.97</v>
      </c>
      <c r="K6" s="25" vm="726">
        <f ca="1"/>
        <v>44672</v>
      </c>
      <c r="L6" s="25" vm="727">
        <f ca="1"/>
        <v>289.61</v>
      </c>
    </row>
    <row r="7" spans="1:12" x14ac:dyDescent="0.3">
      <c r="D7" s="25" vm="599">
        <f ca="1"/>
        <v>45008</v>
      </c>
      <c r="E7" s="26" vm="728">
        <f ca="1"/>
        <v>2703482</v>
      </c>
      <c r="F7" s="25" vm="729">
        <f ca="1"/>
        <v>330.89</v>
      </c>
      <c r="G7" s="25" vm="730">
        <f ca="1"/>
        <v>335.34</v>
      </c>
      <c r="H7" s="25" vm="731">
        <f ca="1"/>
        <v>330.21</v>
      </c>
      <c r="I7" s="25" vm="732">
        <f ca="1"/>
        <v>332.64</v>
      </c>
      <c r="K7" s="25" vm="733">
        <f ca="1"/>
        <v>44673</v>
      </c>
      <c r="L7" s="25" vm="734">
        <f ca="1"/>
        <v>278.73</v>
      </c>
    </row>
    <row r="8" spans="1:12" x14ac:dyDescent="0.3">
      <c r="D8" s="25" vm="603">
        <f ca="1"/>
        <v>45009</v>
      </c>
      <c r="E8" s="26" vm="735">
        <f ca="1"/>
        <v>2792171</v>
      </c>
      <c r="F8" s="25" vm="736">
        <f ca="1"/>
        <v>332.99</v>
      </c>
      <c r="G8" s="25" vm="737">
        <f ca="1"/>
        <v>336.93</v>
      </c>
      <c r="H8" s="25" vm="738">
        <f ca="1"/>
        <v>328.77</v>
      </c>
      <c r="I8" s="25" vm="739">
        <f ca="1"/>
        <v>336.13</v>
      </c>
      <c r="K8" s="25" vm="740">
        <f ca="1"/>
        <v>44676</v>
      </c>
      <c r="L8" s="25" vm="741">
        <f ca="1"/>
        <v>285.2</v>
      </c>
    </row>
    <row r="9" spans="1:12" x14ac:dyDescent="0.3">
      <c r="D9" s="25" vm="609">
        <f ca="1"/>
        <v>45012</v>
      </c>
      <c r="E9" s="26" vm="742">
        <f ca="1"/>
        <v>3102495</v>
      </c>
      <c r="F9" s="25" vm="743">
        <f ca="1"/>
        <v>327.8</v>
      </c>
      <c r="G9" s="25" vm="744">
        <f ca="1"/>
        <v>336.22</v>
      </c>
      <c r="H9" s="25" vm="745">
        <f ca="1"/>
        <v>323.26</v>
      </c>
      <c r="I9" s="25" vm="746">
        <f ca="1"/>
        <v>334.6</v>
      </c>
      <c r="K9" s="25" vm="747">
        <f ca="1"/>
        <v>44677</v>
      </c>
      <c r="L9" s="25" vm="748">
        <f ca="1"/>
        <v>282.83</v>
      </c>
    </row>
    <row r="10" spans="1:12" x14ac:dyDescent="0.3">
      <c r="D10" s="25" vm="615">
        <f ca="1"/>
        <v>45013</v>
      </c>
      <c r="E10" s="26" vm="749">
        <f ca="1"/>
        <v>2433281</v>
      </c>
      <c r="F10" s="25" vm="750">
        <f ca="1"/>
        <v>335.8</v>
      </c>
      <c r="G10" s="25" vm="751">
        <f ca="1"/>
        <v>338.83</v>
      </c>
      <c r="H10" s="25" vm="752">
        <f ca="1"/>
        <v>334.71499999999997</v>
      </c>
      <c r="I10" s="25" vm="753">
        <f ca="1"/>
        <v>337.65</v>
      </c>
      <c r="K10" s="25" vm="754">
        <f ca="1"/>
        <v>44678</v>
      </c>
      <c r="L10" s="25" vm="755">
        <f ca="1"/>
        <v>285.08999999999997</v>
      </c>
    </row>
    <row r="11" spans="1:12" x14ac:dyDescent="0.3">
      <c r="D11" s="25" vm="621">
        <f ca="1"/>
        <v>45014</v>
      </c>
      <c r="E11" s="26" vm="756">
        <f ca="1"/>
        <v>2743787</v>
      </c>
      <c r="F11" s="25" vm="757">
        <f ca="1"/>
        <v>339</v>
      </c>
      <c r="G11" s="25" vm="758">
        <f ca="1"/>
        <v>339.77</v>
      </c>
      <c r="H11" s="25" vm="759">
        <f ca="1"/>
        <v>334.58</v>
      </c>
      <c r="I11" s="25" vm="760">
        <f ca="1"/>
        <v>335.87</v>
      </c>
      <c r="K11" s="25" vm="761">
        <f ca="1"/>
        <v>44679</v>
      </c>
      <c r="L11" s="25" vm="762">
        <f ca="1"/>
        <v>297.27</v>
      </c>
    </row>
    <row r="12" spans="1:12" x14ac:dyDescent="0.3">
      <c r="D12" s="25" vm="627">
        <f ca="1"/>
        <v>45015</v>
      </c>
      <c r="E12" s="26" vm="763">
        <f ca="1"/>
        <v>2146899</v>
      </c>
      <c r="F12" s="25" vm="764">
        <f ca="1"/>
        <v>336.07</v>
      </c>
      <c r="G12" s="25" vm="765">
        <f ca="1"/>
        <v>341.31</v>
      </c>
      <c r="H12" s="25" vm="764">
        <f ca="1"/>
        <v>336.07</v>
      </c>
      <c r="I12" s="25" vm="766">
        <f ca="1"/>
        <v>340.69</v>
      </c>
      <c r="K12" s="25" vm="767">
        <f ca="1"/>
        <v>44680</v>
      </c>
      <c r="L12" s="25" vm="768">
        <f ca="1"/>
        <v>292.13</v>
      </c>
    </row>
    <row r="13" spans="1:12" x14ac:dyDescent="0.3">
      <c r="D13" s="25" vm="632">
        <f ca="1"/>
        <v>45016</v>
      </c>
      <c r="E13" s="26" vm="769">
        <f ca="1"/>
        <v>2933578</v>
      </c>
      <c r="F13" s="25" vm="770">
        <f ca="1"/>
        <v>342</v>
      </c>
      <c r="G13" s="25" vm="771">
        <f ca="1"/>
        <v>343.65</v>
      </c>
      <c r="H13" s="25" vm="766">
        <f ca="1"/>
        <v>340.69</v>
      </c>
      <c r="I13" s="25" vm="772">
        <f ca="1"/>
        <v>343.42</v>
      </c>
      <c r="K13" s="25" vm="773">
        <f ca="1"/>
        <v>44683</v>
      </c>
      <c r="L13" s="25" vm="774">
        <f ca="1"/>
        <v>289.56</v>
      </c>
    </row>
    <row r="14" spans="1:12" x14ac:dyDescent="0.3">
      <c r="D14" s="25" vm="638">
        <f ca="1"/>
        <v>45019</v>
      </c>
      <c r="E14" s="26" vm="775">
        <f ca="1"/>
        <v>3039568</v>
      </c>
      <c r="F14" s="25" vm="776">
        <f ca="1"/>
        <v>343.24</v>
      </c>
      <c r="G14" s="25" vm="777">
        <f ca="1"/>
        <v>351.53500000000003</v>
      </c>
      <c r="H14" s="25" vm="778">
        <f ca="1"/>
        <v>342.3</v>
      </c>
      <c r="I14" s="25" vm="779">
        <f ca="1"/>
        <v>350.74</v>
      </c>
      <c r="K14" s="25" vm="780">
        <f ca="1"/>
        <v>44684</v>
      </c>
      <c r="L14" s="25" vm="781">
        <f ca="1"/>
        <v>288.07</v>
      </c>
    </row>
    <row r="15" spans="1:12" x14ac:dyDescent="0.3">
      <c r="D15" s="25" vm="643">
        <f ca="1"/>
        <v>45020</v>
      </c>
      <c r="E15" s="26" vm="782">
        <f ca="1"/>
        <v>3585862</v>
      </c>
      <c r="F15" s="25" vm="783">
        <f ca="1"/>
        <v>352.07</v>
      </c>
      <c r="G15" s="25" vm="784">
        <f ca="1"/>
        <v>359</v>
      </c>
      <c r="H15" s="25" vm="785">
        <f ca="1"/>
        <v>351.27</v>
      </c>
      <c r="I15" s="25" vm="786">
        <f ca="1"/>
        <v>354.62</v>
      </c>
      <c r="K15" s="25" vm="787">
        <f ca="1"/>
        <v>44685</v>
      </c>
      <c r="L15" s="25" vm="788">
        <f ca="1"/>
        <v>294.89999999999998</v>
      </c>
    </row>
    <row r="16" spans="1:12" x14ac:dyDescent="0.3">
      <c r="D16" s="25" vm="649">
        <f ca="1"/>
        <v>45021</v>
      </c>
      <c r="E16" s="26" vm="789">
        <f ca="1"/>
        <v>3442690</v>
      </c>
      <c r="F16" s="25" vm="790">
        <f ca="1"/>
        <v>358.08</v>
      </c>
      <c r="G16" s="25" vm="791">
        <f ca="1"/>
        <v>364.85</v>
      </c>
      <c r="H16" s="25" vm="792">
        <f ca="1"/>
        <v>357.93</v>
      </c>
      <c r="I16" s="25" vm="793">
        <f ca="1"/>
        <v>362.24</v>
      </c>
      <c r="K16" s="25" vm="794">
        <f ca="1"/>
        <v>44686</v>
      </c>
      <c r="L16" s="25" vm="795">
        <f ca="1"/>
        <v>292.37</v>
      </c>
    </row>
    <row r="17" spans="4:12" x14ac:dyDescent="0.3">
      <c r="D17" s="25" vm="655">
        <f ca="1"/>
        <v>45022</v>
      </c>
      <c r="E17" s="26" vm="796">
        <f ca="1"/>
        <v>3531707</v>
      </c>
      <c r="F17" s="25" vm="791">
        <f ca="1"/>
        <v>364.85</v>
      </c>
      <c r="G17" s="25" vm="797">
        <f ca="1"/>
        <v>369.5</v>
      </c>
      <c r="H17" s="25" vm="798">
        <f ca="1"/>
        <v>364.25</v>
      </c>
      <c r="I17" s="25" vm="799">
        <f ca="1"/>
        <v>368.29</v>
      </c>
      <c r="K17" s="25" vm="800">
        <f ca="1"/>
        <v>44687</v>
      </c>
      <c r="L17" s="25" vm="801">
        <f ca="1"/>
        <v>296.89999999999998</v>
      </c>
    </row>
    <row r="18" spans="4:12" x14ac:dyDescent="0.3">
      <c r="D18" s="25" vm="661">
        <f ca="1"/>
        <v>45026</v>
      </c>
      <c r="E18" s="26" vm="802">
        <f ca="1"/>
        <v>1868149</v>
      </c>
      <c r="F18" s="25" vm="803">
        <f ca="1"/>
        <v>368.18</v>
      </c>
      <c r="G18" s="25" vm="804">
        <f ca="1"/>
        <v>368.34500000000003</v>
      </c>
      <c r="H18" s="25" vm="805">
        <f ca="1"/>
        <v>363.03800000000001</v>
      </c>
      <c r="I18" s="25" vm="806">
        <f ca="1"/>
        <v>367</v>
      </c>
      <c r="K18" s="25" vm="807">
        <f ca="1"/>
        <v>44690</v>
      </c>
      <c r="L18" s="25" vm="808">
        <f ca="1"/>
        <v>289.23</v>
      </c>
    </row>
    <row r="19" spans="4:12" x14ac:dyDescent="0.3">
      <c r="D19" s="25" vm="667">
        <f ca="1"/>
        <v>45027</v>
      </c>
      <c r="E19" s="26" vm="809">
        <f ca="1"/>
        <v>2026953</v>
      </c>
      <c r="F19" s="25" vm="810">
        <f ca="1"/>
        <v>367.76</v>
      </c>
      <c r="G19" s="25" vm="811">
        <f ca="1"/>
        <v>368.8</v>
      </c>
      <c r="H19" s="25" vm="812">
        <f ca="1"/>
        <v>363.59</v>
      </c>
      <c r="I19" s="25" vm="813">
        <f ca="1"/>
        <v>364.04</v>
      </c>
      <c r="K19" s="25" vm="814">
        <f ca="1"/>
        <v>44691</v>
      </c>
      <c r="L19" s="25" vm="815">
        <f ca="1"/>
        <v>285.7</v>
      </c>
    </row>
    <row r="20" spans="4:12" x14ac:dyDescent="0.3">
      <c r="D20" s="25" vm="673">
        <f ca="1"/>
        <v>45028</v>
      </c>
      <c r="E20" s="26" vm="816">
        <f ca="1"/>
        <v>2672766</v>
      </c>
      <c r="F20" s="25" vm="817">
        <f ca="1"/>
        <v>364.02</v>
      </c>
      <c r="G20" s="25" vm="818">
        <f ca="1"/>
        <v>372.44</v>
      </c>
      <c r="H20" s="25" vm="819">
        <f ca="1"/>
        <v>363.33</v>
      </c>
      <c r="I20" s="25" vm="820">
        <f ca="1"/>
        <v>369.05</v>
      </c>
      <c r="K20" s="25" vm="821">
        <f ca="1"/>
        <v>44692</v>
      </c>
      <c r="L20" s="25" vm="822">
        <f ca="1"/>
        <v>286.69</v>
      </c>
    </row>
    <row r="21" spans="4:12" x14ac:dyDescent="0.3">
      <c r="D21" s="25" vm="679">
        <f ca="1"/>
        <v>45029</v>
      </c>
      <c r="E21" s="26" vm="823">
        <f ca="1"/>
        <v>2839943</v>
      </c>
      <c r="F21" s="25" vm="824">
        <f ca="1"/>
        <v>372.62</v>
      </c>
      <c r="G21" s="25" vm="825">
        <f ca="1"/>
        <v>375.56</v>
      </c>
      <c r="H21" s="25" vm="826">
        <f ca="1"/>
        <v>370.31</v>
      </c>
      <c r="I21" s="25" vm="827">
        <f ca="1"/>
        <v>375.15</v>
      </c>
      <c r="K21" s="25" vm="828">
        <f ca="1"/>
        <v>44693</v>
      </c>
      <c r="L21" s="25" vm="829">
        <f ca="1"/>
        <v>291.8</v>
      </c>
    </row>
    <row r="22" spans="4:12" x14ac:dyDescent="0.3">
      <c r="D22" s="25" vm="685">
        <f ca="1"/>
        <v>45030</v>
      </c>
      <c r="E22" s="26" vm="830">
        <f ca="1"/>
        <v>2287924</v>
      </c>
      <c r="F22" s="25" vm="831">
        <f ca="1"/>
        <v>374.24</v>
      </c>
      <c r="G22" s="25" vm="832">
        <f ca="1"/>
        <v>376.31</v>
      </c>
      <c r="H22" s="25" vm="833">
        <f ca="1"/>
        <v>372.51</v>
      </c>
      <c r="I22" s="25" vm="834">
        <f ca="1"/>
        <v>374.73</v>
      </c>
      <c r="K22" s="25" vm="835">
        <f ca="1"/>
        <v>44694</v>
      </c>
      <c r="L22" s="25" vm="836">
        <f ca="1"/>
        <v>291.63</v>
      </c>
    </row>
    <row r="23" spans="4:12" x14ac:dyDescent="0.3">
      <c r="D23" s="25" vm="691">
        <f ca="1"/>
        <v>45033</v>
      </c>
      <c r="E23" s="26" vm="837">
        <f ca="1"/>
        <v>2059925</v>
      </c>
      <c r="F23" s="25" vm="838">
        <f ca="1"/>
        <v>375</v>
      </c>
      <c r="G23" s="25" vm="839">
        <f ca="1"/>
        <v>375.89499999999998</v>
      </c>
      <c r="H23" s="25" vm="840">
        <f ca="1"/>
        <v>371.16</v>
      </c>
      <c r="I23" s="25" vm="841">
        <f ca="1"/>
        <v>372.35</v>
      </c>
      <c r="K23" s="25" vm="842">
        <f ca="1"/>
        <v>44697</v>
      </c>
      <c r="L23" s="25" vm="843">
        <f ca="1"/>
        <v>299.38</v>
      </c>
    </row>
    <row r="24" spans="4:12" x14ac:dyDescent="0.3">
      <c r="D24" s="25" vm="697">
        <f ca="1"/>
        <v>45034</v>
      </c>
      <c r="E24" s="26" vm="844">
        <f ca="1"/>
        <v>1925398</v>
      </c>
      <c r="F24" s="25" vm="845">
        <f ca="1"/>
        <v>373</v>
      </c>
      <c r="G24" s="25" vm="846">
        <f ca="1"/>
        <v>374.26</v>
      </c>
      <c r="H24" s="25" vm="847">
        <f ca="1"/>
        <v>369.66</v>
      </c>
      <c r="I24" s="25" vm="848">
        <f ca="1"/>
        <v>369.91</v>
      </c>
      <c r="K24" s="25" vm="849">
        <f ca="1"/>
        <v>44698</v>
      </c>
      <c r="L24" s="25" vm="850">
        <f ca="1"/>
        <v>301.39999999999998</v>
      </c>
    </row>
    <row r="25" spans="4:12" x14ac:dyDescent="0.3">
      <c r="D25" s="25"/>
      <c r="E25" s="26"/>
      <c r="F25" s="25"/>
      <c r="G25" s="25"/>
      <c r="H25" s="25"/>
      <c r="I25" s="25"/>
      <c r="K25" s="25" vm="851">
        <f ca="1"/>
        <v>44699</v>
      </c>
      <c r="L25" s="25" vm="852">
        <f ca="1"/>
        <v>295.19</v>
      </c>
    </row>
    <row r="26" spans="4:12" x14ac:dyDescent="0.3">
      <c r="K26" s="25" vm="853">
        <f ca="1"/>
        <v>44700</v>
      </c>
      <c r="L26" s="25" vm="854">
        <f ca="1"/>
        <v>286.27</v>
      </c>
    </row>
    <row r="27" spans="4:12" x14ac:dyDescent="0.3">
      <c r="K27" s="25" vm="855">
        <f ca="1"/>
        <v>44701</v>
      </c>
      <c r="L27" s="25" vm="856">
        <f ca="1"/>
        <v>298.85000000000002</v>
      </c>
    </row>
    <row r="28" spans="4:12" x14ac:dyDescent="0.3">
      <c r="K28" s="25" vm="857">
        <f ca="1"/>
        <v>44704</v>
      </c>
      <c r="L28" s="25" vm="858">
        <f ca="1"/>
        <v>302.60000000000002</v>
      </c>
    </row>
    <row r="29" spans="4:12" x14ac:dyDescent="0.3">
      <c r="K29" s="25" vm="859">
        <f ca="1"/>
        <v>44705</v>
      </c>
      <c r="L29" s="25" vm="860">
        <f ca="1"/>
        <v>305.95999999999998</v>
      </c>
    </row>
    <row r="30" spans="4:12" x14ac:dyDescent="0.3">
      <c r="K30" s="25" vm="861">
        <f ca="1"/>
        <v>44706</v>
      </c>
      <c r="L30" s="25" vm="862">
        <f ca="1"/>
        <v>307.01</v>
      </c>
    </row>
    <row r="31" spans="4:12" x14ac:dyDescent="0.3">
      <c r="K31" s="25" vm="863">
        <f ca="1"/>
        <v>44707</v>
      </c>
      <c r="L31" s="25" vm="864">
        <f ca="1"/>
        <v>313.45999999999998</v>
      </c>
    </row>
    <row r="32" spans="4:12" x14ac:dyDescent="0.3">
      <c r="K32" s="25" vm="865">
        <f ca="1"/>
        <v>44708</v>
      </c>
      <c r="L32" s="25" vm="866">
        <f ca="1"/>
        <v>323.48</v>
      </c>
    </row>
    <row r="33" spans="11:12" x14ac:dyDescent="0.3">
      <c r="K33" s="25" vm="867">
        <f ca="1"/>
        <v>44712</v>
      </c>
      <c r="L33" s="25" vm="868">
        <f ca="1"/>
        <v>313.44</v>
      </c>
    </row>
    <row r="34" spans="11:12" x14ac:dyDescent="0.3">
      <c r="K34" s="25" vm="869">
        <f ca="1"/>
        <v>44713</v>
      </c>
      <c r="L34" s="25" vm="870">
        <f ca="1"/>
        <v>311.08</v>
      </c>
    </row>
    <row r="35" spans="11:12" x14ac:dyDescent="0.3">
      <c r="K35" s="25" vm="871">
        <f ca="1"/>
        <v>44714</v>
      </c>
      <c r="L35" s="25" vm="872">
        <f ca="1"/>
        <v>302.43</v>
      </c>
    </row>
    <row r="36" spans="11:12" x14ac:dyDescent="0.3">
      <c r="K36" s="25" vm="873">
        <f ca="1"/>
        <v>44715</v>
      </c>
      <c r="L36" s="25" vm="874">
        <f ca="1"/>
        <v>301.64999999999998</v>
      </c>
    </row>
    <row r="37" spans="11:12" x14ac:dyDescent="0.3">
      <c r="K37" s="25" vm="875">
        <f ca="1"/>
        <v>44718</v>
      </c>
      <c r="L37" s="25" vm="876">
        <f ca="1"/>
        <v>303.36</v>
      </c>
    </row>
    <row r="38" spans="11:12" x14ac:dyDescent="0.3">
      <c r="K38" s="25" vm="877">
        <f ca="1"/>
        <v>44719</v>
      </c>
      <c r="L38" s="25" vm="878">
        <f ca="1"/>
        <v>312.10000000000002</v>
      </c>
    </row>
    <row r="39" spans="11:12" x14ac:dyDescent="0.3">
      <c r="K39" s="25" vm="879">
        <f ca="1"/>
        <v>44720</v>
      </c>
      <c r="L39" s="25" vm="880">
        <f ca="1"/>
        <v>313.49</v>
      </c>
    </row>
    <row r="40" spans="11:12" x14ac:dyDescent="0.3">
      <c r="K40" s="25" vm="881">
        <f ca="1"/>
        <v>44721</v>
      </c>
      <c r="L40" s="25" vm="882">
        <f ca="1"/>
        <v>303.25</v>
      </c>
    </row>
    <row r="41" spans="11:12" x14ac:dyDescent="0.3">
      <c r="K41" s="25" vm="883">
        <f ca="1"/>
        <v>44722</v>
      </c>
      <c r="L41" s="25" vm="713">
        <f ca="1"/>
        <v>297.01</v>
      </c>
    </row>
    <row r="42" spans="11:12" x14ac:dyDescent="0.3">
      <c r="K42" s="25" vm="884">
        <f ca="1"/>
        <v>44725</v>
      </c>
      <c r="L42" s="25" vm="885">
        <f ca="1"/>
        <v>291.27999999999997</v>
      </c>
    </row>
    <row r="43" spans="11:12" x14ac:dyDescent="0.3">
      <c r="K43" s="25" vm="886">
        <f ca="1"/>
        <v>44726</v>
      </c>
      <c r="L43" s="25" vm="887">
        <f ca="1"/>
        <v>290.79000000000002</v>
      </c>
    </row>
    <row r="44" spans="11:12" x14ac:dyDescent="0.3">
      <c r="K44" s="25" vm="888">
        <f ca="1"/>
        <v>44727</v>
      </c>
      <c r="L44" s="25" vm="889">
        <f ca="1"/>
        <v>292.99</v>
      </c>
    </row>
    <row r="45" spans="11:12" x14ac:dyDescent="0.3">
      <c r="K45" s="25" vm="890">
        <f ca="1"/>
        <v>44728</v>
      </c>
      <c r="L45" s="25" vm="781">
        <f ca="1"/>
        <v>288.07</v>
      </c>
    </row>
    <row r="46" spans="11:12" x14ac:dyDescent="0.3">
      <c r="K46" s="25" vm="891">
        <f ca="1"/>
        <v>44729</v>
      </c>
      <c r="L46" s="25" vm="892">
        <f ca="1"/>
        <v>290.89999999999998</v>
      </c>
    </row>
    <row r="47" spans="11:12" x14ac:dyDescent="0.3">
      <c r="K47" s="25" vm="893">
        <f ca="1"/>
        <v>44733</v>
      </c>
      <c r="L47" s="25" vm="894">
        <f ca="1"/>
        <v>297.33999999999997</v>
      </c>
    </row>
    <row r="48" spans="11:12" x14ac:dyDescent="0.3">
      <c r="K48" s="25" vm="895">
        <f ca="1"/>
        <v>44734</v>
      </c>
      <c r="L48" s="25" vm="896">
        <f ca="1"/>
        <v>306.69</v>
      </c>
    </row>
    <row r="49" spans="11:12" x14ac:dyDescent="0.3">
      <c r="K49" s="25" vm="897">
        <f ca="1"/>
        <v>44735</v>
      </c>
      <c r="L49" s="25" vm="898">
        <f ca="1"/>
        <v>312.72000000000003</v>
      </c>
    </row>
    <row r="50" spans="11:12" x14ac:dyDescent="0.3">
      <c r="K50" s="25" vm="899">
        <f ca="1"/>
        <v>44736</v>
      </c>
      <c r="L50" s="25" vm="900">
        <f ca="1"/>
        <v>325.62</v>
      </c>
    </row>
    <row r="51" spans="11:12" x14ac:dyDescent="0.3">
      <c r="K51" s="25" vm="901">
        <f ca="1"/>
        <v>44739</v>
      </c>
      <c r="L51" s="25" vm="902">
        <f ca="1"/>
        <v>327.27</v>
      </c>
    </row>
    <row r="52" spans="11:12" x14ac:dyDescent="0.3">
      <c r="K52" s="25" vm="903">
        <f ca="1"/>
        <v>44740</v>
      </c>
      <c r="L52" s="25" vm="904">
        <f ca="1"/>
        <v>317.62</v>
      </c>
    </row>
    <row r="53" spans="11:12" x14ac:dyDescent="0.3">
      <c r="K53" s="25" vm="905">
        <f ca="1"/>
        <v>44741</v>
      </c>
      <c r="L53" s="25" vm="906">
        <f ca="1"/>
        <v>323</v>
      </c>
    </row>
    <row r="54" spans="11:12" x14ac:dyDescent="0.3">
      <c r="K54" s="25" vm="907">
        <f ca="1"/>
        <v>44742</v>
      </c>
      <c r="L54" s="25" vm="908">
        <f ca="1"/>
        <v>324.23</v>
      </c>
    </row>
    <row r="55" spans="11:12" x14ac:dyDescent="0.3">
      <c r="K55" s="25" vm="909">
        <f ca="1"/>
        <v>44743</v>
      </c>
      <c r="L55" s="25" vm="910">
        <f ca="1"/>
        <v>324.70999999999998</v>
      </c>
    </row>
    <row r="56" spans="11:12" x14ac:dyDescent="0.3">
      <c r="K56" s="25" vm="911">
        <f ca="1"/>
        <v>44747</v>
      </c>
      <c r="L56" s="25" vm="912">
        <f ca="1"/>
        <v>327.18</v>
      </c>
    </row>
    <row r="57" spans="11:12" x14ac:dyDescent="0.3">
      <c r="K57" s="25" vm="913">
        <f ca="1"/>
        <v>44748</v>
      </c>
      <c r="L57" s="25" vm="914">
        <f ca="1"/>
        <v>330.15</v>
      </c>
    </row>
    <row r="58" spans="11:12" x14ac:dyDescent="0.3">
      <c r="K58" s="25" vm="915">
        <f ca="1"/>
        <v>44749</v>
      </c>
      <c r="L58" s="25" vm="916">
        <f ca="1"/>
        <v>327.95</v>
      </c>
    </row>
    <row r="59" spans="11:12" x14ac:dyDescent="0.3">
      <c r="K59" s="25" vm="917">
        <f ca="1"/>
        <v>44750</v>
      </c>
      <c r="L59" s="25" vm="918">
        <f ca="1"/>
        <v>330.47</v>
      </c>
    </row>
    <row r="60" spans="11:12" x14ac:dyDescent="0.3">
      <c r="K60" s="25" vm="919">
        <f ca="1"/>
        <v>44753</v>
      </c>
      <c r="L60" s="25" vm="920">
        <f ca="1"/>
        <v>331.07</v>
      </c>
    </row>
    <row r="61" spans="11:12" x14ac:dyDescent="0.3">
      <c r="K61" s="25" vm="921">
        <f ca="1"/>
        <v>44754</v>
      </c>
      <c r="L61" s="25" vm="922">
        <f ca="1"/>
        <v>323.58999999999997</v>
      </c>
    </row>
    <row r="62" spans="11:12" x14ac:dyDescent="0.3">
      <c r="K62" s="25" vm="923">
        <f ca="1"/>
        <v>44755</v>
      </c>
      <c r="L62" s="25" vm="924">
        <f ca="1"/>
        <v>322.45999999999998</v>
      </c>
    </row>
    <row r="63" spans="11:12" x14ac:dyDescent="0.3">
      <c r="K63" s="25" vm="925">
        <f ca="1"/>
        <v>44756</v>
      </c>
      <c r="L63" s="25" vm="926">
        <f ca="1"/>
        <v>326.89</v>
      </c>
    </row>
    <row r="64" spans="11:12" x14ac:dyDescent="0.3">
      <c r="K64" s="25" vm="927">
        <f ca="1"/>
        <v>44757</v>
      </c>
      <c r="L64" s="25" vm="928">
        <f ca="1"/>
        <v>331.6</v>
      </c>
    </row>
    <row r="65" spans="11:12" x14ac:dyDescent="0.3">
      <c r="K65" s="25" vm="929">
        <f ca="1"/>
        <v>44760</v>
      </c>
      <c r="L65" s="25" vm="930">
        <f ca="1"/>
        <v>321.77</v>
      </c>
    </row>
    <row r="66" spans="11:12" x14ac:dyDescent="0.3">
      <c r="K66" s="25" vm="931">
        <f ca="1"/>
        <v>44761</v>
      </c>
      <c r="L66" s="25" vm="932">
        <f ca="1"/>
        <v>326.2</v>
      </c>
    </row>
    <row r="67" spans="11:12" x14ac:dyDescent="0.3">
      <c r="K67" s="25" vm="933">
        <f ca="1"/>
        <v>44762</v>
      </c>
      <c r="L67" s="25" vm="934">
        <f ca="1"/>
        <v>322.02999999999997</v>
      </c>
    </row>
    <row r="68" spans="11:12" x14ac:dyDescent="0.3">
      <c r="K68" s="25" vm="935">
        <f ca="1"/>
        <v>44763</v>
      </c>
      <c r="L68" s="25" vm="936">
        <f ca="1"/>
        <v>326.92</v>
      </c>
    </row>
    <row r="69" spans="11:12" x14ac:dyDescent="0.3">
      <c r="K69" s="25" vm="937">
        <f ca="1"/>
        <v>44764</v>
      </c>
      <c r="L69" s="25" vm="938">
        <f ca="1"/>
        <v>328.75</v>
      </c>
    </row>
    <row r="70" spans="11:12" x14ac:dyDescent="0.3">
      <c r="K70" s="25" vm="939">
        <f ca="1"/>
        <v>44767</v>
      </c>
      <c r="L70" s="25" vm="940">
        <f ca="1"/>
        <v>331.55</v>
      </c>
    </row>
    <row r="71" spans="11:12" x14ac:dyDescent="0.3">
      <c r="K71" s="25" vm="941">
        <f ca="1"/>
        <v>44768</v>
      </c>
      <c r="L71" s="25" vm="942">
        <f ca="1"/>
        <v>331.56</v>
      </c>
    </row>
    <row r="72" spans="11:12" x14ac:dyDescent="0.3">
      <c r="K72" s="25" vm="943">
        <f ca="1"/>
        <v>44769</v>
      </c>
      <c r="L72" s="25" vm="944">
        <f ca="1"/>
        <v>328.94</v>
      </c>
    </row>
    <row r="73" spans="11:12" x14ac:dyDescent="0.3">
      <c r="K73" s="25" vm="945">
        <f ca="1"/>
        <v>44770</v>
      </c>
      <c r="L73" s="25" vm="946">
        <f ca="1"/>
        <v>330.8</v>
      </c>
    </row>
    <row r="74" spans="11:12" x14ac:dyDescent="0.3">
      <c r="K74" s="25" vm="947">
        <f ca="1"/>
        <v>44771</v>
      </c>
      <c r="L74" s="25" vm="948">
        <f ca="1"/>
        <v>329.69</v>
      </c>
    </row>
    <row r="75" spans="11:12" x14ac:dyDescent="0.3">
      <c r="K75" s="25" vm="949">
        <f ca="1"/>
        <v>44774</v>
      </c>
      <c r="L75" s="25" vm="950">
        <f ca="1"/>
        <v>324.14999999999998</v>
      </c>
    </row>
    <row r="76" spans="11:12" x14ac:dyDescent="0.3">
      <c r="K76" s="25" vm="951">
        <f ca="1"/>
        <v>44775</v>
      </c>
      <c r="L76" s="25" vm="952">
        <f ca="1"/>
        <v>320.2</v>
      </c>
    </row>
    <row r="77" spans="11:12" x14ac:dyDescent="0.3">
      <c r="K77" s="25" vm="953">
        <f ca="1"/>
        <v>44776</v>
      </c>
      <c r="L77" s="25" vm="954">
        <f ca="1"/>
        <v>313.83</v>
      </c>
    </row>
    <row r="78" spans="11:12" x14ac:dyDescent="0.3">
      <c r="K78" s="25" vm="955">
        <f ca="1"/>
        <v>44777</v>
      </c>
      <c r="L78" s="25" vm="956">
        <f ca="1"/>
        <v>305.79000000000002</v>
      </c>
    </row>
    <row r="79" spans="11:12" x14ac:dyDescent="0.3">
      <c r="K79" s="25" vm="957">
        <f ca="1"/>
        <v>44778</v>
      </c>
      <c r="L79" s="25" vm="958">
        <f ca="1"/>
        <v>301.32</v>
      </c>
    </row>
    <row r="80" spans="11:12" x14ac:dyDescent="0.3">
      <c r="K80" s="25" vm="959">
        <f ca="1"/>
        <v>44781</v>
      </c>
      <c r="L80" s="25" vm="960">
        <f ca="1"/>
        <v>302.5</v>
      </c>
    </row>
    <row r="81" spans="11:12" x14ac:dyDescent="0.3">
      <c r="K81" s="25" vm="961">
        <f ca="1"/>
        <v>44782</v>
      </c>
      <c r="L81" s="25" vm="962">
        <f ca="1"/>
        <v>303.02</v>
      </c>
    </row>
    <row r="82" spans="11:12" x14ac:dyDescent="0.3">
      <c r="K82" s="25" vm="963">
        <f ca="1"/>
        <v>44783</v>
      </c>
      <c r="L82" s="25" vm="964">
        <f ca="1"/>
        <v>304.61</v>
      </c>
    </row>
    <row r="83" spans="11:12" x14ac:dyDescent="0.3">
      <c r="K83" s="25" vm="965">
        <f ca="1"/>
        <v>44784</v>
      </c>
      <c r="L83" s="25" vm="966">
        <f ca="1"/>
        <v>301.17</v>
      </c>
    </row>
    <row r="84" spans="11:12" x14ac:dyDescent="0.3">
      <c r="K84" s="25" vm="967">
        <f ca="1"/>
        <v>44785</v>
      </c>
      <c r="L84" s="25" vm="968">
        <f ca="1"/>
        <v>308.08</v>
      </c>
    </row>
    <row r="85" spans="11:12" x14ac:dyDescent="0.3">
      <c r="K85" s="25" vm="969">
        <f ca="1"/>
        <v>44788</v>
      </c>
      <c r="L85" s="25" vm="970">
        <f ca="1"/>
        <v>313.94</v>
      </c>
    </row>
    <row r="86" spans="11:12" x14ac:dyDescent="0.3">
      <c r="K86" s="25" vm="971">
        <f ca="1"/>
        <v>44789</v>
      </c>
      <c r="L86" s="25" vm="972">
        <f ca="1"/>
        <v>310.31</v>
      </c>
    </row>
    <row r="87" spans="11:12" x14ac:dyDescent="0.3">
      <c r="K87" s="25" vm="973">
        <f ca="1"/>
        <v>44790</v>
      </c>
      <c r="L87" s="25" vm="974">
        <f ca="1"/>
        <v>316.82</v>
      </c>
    </row>
    <row r="88" spans="11:12" x14ac:dyDescent="0.3">
      <c r="K88" s="25" vm="975">
        <f ca="1"/>
        <v>44791</v>
      </c>
      <c r="L88" s="25" vm="976">
        <f ca="1"/>
        <v>316.72000000000003</v>
      </c>
    </row>
    <row r="89" spans="11:12" x14ac:dyDescent="0.3">
      <c r="K89" s="25" vm="977">
        <f ca="1"/>
        <v>44792</v>
      </c>
      <c r="L89" s="25" vm="978">
        <f ca="1"/>
        <v>322.77</v>
      </c>
    </row>
    <row r="90" spans="11:12" x14ac:dyDescent="0.3">
      <c r="K90" s="25" vm="979">
        <f ca="1"/>
        <v>44795</v>
      </c>
      <c r="L90" s="25" vm="402">
        <f ca="1"/>
        <v>323.10000000000002</v>
      </c>
    </row>
    <row r="91" spans="11:12" x14ac:dyDescent="0.3">
      <c r="K91" s="25" vm="980">
        <f ca="1"/>
        <v>44796</v>
      </c>
      <c r="L91" s="25" vm="981">
        <f ca="1"/>
        <v>315.10000000000002</v>
      </c>
    </row>
    <row r="92" spans="11:12" x14ac:dyDescent="0.3">
      <c r="K92" s="25" vm="982">
        <f ca="1"/>
        <v>44797</v>
      </c>
      <c r="L92" s="25" vm="983">
        <f ca="1"/>
        <v>318.87</v>
      </c>
    </row>
    <row r="93" spans="11:12" x14ac:dyDescent="0.3">
      <c r="K93" s="25" vm="984">
        <f ca="1"/>
        <v>44798</v>
      </c>
      <c r="L93" s="25" vm="985">
        <f ca="1"/>
        <v>323.14</v>
      </c>
    </row>
    <row r="94" spans="11:12" x14ac:dyDescent="0.3">
      <c r="K94" s="25" vm="986">
        <f ca="1"/>
        <v>44799</v>
      </c>
      <c r="L94" s="25" vm="987">
        <f ca="1"/>
        <v>315.56</v>
      </c>
    </row>
    <row r="95" spans="11:12" x14ac:dyDescent="0.3">
      <c r="K95" s="25" vm="988">
        <f ca="1"/>
        <v>44802</v>
      </c>
      <c r="L95" s="25" vm="989">
        <f ca="1"/>
        <v>310.14999999999998</v>
      </c>
    </row>
    <row r="96" spans="11:12" x14ac:dyDescent="0.3">
      <c r="K96" s="25" vm="990">
        <f ca="1"/>
        <v>44803</v>
      </c>
      <c r="L96" s="25" vm="991">
        <f ca="1"/>
        <v>307.04000000000002</v>
      </c>
    </row>
    <row r="97" spans="11:12" x14ac:dyDescent="0.3">
      <c r="K97" s="25" vm="992">
        <f ca="1"/>
        <v>44804</v>
      </c>
      <c r="L97" s="25" vm="993">
        <f ca="1"/>
        <v>301.23</v>
      </c>
    </row>
    <row r="98" spans="11:12" x14ac:dyDescent="0.3">
      <c r="K98" s="25" vm="994">
        <f ca="1"/>
        <v>44805</v>
      </c>
      <c r="L98" s="25" vm="995">
        <f ca="1"/>
        <v>309.13</v>
      </c>
    </row>
    <row r="99" spans="11:12" x14ac:dyDescent="0.3">
      <c r="K99" s="25" vm="996">
        <f ca="1"/>
        <v>44806</v>
      </c>
      <c r="L99" s="25" vm="997">
        <f ca="1"/>
        <v>301.33</v>
      </c>
    </row>
    <row r="100" spans="11:12" x14ac:dyDescent="0.3">
      <c r="K100" s="25" vm="998">
        <f ca="1"/>
        <v>44810</v>
      </c>
      <c r="L100" s="25" vm="999">
        <f ca="1"/>
        <v>306.82</v>
      </c>
    </row>
    <row r="101" spans="11:12" x14ac:dyDescent="0.3">
      <c r="K101" s="25" vm="1000">
        <f ca="1"/>
        <v>44811</v>
      </c>
      <c r="L101" s="25" vm="1001">
        <f ca="1"/>
        <v>311.60000000000002</v>
      </c>
    </row>
    <row r="102" spans="11:12" x14ac:dyDescent="0.3">
      <c r="K102" s="25" vm="1002">
        <f ca="1"/>
        <v>44812</v>
      </c>
      <c r="L102" s="25" vm="1003">
        <f ca="1"/>
        <v>315.5</v>
      </c>
    </row>
    <row r="103" spans="11:12" x14ac:dyDescent="0.3">
      <c r="K103" s="25" vm="1004">
        <f ca="1"/>
        <v>44813</v>
      </c>
      <c r="L103" s="25" vm="1005">
        <f ca="1"/>
        <v>317.7</v>
      </c>
    </row>
    <row r="104" spans="11:12" x14ac:dyDescent="0.3">
      <c r="K104" s="25" vm="1006">
        <f ca="1"/>
        <v>44816</v>
      </c>
      <c r="L104" s="25" vm="1007">
        <f ca="1"/>
        <v>315.22000000000003</v>
      </c>
    </row>
    <row r="105" spans="11:12" x14ac:dyDescent="0.3">
      <c r="K105" s="25" vm="1008">
        <f ca="1"/>
        <v>44817</v>
      </c>
      <c r="L105" s="25" vm="1009">
        <f ca="1"/>
        <v>306.48</v>
      </c>
    </row>
    <row r="106" spans="11:12" x14ac:dyDescent="0.3">
      <c r="K106" s="25" vm="1010">
        <f ca="1"/>
        <v>44818</v>
      </c>
      <c r="L106" s="25" vm="1011">
        <f ca="1"/>
        <v>309.61</v>
      </c>
    </row>
    <row r="107" spans="11:12" x14ac:dyDescent="0.3">
      <c r="K107" s="25" vm="1012">
        <f ca="1"/>
        <v>44819</v>
      </c>
      <c r="L107" s="25" vm="1013">
        <f ca="1"/>
        <v>309.47000000000003</v>
      </c>
    </row>
    <row r="108" spans="11:12" x14ac:dyDescent="0.3">
      <c r="K108" s="25" vm="1014">
        <f ca="1"/>
        <v>44820</v>
      </c>
      <c r="L108" s="25" vm="1015">
        <f ca="1"/>
        <v>308.89</v>
      </c>
    </row>
    <row r="109" spans="11:12" x14ac:dyDescent="0.3">
      <c r="K109" s="25" vm="1016">
        <f ca="1"/>
        <v>44823</v>
      </c>
      <c r="L109" s="25" vm="1017">
        <f ca="1"/>
        <v>305.08999999999997</v>
      </c>
    </row>
    <row r="110" spans="11:12" x14ac:dyDescent="0.3">
      <c r="K110" s="25" vm="1018">
        <f ca="1"/>
        <v>44824</v>
      </c>
      <c r="L110" s="25" vm="1019">
        <f ca="1"/>
        <v>301.73</v>
      </c>
    </row>
    <row r="111" spans="11:12" x14ac:dyDescent="0.3">
      <c r="K111" s="25" vm="1020">
        <f ca="1"/>
        <v>44825</v>
      </c>
      <c r="L111" s="25" vm="1021">
        <f ca="1"/>
        <v>296.48</v>
      </c>
    </row>
    <row r="112" spans="11:12" x14ac:dyDescent="0.3">
      <c r="K112" s="25" vm="1022">
        <f ca="1"/>
        <v>44826</v>
      </c>
      <c r="L112" s="25" vm="1023">
        <f ca="1"/>
        <v>310.87</v>
      </c>
    </row>
    <row r="113" spans="11:12" x14ac:dyDescent="0.3">
      <c r="K113" s="25" vm="1024">
        <f ca="1"/>
        <v>44827</v>
      </c>
      <c r="L113" s="25" vm="1025">
        <f ca="1"/>
        <v>311.45999999999998</v>
      </c>
    </row>
    <row r="114" spans="11:12" x14ac:dyDescent="0.3">
      <c r="K114" s="25" vm="1026">
        <f ca="1"/>
        <v>44830</v>
      </c>
      <c r="L114" s="25" vm="1027">
        <f ca="1"/>
        <v>307.5</v>
      </c>
    </row>
    <row r="115" spans="11:12" x14ac:dyDescent="0.3">
      <c r="K115" s="25" vm="1028">
        <f ca="1"/>
        <v>44831</v>
      </c>
      <c r="L115" s="25" vm="1029">
        <f ca="1"/>
        <v>311.10000000000002</v>
      </c>
    </row>
    <row r="116" spans="11:12" x14ac:dyDescent="0.3">
      <c r="K116" s="25" vm="1030">
        <f ca="1"/>
        <v>44832</v>
      </c>
      <c r="L116" s="25" vm="1031">
        <f ca="1"/>
        <v>334.38</v>
      </c>
    </row>
    <row r="117" spans="11:12" x14ac:dyDescent="0.3">
      <c r="K117" s="25" vm="1032">
        <f ca="1"/>
        <v>44833</v>
      </c>
      <c r="L117" s="25" vm="1033">
        <f ca="1"/>
        <v>330.01</v>
      </c>
    </row>
    <row r="118" spans="11:12" x14ac:dyDescent="0.3">
      <c r="K118" s="25" vm="1034">
        <f ca="1"/>
        <v>44834</v>
      </c>
      <c r="L118" s="25" vm="1035">
        <f ca="1"/>
        <v>323.35000000000002</v>
      </c>
    </row>
    <row r="119" spans="11:12" x14ac:dyDescent="0.3">
      <c r="K119" s="25" vm="1036">
        <f ca="1"/>
        <v>44837</v>
      </c>
      <c r="L119" s="25" vm="1037">
        <f ca="1"/>
        <v>321.55</v>
      </c>
    </row>
    <row r="120" spans="11:12" x14ac:dyDescent="0.3">
      <c r="K120" s="25" vm="1038">
        <f ca="1"/>
        <v>44838</v>
      </c>
      <c r="L120" s="25" vm="1039">
        <f ca="1"/>
        <v>329.89</v>
      </c>
    </row>
    <row r="121" spans="11:12" x14ac:dyDescent="0.3">
      <c r="K121" s="25" vm="1040">
        <f ca="1"/>
        <v>44839</v>
      </c>
      <c r="L121" s="25" vm="1041">
        <f ca="1"/>
        <v>331.78</v>
      </c>
    </row>
    <row r="122" spans="11:12" x14ac:dyDescent="0.3">
      <c r="K122" s="25" vm="1042">
        <f ca="1"/>
        <v>44840</v>
      </c>
      <c r="L122" s="25" vm="1043">
        <f ca="1"/>
        <v>332.95</v>
      </c>
    </row>
    <row r="123" spans="11:12" x14ac:dyDescent="0.3">
      <c r="K123" s="25" vm="1044">
        <f ca="1"/>
        <v>44841</v>
      </c>
      <c r="L123" s="25" vm="1045">
        <f ca="1"/>
        <v>326.66000000000003</v>
      </c>
    </row>
    <row r="124" spans="11:12" x14ac:dyDescent="0.3">
      <c r="K124" s="25" vm="1046">
        <f ca="1"/>
        <v>44844</v>
      </c>
      <c r="L124" s="25" vm="1047">
        <f ca="1"/>
        <v>323.89</v>
      </c>
    </row>
    <row r="125" spans="11:12" x14ac:dyDescent="0.3">
      <c r="K125" s="25" vm="1048">
        <f ca="1"/>
        <v>44845</v>
      </c>
      <c r="L125" s="25" vm="1049">
        <f ca="1"/>
        <v>327.60000000000002</v>
      </c>
    </row>
    <row r="126" spans="11:12" x14ac:dyDescent="0.3">
      <c r="K126" s="25" vm="1050">
        <f ca="1"/>
        <v>44846</v>
      </c>
      <c r="L126" s="25" vm="1051">
        <f ca="1"/>
        <v>324.57</v>
      </c>
    </row>
    <row r="127" spans="11:12" x14ac:dyDescent="0.3">
      <c r="K127" s="25" vm="1052">
        <f ca="1"/>
        <v>44847</v>
      </c>
      <c r="L127" s="25" vm="1053">
        <f ca="1"/>
        <v>332.1</v>
      </c>
    </row>
    <row r="128" spans="11:12" x14ac:dyDescent="0.3">
      <c r="K128" s="25" vm="1054">
        <f ca="1"/>
        <v>44848</v>
      </c>
      <c r="L128" s="25" vm="1055">
        <f ca="1"/>
        <v>331.39</v>
      </c>
    </row>
    <row r="129" spans="11:12" x14ac:dyDescent="0.3">
      <c r="K129" s="25" vm="1056">
        <f ca="1"/>
        <v>44851</v>
      </c>
      <c r="L129" s="25" vm="1057">
        <f ca="1"/>
        <v>332.76</v>
      </c>
    </row>
    <row r="130" spans="11:12" x14ac:dyDescent="0.3">
      <c r="K130" s="25" vm="1058">
        <f ca="1"/>
        <v>44852</v>
      </c>
      <c r="L130" s="25" vm="1059">
        <f ca="1"/>
        <v>335.03</v>
      </c>
    </row>
    <row r="131" spans="11:12" x14ac:dyDescent="0.3">
      <c r="K131" s="25" vm="1060">
        <f ca="1"/>
        <v>44853</v>
      </c>
      <c r="L131" s="25" vm="1061">
        <f ca="1"/>
        <v>329.29</v>
      </c>
    </row>
    <row r="132" spans="11:12" x14ac:dyDescent="0.3">
      <c r="K132" s="25" vm="1062">
        <f ca="1"/>
        <v>44854</v>
      </c>
      <c r="L132" s="25" vm="1063">
        <f ca="1"/>
        <v>329.07</v>
      </c>
    </row>
    <row r="133" spans="11:12" x14ac:dyDescent="0.3">
      <c r="K133" s="25" vm="9">
        <f ca="1"/>
        <v>44855</v>
      </c>
      <c r="L133" s="25" vm="1064">
        <f ca="1"/>
        <v>340.77</v>
      </c>
    </row>
    <row r="134" spans="11:12" x14ac:dyDescent="0.3">
      <c r="K134" s="25" vm="15">
        <f ca="1"/>
        <v>44858</v>
      </c>
      <c r="L134" s="25" vm="1065">
        <f ca="1"/>
        <v>347.9</v>
      </c>
    </row>
    <row r="135" spans="11:12" x14ac:dyDescent="0.3">
      <c r="K135" s="25" vm="21">
        <f ca="1"/>
        <v>44859</v>
      </c>
      <c r="L135" s="25" vm="1066">
        <f ca="1"/>
        <v>351.31</v>
      </c>
    </row>
    <row r="136" spans="11:12" x14ac:dyDescent="0.3">
      <c r="K136" s="25" vm="27">
        <f ca="1"/>
        <v>44860</v>
      </c>
      <c r="L136" s="25" vm="1067">
        <f ca="1"/>
        <v>357.86</v>
      </c>
    </row>
    <row r="137" spans="11:12" x14ac:dyDescent="0.3">
      <c r="K137" s="25" vm="33">
        <f ca="1"/>
        <v>44861</v>
      </c>
      <c r="L137" s="25" vm="1068">
        <f ca="1"/>
        <v>356.33</v>
      </c>
    </row>
    <row r="138" spans="11:12" x14ac:dyDescent="0.3">
      <c r="K138" s="25" vm="38">
        <f ca="1"/>
        <v>44862</v>
      </c>
      <c r="L138" s="25" vm="1069">
        <f ca="1"/>
        <v>359.9</v>
      </c>
    </row>
    <row r="139" spans="11:12" x14ac:dyDescent="0.3">
      <c r="K139" s="25" vm="44">
        <f ca="1"/>
        <v>44865</v>
      </c>
      <c r="L139" s="25" vm="1070">
        <f ca="1"/>
        <v>362.09</v>
      </c>
    </row>
    <row r="140" spans="11:12" x14ac:dyDescent="0.3">
      <c r="K140" s="25" vm="50">
        <f ca="1"/>
        <v>44866</v>
      </c>
      <c r="L140" s="25" vm="1071">
        <f ca="1"/>
        <v>352.58</v>
      </c>
    </row>
    <row r="141" spans="11:12" x14ac:dyDescent="0.3">
      <c r="K141" s="25" vm="56">
        <f ca="1"/>
        <v>44867</v>
      </c>
      <c r="L141" s="25" vm="1072">
        <f ca="1"/>
        <v>354.96</v>
      </c>
    </row>
    <row r="142" spans="11:12" x14ac:dyDescent="0.3">
      <c r="K142" s="25" vm="62">
        <f ca="1"/>
        <v>44868</v>
      </c>
      <c r="L142" s="25" vm="1073">
        <f ca="1"/>
        <v>361.68</v>
      </c>
    </row>
    <row r="143" spans="11:12" x14ac:dyDescent="0.3">
      <c r="K143" s="25" vm="68">
        <f ca="1"/>
        <v>44869</v>
      </c>
      <c r="L143" s="25" vm="1074">
        <f ca="1"/>
        <v>357.41</v>
      </c>
    </row>
    <row r="144" spans="11:12" x14ac:dyDescent="0.3">
      <c r="K144" s="25" vm="74">
        <f ca="1"/>
        <v>44872</v>
      </c>
      <c r="L144" s="25" vm="1075">
        <f ca="1"/>
        <v>365.07</v>
      </c>
    </row>
    <row r="145" spans="11:12" x14ac:dyDescent="0.3">
      <c r="K145" s="25" vm="80">
        <f ca="1"/>
        <v>44873</v>
      </c>
      <c r="L145" s="25" vm="1076">
        <f ca="1"/>
        <v>366.66</v>
      </c>
    </row>
    <row r="146" spans="11:12" x14ac:dyDescent="0.3">
      <c r="K146" s="25" vm="86">
        <f ca="1"/>
        <v>44874</v>
      </c>
      <c r="L146" s="25" vm="1077">
        <f ca="1"/>
        <v>363.27</v>
      </c>
    </row>
    <row r="147" spans="11:12" x14ac:dyDescent="0.3">
      <c r="K147" s="25" vm="92">
        <f ca="1"/>
        <v>44875</v>
      </c>
      <c r="L147" s="25" vm="1078">
        <f ca="1"/>
        <v>368.72</v>
      </c>
    </row>
    <row r="148" spans="11:12" x14ac:dyDescent="0.3">
      <c r="K148" s="25" vm="98">
        <f ca="1"/>
        <v>44876</v>
      </c>
      <c r="L148" s="25" vm="1079">
        <f ca="1"/>
        <v>352.3</v>
      </c>
    </row>
    <row r="149" spans="11:12" x14ac:dyDescent="0.3">
      <c r="K149" s="25" vm="103">
        <f ca="1"/>
        <v>44879</v>
      </c>
      <c r="L149" s="25" vm="1080">
        <f ca="1"/>
        <v>356.06</v>
      </c>
    </row>
    <row r="150" spans="11:12" x14ac:dyDescent="0.3">
      <c r="K150" s="25" vm="109">
        <f ca="1"/>
        <v>44880</v>
      </c>
      <c r="L150" s="25" vm="1081">
        <f ca="1"/>
        <v>349.95</v>
      </c>
    </row>
    <row r="151" spans="11:12" x14ac:dyDescent="0.3">
      <c r="K151" s="25" vm="114">
        <f ca="1"/>
        <v>44881</v>
      </c>
      <c r="L151" s="25" vm="1082">
        <f ca="1"/>
        <v>352.93</v>
      </c>
    </row>
    <row r="152" spans="11:12" x14ac:dyDescent="0.3">
      <c r="K152" s="25" vm="120">
        <f ca="1"/>
        <v>44882</v>
      </c>
      <c r="L152" s="25" vm="1083">
        <f ca="1"/>
        <v>360.77</v>
      </c>
    </row>
    <row r="153" spans="11:12" x14ac:dyDescent="0.3">
      <c r="K153" s="25" vm="126">
        <f ca="1"/>
        <v>44883</v>
      </c>
      <c r="L153" s="25" vm="1084">
        <f ca="1"/>
        <v>361.67</v>
      </c>
    </row>
    <row r="154" spans="11:12" x14ac:dyDescent="0.3">
      <c r="K154" s="25" vm="130">
        <f ca="1"/>
        <v>44886</v>
      </c>
      <c r="L154" s="25" vm="1085">
        <f ca="1"/>
        <v>361.17</v>
      </c>
    </row>
    <row r="155" spans="11:12" x14ac:dyDescent="0.3">
      <c r="K155" s="25" vm="136">
        <f ca="1"/>
        <v>44887</v>
      </c>
      <c r="L155" s="25" vm="1086">
        <f ca="1"/>
        <v>360.88</v>
      </c>
    </row>
    <row r="156" spans="11:12" x14ac:dyDescent="0.3">
      <c r="K156" s="25" vm="142">
        <f ca="1"/>
        <v>44888</v>
      </c>
      <c r="L156" s="25" vm="1087">
        <f ca="1"/>
        <v>361.72</v>
      </c>
    </row>
    <row r="157" spans="11:12" x14ac:dyDescent="0.3">
      <c r="K157" s="25" vm="148">
        <f ca="1"/>
        <v>44890</v>
      </c>
      <c r="L157" s="25" vm="1088">
        <f ca="1"/>
        <v>365.25</v>
      </c>
    </row>
    <row r="158" spans="11:12" x14ac:dyDescent="0.3">
      <c r="K158" s="25" vm="154">
        <f ca="1"/>
        <v>44893</v>
      </c>
      <c r="L158" s="25" vm="1089">
        <f ca="1"/>
        <v>365.77</v>
      </c>
    </row>
    <row r="159" spans="11:12" x14ac:dyDescent="0.3">
      <c r="K159" s="25" vm="159">
        <f ca="1"/>
        <v>44894</v>
      </c>
      <c r="L159" s="25" vm="1090">
        <f ca="1"/>
        <v>363.95</v>
      </c>
    </row>
    <row r="160" spans="11:12" x14ac:dyDescent="0.3">
      <c r="K160" s="25" vm="165">
        <f ca="1"/>
        <v>44895</v>
      </c>
      <c r="L160" s="25" vm="1091">
        <f ca="1"/>
        <v>371.08</v>
      </c>
    </row>
    <row r="161" spans="11:12" x14ac:dyDescent="0.3">
      <c r="K161" s="25" vm="171">
        <f ca="1"/>
        <v>44896</v>
      </c>
      <c r="L161" s="25" vm="1092">
        <f ca="1"/>
        <v>370.33</v>
      </c>
    </row>
    <row r="162" spans="11:12" x14ac:dyDescent="0.3">
      <c r="K162" s="25" vm="177">
        <f ca="1"/>
        <v>44897</v>
      </c>
      <c r="L162" s="25" vm="1093">
        <f ca="1"/>
        <v>374.76</v>
      </c>
    </row>
    <row r="163" spans="11:12" x14ac:dyDescent="0.3">
      <c r="K163" s="25" vm="183">
        <f ca="1"/>
        <v>44900</v>
      </c>
      <c r="L163" s="25" vm="1094">
        <f ca="1"/>
        <v>369.29</v>
      </c>
    </row>
    <row r="164" spans="11:12" x14ac:dyDescent="0.3">
      <c r="K164" s="25" vm="189">
        <f ca="1"/>
        <v>44901</v>
      </c>
      <c r="L164" s="25" vm="1095">
        <f ca="1"/>
        <v>368.54</v>
      </c>
    </row>
    <row r="165" spans="11:12" x14ac:dyDescent="0.3">
      <c r="K165" s="25" vm="194">
        <f ca="1"/>
        <v>44902</v>
      </c>
      <c r="L165" s="25" vm="1096">
        <f ca="1"/>
        <v>371.97</v>
      </c>
    </row>
    <row r="166" spans="11:12" x14ac:dyDescent="0.3">
      <c r="K166" s="25" vm="199">
        <f ca="1"/>
        <v>44903</v>
      </c>
      <c r="L166" s="25" vm="1097">
        <f ca="1"/>
        <v>371.79</v>
      </c>
    </row>
    <row r="167" spans="11:12" x14ac:dyDescent="0.3">
      <c r="K167" s="25" vm="205">
        <f ca="1"/>
        <v>44904</v>
      </c>
      <c r="L167" s="25" vm="1098">
        <f ca="1"/>
        <v>360.99</v>
      </c>
    </row>
    <row r="168" spans="11:12" x14ac:dyDescent="0.3">
      <c r="K168" s="25" vm="211">
        <f ca="1"/>
        <v>44907</v>
      </c>
      <c r="L168" s="25" vm="1099">
        <f ca="1"/>
        <v>367.25</v>
      </c>
    </row>
    <row r="169" spans="11:12" x14ac:dyDescent="0.3">
      <c r="K169" s="25" vm="217">
        <f ca="1"/>
        <v>44908</v>
      </c>
      <c r="L169" s="25" vm="1100">
        <f ca="1"/>
        <v>358.66</v>
      </c>
    </row>
    <row r="170" spans="11:12" x14ac:dyDescent="0.3">
      <c r="K170" s="25" vm="223">
        <f ca="1"/>
        <v>44909</v>
      </c>
      <c r="L170" s="25" vm="1101">
        <f ca="1"/>
        <v>363.5</v>
      </c>
    </row>
    <row r="171" spans="11:12" x14ac:dyDescent="0.3">
      <c r="K171" s="25" vm="229">
        <f ca="1"/>
        <v>44910</v>
      </c>
      <c r="L171" s="25" vm="1102">
        <f ca="1"/>
        <v>360.01</v>
      </c>
    </row>
    <row r="172" spans="11:12" x14ac:dyDescent="0.3">
      <c r="K172" s="25" vm="235">
        <f ca="1"/>
        <v>44911</v>
      </c>
      <c r="L172" s="25" vm="1103">
        <f ca="1"/>
        <v>359.87</v>
      </c>
    </row>
    <row r="173" spans="11:12" x14ac:dyDescent="0.3">
      <c r="K173" s="25" vm="241">
        <f ca="1"/>
        <v>44914</v>
      </c>
      <c r="L173" s="25" vm="1104">
        <f ca="1"/>
        <v>357.78</v>
      </c>
    </row>
    <row r="174" spans="11:12" x14ac:dyDescent="0.3">
      <c r="K174" s="25" vm="247">
        <f ca="1"/>
        <v>44915</v>
      </c>
      <c r="L174" s="25" vm="1105">
        <f ca="1"/>
        <v>359.64</v>
      </c>
    </row>
    <row r="175" spans="11:12" x14ac:dyDescent="0.3">
      <c r="K175" s="25" vm="252">
        <f ca="1"/>
        <v>44916</v>
      </c>
      <c r="L175" s="25" vm="1106">
        <f ca="1"/>
        <v>368.01</v>
      </c>
    </row>
    <row r="176" spans="11:12" x14ac:dyDescent="0.3">
      <c r="K176" s="25" vm="258">
        <f ca="1"/>
        <v>44917</v>
      </c>
      <c r="L176" s="25" vm="1107">
        <f ca="1"/>
        <v>365.31</v>
      </c>
    </row>
    <row r="177" spans="11:12" x14ac:dyDescent="0.3">
      <c r="K177" s="25" vm="264">
        <f ca="1"/>
        <v>44918</v>
      </c>
      <c r="L177" s="25" vm="1108">
        <f ca="1"/>
        <v>367.9</v>
      </c>
    </row>
    <row r="178" spans="11:12" x14ac:dyDescent="0.3">
      <c r="K178" s="25" vm="270">
        <f ca="1"/>
        <v>44922</v>
      </c>
      <c r="L178" s="25" vm="1109">
        <f ca="1"/>
        <v>364.88</v>
      </c>
    </row>
    <row r="179" spans="11:12" x14ac:dyDescent="0.3">
      <c r="K179" s="25" vm="276">
        <f ca="1"/>
        <v>44923</v>
      </c>
      <c r="L179" s="25" vm="1110">
        <f ca="1"/>
        <v>365.22</v>
      </c>
    </row>
    <row r="180" spans="11:12" x14ac:dyDescent="0.3">
      <c r="K180" s="25" vm="282">
        <f ca="1"/>
        <v>44924</v>
      </c>
      <c r="L180" s="25" vm="1111">
        <f ca="1"/>
        <v>367.02</v>
      </c>
    </row>
    <row r="181" spans="11:12" x14ac:dyDescent="0.3">
      <c r="K181" s="25" vm="288">
        <f ca="1"/>
        <v>44925</v>
      </c>
      <c r="L181" s="25" vm="1112">
        <f ca="1"/>
        <v>365.84</v>
      </c>
    </row>
    <row r="182" spans="11:12" x14ac:dyDescent="0.3">
      <c r="K182" s="25" vm="294">
        <f ca="1"/>
        <v>44929</v>
      </c>
      <c r="L182" s="25" vm="1113">
        <f ca="1"/>
        <v>364.99</v>
      </c>
    </row>
    <row r="183" spans="11:12" x14ac:dyDescent="0.3">
      <c r="K183" s="25" vm="300">
        <f ca="1"/>
        <v>44930</v>
      </c>
      <c r="L183" s="25" vm="1114">
        <f ca="1"/>
        <v>363.1</v>
      </c>
    </row>
    <row r="184" spans="11:12" x14ac:dyDescent="0.3">
      <c r="K184" s="25" vm="305">
        <f ca="1"/>
        <v>44931</v>
      </c>
      <c r="L184" s="25" vm="1115">
        <f ca="1"/>
        <v>358.92</v>
      </c>
    </row>
    <row r="185" spans="11:12" x14ac:dyDescent="0.3">
      <c r="K185" s="25" vm="310">
        <f ca="1"/>
        <v>44932</v>
      </c>
      <c r="L185" s="25" vm="1116">
        <f ca="1"/>
        <v>362.94</v>
      </c>
    </row>
    <row r="186" spans="11:12" x14ac:dyDescent="0.3">
      <c r="K186" s="25" vm="316">
        <f ca="1"/>
        <v>44935</v>
      </c>
      <c r="L186" s="25" vm="1117">
        <f ca="1"/>
        <v>349.83</v>
      </c>
    </row>
    <row r="187" spans="11:12" x14ac:dyDescent="0.3">
      <c r="K187" s="25" vm="321">
        <f ca="1"/>
        <v>44936</v>
      </c>
      <c r="L187" s="25" vm="1118">
        <f ca="1"/>
        <v>352.75</v>
      </c>
    </row>
    <row r="188" spans="11:12" x14ac:dyDescent="0.3">
      <c r="K188" s="25" vm="327">
        <f ca="1"/>
        <v>44937</v>
      </c>
      <c r="L188" s="25" vm="1119">
        <f ca="1"/>
        <v>360.41</v>
      </c>
    </row>
    <row r="189" spans="11:12" x14ac:dyDescent="0.3">
      <c r="K189" s="25" vm="332">
        <f ca="1"/>
        <v>44938</v>
      </c>
      <c r="L189" s="25" vm="1120">
        <f ca="1"/>
        <v>359.12</v>
      </c>
    </row>
    <row r="190" spans="11:12" x14ac:dyDescent="0.3">
      <c r="K190" s="25" vm="338">
        <f ca="1"/>
        <v>44939</v>
      </c>
      <c r="L190" s="25" vm="1121">
        <f ca="1"/>
        <v>361.62</v>
      </c>
    </row>
    <row r="191" spans="11:12" x14ac:dyDescent="0.3">
      <c r="K191" s="25" vm="344">
        <f ca="1"/>
        <v>44943</v>
      </c>
      <c r="L191" s="25" vm="1122">
        <f ca="1"/>
        <v>357.74</v>
      </c>
    </row>
    <row r="192" spans="11:12" x14ac:dyDescent="0.3">
      <c r="K192" s="25" vm="349">
        <f ca="1"/>
        <v>44944</v>
      </c>
      <c r="L192" s="25" vm="1123">
        <f ca="1"/>
        <v>352.01</v>
      </c>
    </row>
    <row r="193" spans="11:12" x14ac:dyDescent="0.3">
      <c r="K193" s="25" vm="354">
        <f ca="1"/>
        <v>44945</v>
      </c>
      <c r="L193" s="25" vm="1124">
        <f ca="1"/>
        <v>351.08</v>
      </c>
    </row>
    <row r="194" spans="11:12" x14ac:dyDescent="0.3">
      <c r="K194" s="25" vm="360">
        <f ca="1"/>
        <v>44946</v>
      </c>
      <c r="L194" s="25" vm="1125">
        <f ca="1"/>
        <v>346.07</v>
      </c>
    </row>
    <row r="195" spans="11:12" x14ac:dyDescent="0.3">
      <c r="K195" s="25" vm="366">
        <f ca="1"/>
        <v>44949</v>
      </c>
      <c r="L195" s="25" vm="1126">
        <f ca="1"/>
        <v>342.21</v>
      </c>
    </row>
    <row r="196" spans="11:12" x14ac:dyDescent="0.3">
      <c r="K196" s="25" vm="371">
        <f ca="1"/>
        <v>44950</v>
      </c>
      <c r="L196" s="25" vm="1127">
        <f ca="1"/>
        <v>346.39</v>
      </c>
    </row>
    <row r="197" spans="11:12" x14ac:dyDescent="0.3">
      <c r="K197" s="25" vm="376">
        <f ca="1"/>
        <v>44951</v>
      </c>
      <c r="L197" s="25" vm="1128">
        <f ca="1"/>
        <v>349.73</v>
      </c>
    </row>
    <row r="198" spans="11:12" x14ac:dyDescent="0.3">
      <c r="K198" s="25" vm="382">
        <f ca="1"/>
        <v>44952</v>
      </c>
      <c r="L198" s="25" vm="1129">
        <f ca="1"/>
        <v>348.01</v>
      </c>
    </row>
    <row r="199" spans="11:12" x14ac:dyDescent="0.3">
      <c r="K199" s="25" vm="387">
        <f ca="1"/>
        <v>44953</v>
      </c>
      <c r="L199" s="25" vm="1130">
        <f ca="1"/>
        <v>342.1</v>
      </c>
    </row>
    <row r="200" spans="11:12" x14ac:dyDescent="0.3">
      <c r="K200" s="25" vm="393">
        <f ca="1"/>
        <v>44956</v>
      </c>
      <c r="L200" s="25" vm="1131">
        <f ca="1"/>
        <v>340.5</v>
      </c>
    </row>
    <row r="201" spans="11:12" x14ac:dyDescent="0.3">
      <c r="K201" s="25" vm="398">
        <f ca="1"/>
        <v>44957</v>
      </c>
      <c r="L201" s="25" vm="1132">
        <f ca="1"/>
        <v>344.15</v>
      </c>
    </row>
    <row r="202" spans="11:12" x14ac:dyDescent="0.3">
      <c r="K202" s="25" vm="403">
        <f ca="1"/>
        <v>44958</v>
      </c>
      <c r="L202" s="25" vm="1133">
        <f ca="1"/>
        <v>342.57</v>
      </c>
    </row>
    <row r="203" spans="11:12" x14ac:dyDescent="0.3">
      <c r="K203" s="25" vm="409">
        <f ca="1"/>
        <v>44959</v>
      </c>
      <c r="L203" s="25" vm="1134">
        <f ca="1"/>
        <v>330.7</v>
      </c>
    </row>
    <row r="204" spans="11:12" x14ac:dyDescent="0.3">
      <c r="K204" s="25" vm="414">
        <f ca="1"/>
        <v>44960</v>
      </c>
      <c r="L204" s="25" vm="1135">
        <f ca="1"/>
        <v>339.08</v>
      </c>
    </row>
    <row r="205" spans="11:12" x14ac:dyDescent="0.3">
      <c r="K205" s="25" vm="419">
        <f ca="1"/>
        <v>44963</v>
      </c>
      <c r="L205" s="25" vm="1136">
        <f ca="1"/>
        <v>337.66</v>
      </c>
    </row>
    <row r="206" spans="11:12" x14ac:dyDescent="0.3">
      <c r="K206" s="25" vm="424">
        <f ca="1"/>
        <v>44964</v>
      </c>
      <c r="L206" s="25" vm="1137">
        <f ca="1"/>
        <v>339.68</v>
      </c>
    </row>
    <row r="207" spans="11:12" x14ac:dyDescent="0.3">
      <c r="K207" s="25" vm="430">
        <f ca="1"/>
        <v>44965</v>
      </c>
      <c r="L207" s="25" vm="1138">
        <f ca="1"/>
        <v>340.73</v>
      </c>
    </row>
    <row r="208" spans="11:12" x14ac:dyDescent="0.3">
      <c r="K208" s="25" vm="436">
        <f ca="1"/>
        <v>44966</v>
      </c>
      <c r="L208" s="25" vm="1139">
        <f ca="1"/>
        <v>341.79</v>
      </c>
    </row>
    <row r="209" spans="11:12" x14ac:dyDescent="0.3">
      <c r="K209" s="25" vm="442">
        <f ca="1"/>
        <v>44967</v>
      </c>
      <c r="L209" s="25" vm="1140">
        <f ca="1"/>
        <v>345.12</v>
      </c>
    </row>
    <row r="210" spans="11:12" x14ac:dyDescent="0.3">
      <c r="K210" s="25" vm="447">
        <f ca="1"/>
        <v>44970</v>
      </c>
      <c r="L210" s="25" vm="1141">
        <f ca="1"/>
        <v>350.4</v>
      </c>
    </row>
    <row r="211" spans="11:12" x14ac:dyDescent="0.3">
      <c r="K211" s="25" vm="452">
        <f ca="1"/>
        <v>44971</v>
      </c>
      <c r="L211" s="25" vm="1142">
        <f ca="1"/>
        <v>347.56</v>
      </c>
    </row>
    <row r="212" spans="11:12" x14ac:dyDescent="0.3">
      <c r="K212" s="25" vm="458">
        <f ca="1"/>
        <v>44972</v>
      </c>
      <c r="L212" s="25" vm="1143">
        <f ca="1"/>
        <v>335.01</v>
      </c>
    </row>
    <row r="213" spans="11:12" x14ac:dyDescent="0.3">
      <c r="K213" s="25" vm="464">
        <f ca="1"/>
        <v>44973</v>
      </c>
      <c r="L213" s="25" vm="1144">
        <f ca="1"/>
        <v>326.07</v>
      </c>
    </row>
    <row r="214" spans="11:12" x14ac:dyDescent="0.3">
      <c r="K214" s="25" vm="470">
        <f ca="1"/>
        <v>44974</v>
      </c>
      <c r="L214" s="25" vm="1145">
        <f ca="1"/>
        <v>328.4</v>
      </c>
    </row>
    <row r="215" spans="11:12" x14ac:dyDescent="0.3">
      <c r="K215" s="25" vm="476">
        <f ca="1"/>
        <v>44978</v>
      </c>
      <c r="L215" s="25" vm="1146">
        <f ca="1"/>
        <v>327.51</v>
      </c>
    </row>
    <row r="216" spans="11:12" x14ac:dyDescent="0.3">
      <c r="K216" s="25" vm="482">
        <f ca="1"/>
        <v>44979</v>
      </c>
      <c r="L216" s="25" vm="1063">
        <f ca="1"/>
        <v>329.07</v>
      </c>
    </row>
    <row r="217" spans="11:12" x14ac:dyDescent="0.3">
      <c r="K217" s="25" vm="488">
        <f ca="1"/>
        <v>44980</v>
      </c>
      <c r="L217" s="25" vm="1147">
        <f ca="1"/>
        <v>327.52</v>
      </c>
    </row>
    <row r="218" spans="11:12" x14ac:dyDescent="0.3">
      <c r="K218" s="25" vm="494">
        <f ca="1"/>
        <v>44981</v>
      </c>
      <c r="L218" s="25" vm="1148">
        <f ca="1"/>
        <v>321.64</v>
      </c>
    </row>
    <row r="219" spans="11:12" x14ac:dyDescent="0.3">
      <c r="K219" s="25" vm="500">
        <f ca="1"/>
        <v>44984</v>
      </c>
      <c r="L219" s="25" vm="1149">
        <f ca="1"/>
        <v>316.62</v>
      </c>
    </row>
    <row r="220" spans="11:12" x14ac:dyDescent="0.3">
      <c r="K220" s="25" vm="505">
        <f ca="1"/>
        <v>44985</v>
      </c>
      <c r="L220" s="25" vm="1150">
        <f ca="1"/>
        <v>311.22000000000003</v>
      </c>
    </row>
    <row r="221" spans="11:12" x14ac:dyDescent="0.3">
      <c r="K221" s="25" vm="510">
        <f ca="1"/>
        <v>44986</v>
      </c>
      <c r="L221" s="25" vm="1151">
        <f ca="1"/>
        <v>314.17</v>
      </c>
    </row>
    <row r="222" spans="11:12" x14ac:dyDescent="0.3">
      <c r="K222" s="25" vm="515">
        <f ca="1"/>
        <v>44987</v>
      </c>
      <c r="L222" s="25" vm="1152">
        <f ca="1"/>
        <v>315.05</v>
      </c>
    </row>
    <row r="223" spans="11:12" x14ac:dyDescent="0.3">
      <c r="K223" s="25" vm="521">
        <f ca="1"/>
        <v>44988</v>
      </c>
      <c r="L223" s="25" vm="1153">
        <f ca="1"/>
        <v>318.43</v>
      </c>
    </row>
    <row r="224" spans="11:12" x14ac:dyDescent="0.3">
      <c r="K224" s="25" vm="527">
        <f ca="1"/>
        <v>44991</v>
      </c>
      <c r="L224" s="25" vm="1154">
        <f ca="1"/>
        <v>318.95999999999998</v>
      </c>
    </row>
    <row r="225" spans="11:12" x14ac:dyDescent="0.3">
      <c r="K225" s="25" vm="533">
        <f ca="1"/>
        <v>44992</v>
      </c>
      <c r="L225" s="25" vm="1155">
        <f ca="1"/>
        <v>310.63</v>
      </c>
    </row>
    <row r="226" spans="11:12" x14ac:dyDescent="0.3">
      <c r="K226" s="25" vm="539">
        <f ca="1"/>
        <v>44993</v>
      </c>
      <c r="L226" s="25" vm="1156">
        <f ca="1"/>
        <v>312.54000000000002</v>
      </c>
    </row>
    <row r="227" spans="11:12" x14ac:dyDescent="0.3">
      <c r="K227" s="25" vm="545">
        <f ca="1"/>
        <v>44994</v>
      </c>
      <c r="L227" s="25" vm="1157">
        <f ca="1"/>
        <v>316.85000000000002</v>
      </c>
    </row>
    <row r="228" spans="11:12" x14ac:dyDescent="0.3">
      <c r="K228" s="25" vm="550">
        <f ca="1"/>
        <v>44995</v>
      </c>
      <c r="L228" s="25" vm="1158">
        <f ca="1"/>
        <v>315.02</v>
      </c>
    </row>
    <row r="229" spans="11:12" x14ac:dyDescent="0.3">
      <c r="K229" s="25" vm="556">
        <f ca="1"/>
        <v>44998</v>
      </c>
      <c r="L229" s="25" vm="1159">
        <f ca="1"/>
        <v>324.49</v>
      </c>
    </row>
    <row r="230" spans="11:12" x14ac:dyDescent="0.3">
      <c r="K230" s="25" vm="562">
        <f ca="1"/>
        <v>44999</v>
      </c>
      <c r="L230" s="25" vm="1160">
        <f ca="1"/>
        <v>327.07</v>
      </c>
    </row>
    <row r="231" spans="11:12" x14ac:dyDescent="0.3">
      <c r="K231" s="25" vm="567">
        <f ca="1"/>
        <v>45000</v>
      </c>
      <c r="L231" s="25" vm="1161">
        <f ca="1"/>
        <v>329.47</v>
      </c>
    </row>
    <row r="232" spans="11:12" x14ac:dyDescent="0.3">
      <c r="K232" s="25" vm="573">
        <f ca="1"/>
        <v>45001</v>
      </c>
      <c r="L232" s="25" vm="1162">
        <f ca="1"/>
        <v>329.53</v>
      </c>
    </row>
    <row r="233" spans="11:12" x14ac:dyDescent="0.3">
      <c r="K233" s="25" vm="578">
        <f ca="1"/>
        <v>45002</v>
      </c>
      <c r="L233" s="25" vm="708">
        <f ca="1"/>
        <v>329.18</v>
      </c>
    </row>
    <row r="234" spans="11:12" x14ac:dyDescent="0.3">
      <c r="K234" s="25" vm="583">
        <f ca="1"/>
        <v>45005</v>
      </c>
      <c r="L234" s="25" vm="711">
        <f ca="1"/>
        <v>333.6</v>
      </c>
    </row>
    <row r="235" spans="11:12" x14ac:dyDescent="0.3">
      <c r="K235" s="25" vm="589">
        <f ca="1"/>
        <v>45006</v>
      </c>
      <c r="L235" s="25" vm="718">
        <f ca="1"/>
        <v>331.08</v>
      </c>
    </row>
    <row r="236" spans="11:12" x14ac:dyDescent="0.3">
      <c r="K236" s="25" vm="594">
        <f ca="1"/>
        <v>45007</v>
      </c>
      <c r="L236" s="25" vm="725">
        <f ca="1"/>
        <v>330.97</v>
      </c>
    </row>
    <row r="237" spans="11:12" x14ac:dyDescent="0.3">
      <c r="K237" s="25" vm="599">
        <f ca="1"/>
        <v>45008</v>
      </c>
      <c r="L237" s="25" vm="732">
        <f ca="1"/>
        <v>332.64</v>
      </c>
    </row>
    <row r="238" spans="11:12" x14ac:dyDescent="0.3">
      <c r="K238" s="25" vm="603">
        <f ca="1"/>
        <v>45009</v>
      </c>
      <c r="L238" s="25" vm="739">
        <f ca="1"/>
        <v>336.13</v>
      </c>
    </row>
    <row r="239" spans="11:12" x14ac:dyDescent="0.3">
      <c r="K239" s="25" vm="609">
        <f ca="1"/>
        <v>45012</v>
      </c>
      <c r="L239" s="25" vm="746">
        <f ca="1"/>
        <v>334.6</v>
      </c>
    </row>
    <row r="240" spans="11:12" x14ac:dyDescent="0.3">
      <c r="K240" s="25" vm="615">
        <f ca="1"/>
        <v>45013</v>
      </c>
      <c r="L240" s="25" vm="753">
        <f ca="1"/>
        <v>337.65</v>
      </c>
    </row>
    <row r="241" spans="11:12" x14ac:dyDescent="0.3">
      <c r="K241" s="25" vm="621">
        <f ca="1"/>
        <v>45014</v>
      </c>
      <c r="L241" s="25" vm="760">
        <f ca="1"/>
        <v>335.87</v>
      </c>
    </row>
    <row r="242" spans="11:12" x14ac:dyDescent="0.3">
      <c r="K242" s="25" vm="627">
        <f ca="1"/>
        <v>45015</v>
      </c>
      <c r="L242" s="25" vm="766">
        <f ca="1"/>
        <v>340.69</v>
      </c>
    </row>
    <row r="243" spans="11:12" x14ac:dyDescent="0.3">
      <c r="K243" s="25" vm="632">
        <f ca="1"/>
        <v>45016</v>
      </c>
      <c r="L243" s="25" vm="772">
        <f ca="1"/>
        <v>343.42</v>
      </c>
    </row>
    <row r="244" spans="11:12" x14ac:dyDescent="0.3">
      <c r="K244" s="25" vm="638">
        <f ca="1"/>
        <v>45019</v>
      </c>
      <c r="L244" s="25" vm="779">
        <f ca="1"/>
        <v>350.74</v>
      </c>
    </row>
    <row r="245" spans="11:12" x14ac:dyDescent="0.3">
      <c r="K245" s="25" vm="643">
        <f ca="1"/>
        <v>45020</v>
      </c>
      <c r="L245" s="25" vm="786">
        <f ca="1"/>
        <v>354.62</v>
      </c>
    </row>
    <row r="246" spans="11:12" x14ac:dyDescent="0.3">
      <c r="K246" s="25" vm="649">
        <f ca="1"/>
        <v>45021</v>
      </c>
      <c r="L246" s="25" vm="793">
        <f ca="1"/>
        <v>362.24</v>
      </c>
    </row>
    <row r="247" spans="11:12" x14ac:dyDescent="0.3">
      <c r="K247" s="25" vm="655">
        <f ca="1"/>
        <v>45022</v>
      </c>
      <c r="L247" s="25" vm="799">
        <f ca="1"/>
        <v>368.29</v>
      </c>
    </row>
    <row r="248" spans="11:12" x14ac:dyDescent="0.3">
      <c r="K248" s="25" vm="661">
        <f ca="1"/>
        <v>45026</v>
      </c>
      <c r="L248" s="25" vm="806">
        <f ca="1"/>
        <v>367</v>
      </c>
    </row>
    <row r="249" spans="11:12" x14ac:dyDescent="0.3">
      <c r="K249" s="25" vm="667">
        <f ca="1"/>
        <v>45027</v>
      </c>
      <c r="L249" s="25" vm="813">
        <f ca="1"/>
        <v>364.04</v>
      </c>
    </row>
    <row r="250" spans="11:12" x14ac:dyDescent="0.3">
      <c r="K250" s="25" vm="673">
        <f ca="1"/>
        <v>45028</v>
      </c>
      <c r="L250" s="25" vm="820">
        <f ca="1"/>
        <v>369.05</v>
      </c>
    </row>
    <row r="251" spans="11:12" x14ac:dyDescent="0.3">
      <c r="K251" s="25" vm="679">
        <f ca="1"/>
        <v>45029</v>
      </c>
      <c r="L251" s="25" vm="827">
        <f ca="1"/>
        <v>375.15</v>
      </c>
    </row>
    <row r="252" spans="11:12" x14ac:dyDescent="0.3">
      <c r="K252" s="25" vm="685">
        <f ca="1"/>
        <v>45030</v>
      </c>
      <c r="L252" s="25" vm="834">
        <f ca="1"/>
        <v>374.73</v>
      </c>
    </row>
    <row r="253" spans="11:12" x14ac:dyDescent="0.3">
      <c r="K253" s="25" vm="691">
        <f ca="1"/>
        <v>45033</v>
      </c>
      <c r="L253" s="25" vm="841">
        <f ca="1"/>
        <v>372.35</v>
      </c>
    </row>
    <row r="254" spans="11:12" x14ac:dyDescent="0.3">
      <c r="K254" s="25" vm="697">
        <f ca="1"/>
        <v>45034</v>
      </c>
      <c r="L254" s="25" vm="848">
        <f ca="1"/>
        <v>369.91</v>
      </c>
    </row>
    <row r="255" spans="11:12" x14ac:dyDescent="0.3">
      <c r="K255" s="25"/>
      <c r="L255"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A629E-3098-40AB-8814-477EB2D47019}">
  <dimension ref="A1:L255"/>
  <sheetViews>
    <sheetView workbookViewId="0">
      <selection activeCell="B9" sqref="B9"/>
    </sheetView>
  </sheetViews>
  <sheetFormatPr defaultRowHeight="14.4" x14ac:dyDescent="0.3"/>
  <cols>
    <col min="2" max="2" width="29.33203125" bestFit="1" customWidth="1"/>
    <col min="5" max="5" width="10" customWidth="1"/>
  </cols>
  <sheetData>
    <row r="1" spans="1:12" x14ac:dyDescent="0.3">
      <c r="A1" s="23" t="s">
        <v>2</v>
      </c>
      <c r="B1" t="s">
        <v>42</v>
      </c>
    </row>
    <row r="3" spans="1:12" x14ac:dyDescent="0.3">
      <c r="A3" s="23" t="s">
        <v>30</v>
      </c>
      <c r="B3" s="23" t="s">
        <v>31</v>
      </c>
      <c r="D3" s="28" t="str" cm="1">
        <f t="array" aca="1" ref="D3:I24" ca="1">_xlfn.STOCKHISTORY(B4,TODAY()-30,TODAY(),0,1,0,5,2,3,4,1)</f>
        <v>Date</v>
      </c>
      <c r="E3" s="28" t="str">
        <f ca="1"/>
        <v>Volume</v>
      </c>
      <c r="F3" s="28" t="str">
        <f ca="1"/>
        <v>Open</v>
      </c>
      <c r="G3" s="28" t="str">
        <f ca="1"/>
        <v>High</v>
      </c>
      <c r="H3" s="28" t="str">
        <f ca="1"/>
        <v>Low</v>
      </c>
      <c r="I3" s="28" t="str">
        <f ca="1"/>
        <v>Close</v>
      </c>
      <c r="K3" s="24" t="str" cm="1">
        <f t="array" aca="1" ref="K3:L254" ca="1">_xlfn.STOCKHISTORY(B4,TODAY()-365,TODAY(),0,1,0,1)</f>
        <v>Date</v>
      </c>
      <c r="L3" s="24" t="str">
        <f ca="1"/>
        <v>Close</v>
      </c>
    </row>
    <row r="4" spans="1:12" x14ac:dyDescent="0.3">
      <c r="A4" t="s">
        <v>40</v>
      </c>
      <c r="B4" t="s">
        <v>38</v>
      </c>
      <c r="D4" s="25" vm="583">
        <f ca="1"/>
        <v>45005</v>
      </c>
      <c r="E4" s="25" vm="1163">
        <f ca="1"/>
        <v>12865865</v>
      </c>
      <c r="F4" s="25" vm="1164">
        <f ca="1"/>
        <v>104.82</v>
      </c>
      <c r="G4" s="25" vm="1165">
        <f ca="1"/>
        <v>106.91</v>
      </c>
      <c r="H4" s="25" vm="1164">
        <f ca="1"/>
        <v>104.82</v>
      </c>
      <c r="I4" s="25" vm="1166">
        <f ca="1"/>
        <v>105.85</v>
      </c>
      <c r="K4" s="25" vm="712">
        <f ca="1"/>
        <v>44670</v>
      </c>
      <c r="L4" s="25" vm="1167">
        <f ca="1"/>
        <v>85.79</v>
      </c>
    </row>
    <row r="5" spans="1:12" x14ac:dyDescent="0.3">
      <c r="D5" s="25" vm="589">
        <f ca="1"/>
        <v>45006</v>
      </c>
      <c r="E5" s="25" vm="1168">
        <f ca="1"/>
        <v>11571764</v>
      </c>
      <c r="F5" s="25" vm="1169">
        <f ca="1"/>
        <v>106</v>
      </c>
      <c r="G5" s="25" vm="1170">
        <f ca="1"/>
        <v>106.425</v>
      </c>
      <c r="H5" s="25" vm="1171">
        <f ca="1"/>
        <v>104.76</v>
      </c>
      <c r="I5" s="25" vm="1172">
        <f ca="1"/>
        <v>105.54</v>
      </c>
      <c r="K5" s="25" vm="719">
        <f ca="1"/>
        <v>44671</v>
      </c>
      <c r="L5" s="25" vm="1173">
        <f ca="1"/>
        <v>86.46</v>
      </c>
    </row>
    <row r="6" spans="1:12" x14ac:dyDescent="0.3">
      <c r="D6" s="25" vm="594">
        <f ca="1"/>
        <v>45007</v>
      </c>
      <c r="E6" s="25" vm="1174">
        <f ca="1"/>
        <v>5705811</v>
      </c>
      <c r="F6" s="25" vm="1175">
        <f ca="1"/>
        <v>105.47</v>
      </c>
      <c r="G6" s="25" vm="1176">
        <f ca="1"/>
        <v>106.0012</v>
      </c>
      <c r="H6" s="25" vm="1177">
        <f ca="1"/>
        <v>104.39</v>
      </c>
      <c r="I6" s="25" vm="1178">
        <f ca="1"/>
        <v>104.4</v>
      </c>
      <c r="K6" s="25" vm="726">
        <f ca="1"/>
        <v>44672</v>
      </c>
      <c r="L6" s="25" vm="1179">
        <f ca="1"/>
        <v>86.23</v>
      </c>
    </row>
    <row r="7" spans="1:12" x14ac:dyDescent="0.3">
      <c r="D7" s="25" vm="599">
        <f ca="1"/>
        <v>45008</v>
      </c>
      <c r="E7" s="25" vm="1180">
        <f ca="1"/>
        <v>6801669</v>
      </c>
      <c r="F7" s="25" vm="1181">
        <f ca="1"/>
        <v>104.1</v>
      </c>
      <c r="G7" s="25" vm="1182">
        <f ca="1"/>
        <v>104.63</v>
      </c>
      <c r="H7" s="25" vm="1183">
        <f ca="1"/>
        <v>103.46</v>
      </c>
      <c r="I7" s="25" vm="1184">
        <f ca="1"/>
        <v>104.23</v>
      </c>
      <c r="K7" s="25" vm="733">
        <f ca="1"/>
        <v>44673</v>
      </c>
      <c r="L7" s="25" vm="1185">
        <f ca="1"/>
        <v>84.59</v>
      </c>
    </row>
    <row r="8" spans="1:12" x14ac:dyDescent="0.3">
      <c r="D8" s="25" vm="603">
        <f ca="1"/>
        <v>45009</v>
      </c>
      <c r="E8" s="25" vm="1186">
        <f ca="1"/>
        <v>6661846</v>
      </c>
      <c r="F8" s="25" vm="1187">
        <f ca="1"/>
        <v>104.09</v>
      </c>
      <c r="G8" s="25" vm="1188">
        <f ca="1"/>
        <v>105.01</v>
      </c>
      <c r="H8" s="25" vm="1189">
        <f ca="1"/>
        <v>102.44</v>
      </c>
      <c r="I8" s="25" vm="1190">
        <f ca="1"/>
        <v>104.8</v>
      </c>
      <c r="K8" s="25" vm="740">
        <f ca="1"/>
        <v>44676</v>
      </c>
      <c r="L8" s="25" vm="1191">
        <f ca="1"/>
        <v>85.44</v>
      </c>
    </row>
    <row r="9" spans="1:12" x14ac:dyDescent="0.3">
      <c r="D9" s="25" vm="609">
        <f ca="1"/>
        <v>45012</v>
      </c>
      <c r="E9" s="25" vm="1192">
        <f ca="1"/>
        <v>7563141</v>
      </c>
      <c r="F9" s="25" vm="1193">
        <f ca="1"/>
        <v>106.08</v>
      </c>
      <c r="G9" s="25" vm="1194">
        <f ca="1"/>
        <v>107.61</v>
      </c>
      <c r="H9" s="25" vm="1195">
        <f ca="1"/>
        <v>105.99</v>
      </c>
      <c r="I9" s="25" vm="1196">
        <f ca="1"/>
        <v>106.93</v>
      </c>
      <c r="K9" s="25" vm="747">
        <f ca="1"/>
        <v>44677</v>
      </c>
      <c r="L9" s="25" vm="1197">
        <f ca="1"/>
        <v>84.48</v>
      </c>
    </row>
    <row r="10" spans="1:12" x14ac:dyDescent="0.3">
      <c r="D10" s="25" vm="615">
        <f ca="1"/>
        <v>45013</v>
      </c>
      <c r="E10" s="25" vm="1198">
        <f ca="1"/>
        <v>6679667</v>
      </c>
      <c r="F10" s="25" vm="1199">
        <f ca="1"/>
        <v>106.61</v>
      </c>
      <c r="G10" s="25" vm="1200">
        <f ca="1"/>
        <v>107.03</v>
      </c>
      <c r="H10" s="25" vm="1201">
        <f ca="1"/>
        <v>105.435</v>
      </c>
      <c r="I10" s="25" vm="1202">
        <f ca="1"/>
        <v>105.53</v>
      </c>
      <c r="K10" s="25" vm="754">
        <f ca="1"/>
        <v>44678</v>
      </c>
      <c r="L10" s="25" vm="1203">
        <f ca="1"/>
        <v>84.41</v>
      </c>
    </row>
    <row r="11" spans="1:12" x14ac:dyDescent="0.3">
      <c r="D11" s="25" vm="621">
        <f ca="1"/>
        <v>45014</v>
      </c>
      <c r="E11" s="25" vm="1204">
        <f ca="1"/>
        <v>6310152</v>
      </c>
      <c r="F11" s="25" vm="1205">
        <f ca="1"/>
        <v>105.62</v>
      </c>
      <c r="G11" s="25" vm="1206">
        <f ca="1"/>
        <v>105.87</v>
      </c>
      <c r="H11" s="25" vm="1207">
        <f ca="1"/>
        <v>104.53</v>
      </c>
      <c r="I11" s="25" vm="1208">
        <f ca="1"/>
        <v>104.92</v>
      </c>
      <c r="K11" s="25" vm="761">
        <f ca="1"/>
        <v>44679</v>
      </c>
      <c r="L11" s="25" vm="1209">
        <f ca="1"/>
        <v>88.58</v>
      </c>
    </row>
    <row r="12" spans="1:12" x14ac:dyDescent="0.3">
      <c r="D12" s="25" vm="627">
        <f ca="1"/>
        <v>45015</v>
      </c>
      <c r="E12" s="25" vm="1210">
        <f ca="1"/>
        <v>5017385</v>
      </c>
      <c r="F12" s="25" vm="1211">
        <f ca="1"/>
        <v>105.12</v>
      </c>
      <c r="G12" s="25" vm="1212">
        <f ca="1"/>
        <v>106.2</v>
      </c>
      <c r="H12" s="25" vm="1213">
        <f ca="1"/>
        <v>104.54</v>
      </c>
      <c r="I12" s="25" vm="1214">
        <f ca="1"/>
        <v>105.92</v>
      </c>
      <c r="K12" s="25" vm="767">
        <f ca="1"/>
        <v>44680</v>
      </c>
      <c r="L12" s="25" vm="1215">
        <f ca="1"/>
        <v>88.69</v>
      </c>
    </row>
    <row r="13" spans="1:12" x14ac:dyDescent="0.3">
      <c r="D13" s="25" vm="632">
        <f ca="1"/>
        <v>45016</v>
      </c>
      <c r="E13" s="25" vm="1216">
        <f ca="1"/>
        <v>7184258</v>
      </c>
      <c r="F13" s="25" vm="1217">
        <f ca="1"/>
        <v>106.23</v>
      </c>
      <c r="G13" s="25" vm="1218">
        <f ca="1"/>
        <v>106.53</v>
      </c>
      <c r="H13" s="25" vm="1219">
        <f ca="1"/>
        <v>105.52</v>
      </c>
      <c r="I13" s="25" vm="1220">
        <f ca="1"/>
        <v>106.39</v>
      </c>
      <c r="K13" s="25" vm="773">
        <f ca="1"/>
        <v>44683</v>
      </c>
      <c r="L13" s="25" vm="1221">
        <f ca="1"/>
        <v>87.65</v>
      </c>
    </row>
    <row r="14" spans="1:12" x14ac:dyDescent="0.3">
      <c r="D14" s="25" vm="638">
        <f ca="1"/>
        <v>45019</v>
      </c>
      <c r="E14" s="25" vm="1222">
        <f ca="1"/>
        <v>6964147</v>
      </c>
      <c r="F14" s="25" vm="1223">
        <f ca="1"/>
        <v>105.95</v>
      </c>
      <c r="G14" s="25" vm="1224">
        <f ca="1"/>
        <v>109.48</v>
      </c>
      <c r="H14" s="25" vm="1225">
        <f ca="1"/>
        <v>105.57</v>
      </c>
      <c r="I14" s="25" vm="1226">
        <f ca="1"/>
        <v>108.87</v>
      </c>
      <c r="K14" s="25" vm="780">
        <f ca="1"/>
        <v>44684</v>
      </c>
      <c r="L14" s="25" vm="1227">
        <f ca="1"/>
        <v>87.1</v>
      </c>
    </row>
    <row r="15" spans="1:12" x14ac:dyDescent="0.3">
      <c r="D15" s="25" vm="643">
        <f ca="1"/>
        <v>45020</v>
      </c>
      <c r="E15" s="25" vm="1228">
        <f ca="1"/>
        <v>6108276</v>
      </c>
      <c r="F15" s="25" vm="1229">
        <f ca="1"/>
        <v>108.7</v>
      </c>
      <c r="G15" s="25" vm="1230">
        <f ca="1"/>
        <v>109.34</v>
      </c>
      <c r="H15" s="25" vm="1231">
        <f ca="1"/>
        <v>108.155</v>
      </c>
      <c r="I15" s="25" vm="1232">
        <f ca="1"/>
        <v>108.83</v>
      </c>
      <c r="K15" s="25" vm="787">
        <f ca="1"/>
        <v>44685</v>
      </c>
      <c r="L15" s="25" vm="1233">
        <f ca="1"/>
        <v>88.52</v>
      </c>
    </row>
    <row r="16" spans="1:12" x14ac:dyDescent="0.3">
      <c r="D16" s="25" vm="649">
        <f ca="1"/>
        <v>45021</v>
      </c>
      <c r="E16" s="25" vm="1234">
        <f ca="1"/>
        <v>8006050</v>
      </c>
      <c r="F16" s="25" vm="1235">
        <f ca="1"/>
        <v>109.91</v>
      </c>
      <c r="G16" s="25" vm="1236">
        <f ca="1"/>
        <v>112.34</v>
      </c>
      <c r="H16" s="25" vm="1237">
        <f ca="1"/>
        <v>109.58</v>
      </c>
      <c r="I16" s="25" vm="1238">
        <f ca="1"/>
        <v>111.91</v>
      </c>
      <c r="K16" s="25" vm="794">
        <f ca="1"/>
        <v>44686</v>
      </c>
      <c r="L16" s="25" vm="1239">
        <f ca="1"/>
        <v>88.01</v>
      </c>
    </row>
    <row r="17" spans="4:12" x14ac:dyDescent="0.3">
      <c r="D17" s="25" vm="655">
        <f ca="1"/>
        <v>45022</v>
      </c>
      <c r="E17" s="25" vm="1240">
        <f ca="1"/>
        <v>6894455</v>
      </c>
      <c r="F17" s="25" vm="1241">
        <f ca="1"/>
        <v>113</v>
      </c>
      <c r="G17" s="25" vm="1242">
        <f ca="1"/>
        <v>114.16500000000001</v>
      </c>
      <c r="H17" s="25" vm="1243">
        <f ca="1"/>
        <v>111.64</v>
      </c>
      <c r="I17" s="25" vm="1244">
        <f ca="1"/>
        <v>112.33</v>
      </c>
      <c r="K17" s="25" vm="800">
        <f ca="1"/>
        <v>44687</v>
      </c>
      <c r="L17" s="25" vm="1245">
        <f ca="1"/>
        <v>88.39</v>
      </c>
    </row>
    <row r="18" spans="4:12" x14ac:dyDescent="0.3">
      <c r="D18" s="25" vm="661">
        <f ca="1"/>
        <v>45026</v>
      </c>
      <c r="E18" s="25" vm="1246">
        <f ca="1"/>
        <v>6446468</v>
      </c>
      <c r="F18" s="25" vm="1247">
        <f ca="1"/>
        <v>112.955</v>
      </c>
      <c r="G18" s="25" vm="1248">
        <f ca="1"/>
        <v>113.0916</v>
      </c>
      <c r="H18" s="25" vm="1249">
        <f ca="1"/>
        <v>111.17400000000001</v>
      </c>
      <c r="I18" s="25" vm="1250">
        <f ca="1"/>
        <v>112.61</v>
      </c>
      <c r="K18" s="25" vm="807">
        <f ca="1"/>
        <v>44690</v>
      </c>
      <c r="L18" s="25" vm="1251">
        <f ca="1"/>
        <v>87.64</v>
      </c>
    </row>
    <row r="19" spans="4:12" x14ac:dyDescent="0.3">
      <c r="D19" s="25" vm="667">
        <f ca="1"/>
        <v>45027</v>
      </c>
      <c r="E19" s="25" vm="1252">
        <f ca="1"/>
        <v>5639881</v>
      </c>
      <c r="F19" s="25" vm="1253">
        <f ca="1"/>
        <v>112.72</v>
      </c>
      <c r="G19" s="25" vm="1254">
        <f ca="1"/>
        <v>113.31</v>
      </c>
      <c r="H19" s="25" vm="1255">
        <f ca="1"/>
        <v>112.32</v>
      </c>
      <c r="I19" s="25" vm="1256">
        <f ca="1"/>
        <v>112.49</v>
      </c>
      <c r="K19" s="25" vm="814">
        <f ca="1"/>
        <v>44691</v>
      </c>
      <c r="L19" s="25" vm="1257">
        <f ca="1"/>
        <v>87.81</v>
      </c>
    </row>
    <row r="20" spans="4:12" x14ac:dyDescent="0.3">
      <c r="D20" s="25" vm="673">
        <f ca="1"/>
        <v>45028</v>
      </c>
      <c r="E20" s="25" vm="1258">
        <f ca="1"/>
        <v>6136747</v>
      </c>
      <c r="F20" s="25" vm="1259">
        <f ca="1"/>
        <v>112.25</v>
      </c>
      <c r="G20" s="25" vm="1260">
        <f ca="1"/>
        <v>114.31</v>
      </c>
      <c r="H20" s="25" vm="1261">
        <f ca="1"/>
        <v>111.875</v>
      </c>
      <c r="I20" s="25" vm="1262">
        <f ca="1"/>
        <v>113.75</v>
      </c>
      <c r="K20" s="25" vm="821">
        <f ca="1"/>
        <v>44692</v>
      </c>
      <c r="L20" s="25" vm="1263">
        <f ca="1"/>
        <v>89.19</v>
      </c>
    </row>
    <row r="21" spans="4:12" x14ac:dyDescent="0.3">
      <c r="D21" s="25" vm="679">
        <f ca="1"/>
        <v>45029</v>
      </c>
      <c r="E21" s="25" vm="1264">
        <f ca="1"/>
        <v>7332285</v>
      </c>
      <c r="F21" s="25" vm="1265">
        <f ca="1"/>
        <v>114.97</v>
      </c>
      <c r="G21" s="25" vm="1266">
        <f ca="1"/>
        <v>115.82</v>
      </c>
      <c r="H21" s="25" vm="1267">
        <f ca="1"/>
        <v>113.65</v>
      </c>
      <c r="I21" s="25" vm="1268">
        <f ca="1"/>
        <v>115.58</v>
      </c>
      <c r="K21" s="25" vm="828">
        <f ca="1"/>
        <v>44693</v>
      </c>
      <c r="L21" s="25" vm="1269">
        <f ca="1"/>
        <v>90.83</v>
      </c>
    </row>
    <row r="22" spans="4:12" x14ac:dyDescent="0.3">
      <c r="D22" s="25" vm="685">
        <f ca="1"/>
        <v>45030</v>
      </c>
      <c r="E22" s="25" vm="1270">
        <f ca="1"/>
        <v>5005131</v>
      </c>
      <c r="F22" s="25" vm="1271">
        <f ca="1"/>
        <v>115.74</v>
      </c>
      <c r="G22" s="25" vm="1272">
        <f ca="1"/>
        <v>116.1703</v>
      </c>
      <c r="H22" s="25" vm="1273">
        <f ca="1"/>
        <v>114.66</v>
      </c>
      <c r="I22" s="25" vm="1274">
        <f ca="1"/>
        <v>115.31</v>
      </c>
      <c r="K22" s="25" vm="835">
        <f ca="1"/>
        <v>44694</v>
      </c>
      <c r="L22" s="25" vm="1275">
        <f ca="1"/>
        <v>90.41</v>
      </c>
    </row>
    <row r="23" spans="4:12" x14ac:dyDescent="0.3">
      <c r="D23" s="25" vm="691">
        <f ca="1"/>
        <v>45033</v>
      </c>
      <c r="E23" s="25" vm="1276">
        <f ca="1"/>
        <v>6575517</v>
      </c>
      <c r="F23" s="25" vm="1277">
        <f ca="1"/>
        <v>115.69</v>
      </c>
      <c r="G23" s="25" vm="1278">
        <f ca="1"/>
        <v>116.44499999999999</v>
      </c>
      <c r="H23" s="25" vm="1279">
        <f ca="1"/>
        <v>114.2</v>
      </c>
      <c r="I23" s="25" vm="1280">
        <f ca="1"/>
        <v>115.01</v>
      </c>
      <c r="K23" s="25" vm="842">
        <f ca="1"/>
        <v>44697</v>
      </c>
      <c r="L23" s="25" vm="1281">
        <f ca="1"/>
        <v>92.32</v>
      </c>
    </row>
    <row r="24" spans="4:12" x14ac:dyDescent="0.3">
      <c r="D24" s="25" vm="697">
        <f ca="1"/>
        <v>45034</v>
      </c>
      <c r="E24" s="25" vm="1282">
        <f ca="1"/>
        <v>5454462</v>
      </c>
      <c r="F24" s="25" vm="1283">
        <f ca="1"/>
        <v>114.48</v>
      </c>
      <c r="G24" s="25" vm="1284">
        <f ca="1"/>
        <v>115.12</v>
      </c>
      <c r="H24" s="25" vm="1285">
        <f ca="1"/>
        <v>113.73</v>
      </c>
      <c r="I24" s="25" vm="1286">
        <f ca="1"/>
        <v>114.83</v>
      </c>
      <c r="K24" s="25" vm="849">
        <f ca="1"/>
        <v>44698</v>
      </c>
      <c r="L24" s="25" vm="1287">
        <f ca="1"/>
        <v>93</v>
      </c>
    </row>
    <row r="25" spans="4:12" x14ac:dyDescent="0.3">
      <c r="D25" s="25"/>
      <c r="E25" s="25"/>
      <c r="F25" s="25"/>
      <c r="G25" s="25"/>
      <c r="H25" s="25"/>
      <c r="I25" s="25"/>
      <c r="K25" s="25" vm="851">
        <f ca="1"/>
        <v>44699</v>
      </c>
      <c r="L25" s="25" vm="1288">
        <f ca="1"/>
        <v>92.1</v>
      </c>
    </row>
    <row r="26" spans="4:12" x14ac:dyDescent="0.3">
      <c r="K26" s="25" vm="853">
        <f ca="1"/>
        <v>44700</v>
      </c>
      <c r="L26" s="25" vm="1289">
        <f ca="1"/>
        <v>92.09</v>
      </c>
    </row>
    <row r="27" spans="4:12" x14ac:dyDescent="0.3">
      <c r="K27" s="25" vm="855">
        <f ca="1"/>
        <v>44701</v>
      </c>
      <c r="L27" s="25" vm="1290">
        <f ca="1"/>
        <v>93.55</v>
      </c>
    </row>
    <row r="28" spans="4:12" x14ac:dyDescent="0.3">
      <c r="K28" s="25" vm="857">
        <f ca="1"/>
        <v>44704</v>
      </c>
      <c r="L28" s="25" vm="1291">
        <f ca="1"/>
        <v>93.83</v>
      </c>
    </row>
    <row r="29" spans="4:12" x14ac:dyDescent="0.3">
      <c r="K29" s="25" vm="859">
        <f ca="1"/>
        <v>44705</v>
      </c>
      <c r="L29" s="25" vm="1292">
        <f ca="1"/>
        <v>94.64</v>
      </c>
    </row>
    <row r="30" spans="4:12" x14ac:dyDescent="0.3">
      <c r="K30" s="25" vm="861">
        <f ca="1"/>
        <v>44706</v>
      </c>
      <c r="L30" s="25" vm="1293">
        <f ca="1"/>
        <v>93.75</v>
      </c>
    </row>
    <row r="31" spans="4:12" x14ac:dyDescent="0.3">
      <c r="K31" s="25" vm="863">
        <f ca="1"/>
        <v>44707</v>
      </c>
      <c r="L31" s="25" vm="1294">
        <f ca="1"/>
        <v>92.31</v>
      </c>
    </row>
    <row r="32" spans="4:12" x14ac:dyDescent="0.3">
      <c r="K32" s="25" vm="865">
        <f ca="1"/>
        <v>44708</v>
      </c>
      <c r="L32" s="25" vm="1295">
        <f ca="1"/>
        <v>93.08</v>
      </c>
    </row>
    <row r="33" spans="11:12" x14ac:dyDescent="0.3">
      <c r="K33" s="25" vm="867">
        <f ca="1"/>
        <v>44712</v>
      </c>
      <c r="L33" s="25" vm="1296">
        <f ca="1"/>
        <v>92.03</v>
      </c>
    </row>
    <row r="34" spans="11:12" x14ac:dyDescent="0.3">
      <c r="K34" s="25" vm="869">
        <f ca="1"/>
        <v>44713</v>
      </c>
      <c r="L34" s="25" vm="1297">
        <f ca="1"/>
        <v>91.14</v>
      </c>
    </row>
    <row r="35" spans="11:12" x14ac:dyDescent="0.3">
      <c r="K35" s="25" vm="871">
        <f ca="1"/>
        <v>44714</v>
      </c>
      <c r="L35" s="25" vm="1298">
        <f ca="1"/>
        <v>90</v>
      </c>
    </row>
    <row r="36" spans="11:12" x14ac:dyDescent="0.3">
      <c r="K36" s="25" vm="873">
        <f ca="1"/>
        <v>44715</v>
      </c>
      <c r="L36" s="25" vm="1299">
        <f ca="1"/>
        <v>89.91</v>
      </c>
    </row>
    <row r="37" spans="11:12" x14ac:dyDescent="0.3">
      <c r="K37" s="25" vm="875">
        <f ca="1"/>
        <v>44718</v>
      </c>
      <c r="L37" s="25" vm="1300">
        <f ca="1"/>
        <v>89.84</v>
      </c>
    </row>
    <row r="38" spans="11:12" x14ac:dyDescent="0.3">
      <c r="K38" s="25" vm="877">
        <f ca="1"/>
        <v>44719</v>
      </c>
      <c r="L38" s="25" vm="1301">
        <f ca="1"/>
        <v>90.48</v>
      </c>
    </row>
    <row r="39" spans="11:12" x14ac:dyDescent="0.3">
      <c r="K39" s="25" vm="879">
        <f ca="1"/>
        <v>44720</v>
      </c>
      <c r="L39" s="25" vm="1302">
        <f ca="1"/>
        <v>89.48</v>
      </c>
    </row>
    <row r="40" spans="11:12" x14ac:dyDescent="0.3">
      <c r="K40" s="25" vm="881">
        <f ca="1"/>
        <v>44721</v>
      </c>
      <c r="L40" s="25" vm="1303">
        <f ca="1"/>
        <v>88</v>
      </c>
    </row>
    <row r="41" spans="11:12" x14ac:dyDescent="0.3">
      <c r="K41" s="25" vm="883">
        <f ca="1"/>
        <v>44722</v>
      </c>
      <c r="L41" s="25" vm="1304">
        <f ca="1"/>
        <v>87.18</v>
      </c>
    </row>
    <row r="42" spans="11:12" x14ac:dyDescent="0.3">
      <c r="K42" s="25" vm="884">
        <f ca="1"/>
        <v>44725</v>
      </c>
      <c r="L42" s="25" vm="1305">
        <f ca="1"/>
        <v>85</v>
      </c>
    </row>
    <row r="43" spans="11:12" x14ac:dyDescent="0.3">
      <c r="K43" s="25" vm="886">
        <f ca="1"/>
        <v>44726</v>
      </c>
      <c r="L43" s="25" vm="1306">
        <f ca="1"/>
        <v>84.5</v>
      </c>
    </row>
    <row r="44" spans="11:12" x14ac:dyDescent="0.3">
      <c r="K44" s="25" vm="888">
        <f ca="1"/>
        <v>44727</v>
      </c>
      <c r="L44" s="25" vm="1307">
        <f ca="1"/>
        <v>84.63</v>
      </c>
    </row>
    <row r="45" spans="11:12" x14ac:dyDescent="0.3">
      <c r="K45" s="25" vm="890">
        <f ca="1"/>
        <v>44728</v>
      </c>
      <c r="L45" s="25" vm="1308">
        <f ca="1"/>
        <v>84.89</v>
      </c>
    </row>
    <row r="46" spans="11:12" x14ac:dyDescent="0.3">
      <c r="K46" s="25" vm="891">
        <f ca="1"/>
        <v>44729</v>
      </c>
      <c r="L46" s="25" vm="1309">
        <f ca="1"/>
        <v>84.62</v>
      </c>
    </row>
    <row r="47" spans="11:12" x14ac:dyDescent="0.3">
      <c r="K47" s="25" vm="893">
        <f ca="1"/>
        <v>44733</v>
      </c>
      <c r="L47" s="25" vm="1310">
        <f ca="1"/>
        <v>88.03</v>
      </c>
    </row>
    <row r="48" spans="11:12" x14ac:dyDescent="0.3">
      <c r="K48" s="25" vm="895">
        <f ca="1"/>
        <v>44734</v>
      </c>
      <c r="L48" s="25" vm="1311">
        <f ca="1"/>
        <v>89.16</v>
      </c>
    </row>
    <row r="49" spans="11:12" x14ac:dyDescent="0.3">
      <c r="K49" s="25" vm="897">
        <f ca="1"/>
        <v>44735</v>
      </c>
      <c r="L49" s="25" vm="1312">
        <f ca="1"/>
        <v>92</v>
      </c>
    </row>
    <row r="50" spans="11:12" x14ac:dyDescent="0.3">
      <c r="K50" s="25" vm="899">
        <f ca="1"/>
        <v>44736</v>
      </c>
      <c r="L50" s="25" vm="1313">
        <f ca="1"/>
        <v>93.13</v>
      </c>
    </row>
    <row r="51" spans="11:12" x14ac:dyDescent="0.3">
      <c r="K51" s="25" vm="901">
        <f ca="1"/>
        <v>44739</v>
      </c>
      <c r="L51" s="25" vm="1314">
        <f ca="1"/>
        <v>94.41</v>
      </c>
    </row>
    <row r="52" spans="11:12" x14ac:dyDescent="0.3">
      <c r="K52" s="25" vm="903">
        <f ca="1"/>
        <v>44740</v>
      </c>
      <c r="L52" s="25" vm="1315">
        <f ca="1"/>
        <v>91.89</v>
      </c>
    </row>
    <row r="53" spans="11:12" x14ac:dyDescent="0.3">
      <c r="K53" s="25" vm="905">
        <f ca="1"/>
        <v>44741</v>
      </c>
      <c r="L53" s="25" vm="1316">
        <f ca="1"/>
        <v>92.51</v>
      </c>
    </row>
    <row r="54" spans="11:12" x14ac:dyDescent="0.3">
      <c r="K54" s="25" vm="907">
        <f ca="1"/>
        <v>44742</v>
      </c>
      <c r="L54" s="25" vm="1317">
        <f ca="1"/>
        <v>91.17</v>
      </c>
    </row>
    <row r="55" spans="11:12" x14ac:dyDescent="0.3">
      <c r="K55" s="25" vm="909">
        <f ca="1"/>
        <v>44743</v>
      </c>
      <c r="L55" s="25" vm="1318">
        <f ca="1"/>
        <v>92.42</v>
      </c>
    </row>
    <row r="56" spans="11:12" x14ac:dyDescent="0.3">
      <c r="K56" s="25" vm="911">
        <f ca="1"/>
        <v>44747</v>
      </c>
      <c r="L56" s="25" vm="1319">
        <f ca="1"/>
        <v>92.64</v>
      </c>
    </row>
    <row r="57" spans="11:12" x14ac:dyDescent="0.3">
      <c r="K57" s="25" vm="913">
        <f ca="1"/>
        <v>44748</v>
      </c>
      <c r="L57" s="25" vm="1313">
        <f ca="1"/>
        <v>93.13</v>
      </c>
    </row>
    <row r="58" spans="11:12" x14ac:dyDescent="0.3">
      <c r="K58" s="25" vm="915">
        <f ca="1"/>
        <v>44749</v>
      </c>
      <c r="L58" s="25" vm="1320">
        <f ca="1"/>
        <v>93.01</v>
      </c>
    </row>
    <row r="59" spans="11:12" x14ac:dyDescent="0.3">
      <c r="K59" s="25" vm="917">
        <f ca="1"/>
        <v>44750</v>
      </c>
      <c r="L59" s="25" vm="1321">
        <f ca="1"/>
        <v>92.78</v>
      </c>
    </row>
    <row r="60" spans="11:12" x14ac:dyDescent="0.3">
      <c r="K60" s="25" vm="919">
        <f ca="1"/>
        <v>44753</v>
      </c>
      <c r="L60" s="25" vm="1322">
        <f ca="1"/>
        <v>94.3</v>
      </c>
    </row>
    <row r="61" spans="11:12" x14ac:dyDescent="0.3">
      <c r="K61" s="25" vm="921">
        <f ca="1"/>
        <v>44754</v>
      </c>
      <c r="L61" s="25" vm="1323">
        <f ca="1"/>
        <v>93.6</v>
      </c>
    </row>
    <row r="62" spans="11:12" x14ac:dyDescent="0.3">
      <c r="K62" s="25" vm="923">
        <f ca="1"/>
        <v>44755</v>
      </c>
      <c r="L62" s="25" vm="1324">
        <f ca="1"/>
        <v>93.77</v>
      </c>
    </row>
    <row r="63" spans="11:12" x14ac:dyDescent="0.3">
      <c r="K63" s="25" vm="925">
        <f ca="1"/>
        <v>44756</v>
      </c>
      <c r="L63" s="25" vm="1325">
        <f ca="1"/>
        <v>93.88</v>
      </c>
    </row>
    <row r="64" spans="11:12" x14ac:dyDescent="0.3">
      <c r="K64" s="25" vm="927">
        <f ca="1"/>
        <v>44757</v>
      </c>
      <c r="L64" s="25" vm="1326">
        <f ca="1"/>
        <v>94.96</v>
      </c>
    </row>
    <row r="65" spans="11:12" x14ac:dyDescent="0.3">
      <c r="K65" s="25" vm="929">
        <f ca="1"/>
        <v>44760</v>
      </c>
      <c r="L65" s="25" vm="1327">
        <f ca="1"/>
        <v>92.34</v>
      </c>
    </row>
    <row r="66" spans="11:12" x14ac:dyDescent="0.3">
      <c r="K66" s="25" vm="931">
        <f ca="1"/>
        <v>44761</v>
      </c>
      <c r="L66" s="25" vm="1328">
        <f ca="1"/>
        <v>92.36</v>
      </c>
    </row>
    <row r="67" spans="11:12" x14ac:dyDescent="0.3">
      <c r="K67" s="25" vm="933">
        <f ca="1"/>
        <v>44762</v>
      </c>
      <c r="L67" s="25" vm="1329">
        <f ca="1"/>
        <v>89.65</v>
      </c>
    </row>
    <row r="68" spans="11:12" x14ac:dyDescent="0.3">
      <c r="K68" s="25" vm="935">
        <f ca="1"/>
        <v>44763</v>
      </c>
      <c r="L68" s="25" vm="1330">
        <f ca="1"/>
        <v>90.14</v>
      </c>
    </row>
    <row r="69" spans="11:12" x14ac:dyDescent="0.3">
      <c r="K69" s="25" vm="937">
        <f ca="1"/>
        <v>44764</v>
      </c>
      <c r="L69" s="25" vm="1331">
        <f ca="1"/>
        <v>90.11</v>
      </c>
    </row>
    <row r="70" spans="11:12" x14ac:dyDescent="0.3">
      <c r="K70" s="25" vm="939">
        <f ca="1"/>
        <v>44767</v>
      </c>
      <c r="L70" s="25" vm="1332">
        <f ca="1"/>
        <v>90.53</v>
      </c>
    </row>
    <row r="71" spans="11:12" x14ac:dyDescent="0.3">
      <c r="K71" s="25" vm="941">
        <f ca="1"/>
        <v>44768</v>
      </c>
      <c r="L71" s="25" vm="1333">
        <f ca="1"/>
        <v>91.29</v>
      </c>
    </row>
    <row r="72" spans="11:12" x14ac:dyDescent="0.3">
      <c r="K72" s="25" vm="943">
        <f ca="1"/>
        <v>44769</v>
      </c>
      <c r="L72" s="25" vm="1334">
        <f ca="1"/>
        <v>91.23</v>
      </c>
    </row>
    <row r="73" spans="11:12" x14ac:dyDescent="0.3">
      <c r="K73" s="25" vm="945">
        <f ca="1"/>
        <v>44770</v>
      </c>
      <c r="L73" s="25" vm="1335">
        <f ca="1"/>
        <v>89.94</v>
      </c>
    </row>
    <row r="74" spans="11:12" x14ac:dyDescent="0.3">
      <c r="K74" s="25" vm="947">
        <f ca="1"/>
        <v>44771</v>
      </c>
      <c r="L74" s="25" vm="1336">
        <f ca="1"/>
        <v>89.34</v>
      </c>
    </row>
    <row r="75" spans="11:12" x14ac:dyDescent="0.3">
      <c r="K75" s="25" vm="949">
        <f ca="1"/>
        <v>44774</v>
      </c>
      <c r="L75" s="25" vm="1337">
        <f ca="1"/>
        <v>88.53</v>
      </c>
    </row>
    <row r="76" spans="11:12" x14ac:dyDescent="0.3">
      <c r="K76" s="25" vm="951">
        <f ca="1"/>
        <v>44775</v>
      </c>
      <c r="L76" s="25" vm="1338">
        <f ca="1"/>
        <v>87.61</v>
      </c>
    </row>
    <row r="77" spans="11:12" x14ac:dyDescent="0.3">
      <c r="K77" s="25" vm="953">
        <f ca="1"/>
        <v>44776</v>
      </c>
      <c r="L77" s="25" vm="1339">
        <f ca="1"/>
        <v>87.62</v>
      </c>
    </row>
    <row r="78" spans="11:12" x14ac:dyDescent="0.3">
      <c r="K78" s="25" vm="955">
        <f ca="1"/>
        <v>44777</v>
      </c>
      <c r="L78" s="25" vm="1340">
        <f ca="1"/>
        <v>86.82</v>
      </c>
    </row>
    <row r="79" spans="11:12" x14ac:dyDescent="0.3">
      <c r="K79" s="25" vm="957">
        <f ca="1"/>
        <v>44778</v>
      </c>
      <c r="L79" s="25" vm="1341">
        <f ca="1"/>
        <v>87.41</v>
      </c>
    </row>
    <row r="80" spans="11:12" x14ac:dyDescent="0.3">
      <c r="K80" s="25" vm="959">
        <f ca="1"/>
        <v>44781</v>
      </c>
      <c r="L80" s="25" vm="1342">
        <f ca="1"/>
        <v>88.49</v>
      </c>
    </row>
    <row r="81" spans="11:12" x14ac:dyDescent="0.3">
      <c r="K81" s="25" vm="961">
        <f ca="1"/>
        <v>44782</v>
      </c>
      <c r="L81" s="25" vm="1343">
        <f ca="1"/>
        <v>89.52</v>
      </c>
    </row>
    <row r="82" spans="11:12" x14ac:dyDescent="0.3">
      <c r="K82" s="25" vm="963">
        <f ca="1"/>
        <v>44783</v>
      </c>
      <c r="L82" s="25" vm="1263">
        <f ca="1"/>
        <v>89.19</v>
      </c>
    </row>
    <row r="83" spans="11:12" x14ac:dyDescent="0.3">
      <c r="K83" s="25" vm="965">
        <f ca="1"/>
        <v>44784</v>
      </c>
      <c r="L83" s="25" vm="1344">
        <f ca="1"/>
        <v>88.93</v>
      </c>
    </row>
    <row r="84" spans="11:12" x14ac:dyDescent="0.3">
      <c r="K84" s="25" vm="967">
        <f ca="1"/>
        <v>44785</v>
      </c>
      <c r="L84" s="25" vm="1345">
        <f ca="1"/>
        <v>91.02</v>
      </c>
    </row>
    <row r="85" spans="11:12" x14ac:dyDescent="0.3">
      <c r="K85" s="25" vm="969">
        <f ca="1"/>
        <v>44788</v>
      </c>
      <c r="L85" s="25" vm="1346">
        <f ca="1"/>
        <v>90.6</v>
      </c>
    </row>
    <row r="86" spans="11:12" x14ac:dyDescent="0.3">
      <c r="K86" s="25" vm="971">
        <f ca="1"/>
        <v>44789</v>
      </c>
      <c r="L86" s="25" vm="1347">
        <f ca="1"/>
        <v>90.59</v>
      </c>
    </row>
    <row r="87" spans="11:12" x14ac:dyDescent="0.3">
      <c r="K87" s="25" vm="973">
        <f ca="1"/>
        <v>44790</v>
      </c>
      <c r="L87" s="25" vm="1348">
        <f ca="1"/>
        <v>91.04</v>
      </c>
    </row>
    <row r="88" spans="11:12" x14ac:dyDescent="0.3">
      <c r="K88" s="25" vm="975">
        <f ca="1"/>
        <v>44791</v>
      </c>
      <c r="L88" s="25" vm="1349">
        <f ca="1"/>
        <v>91.4</v>
      </c>
    </row>
    <row r="89" spans="11:12" x14ac:dyDescent="0.3">
      <c r="K89" s="25" vm="977">
        <f ca="1"/>
        <v>44792</v>
      </c>
      <c r="L89" s="25" vm="1350">
        <f ca="1"/>
        <v>92.08</v>
      </c>
    </row>
    <row r="90" spans="11:12" x14ac:dyDescent="0.3">
      <c r="K90" s="25" vm="979">
        <f ca="1"/>
        <v>44795</v>
      </c>
      <c r="L90" s="25" vm="1351">
        <f ca="1"/>
        <v>91.16</v>
      </c>
    </row>
    <row r="91" spans="11:12" x14ac:dyDescent="0.3">
      <c r="K91" s="25" vm="980">
        <f ca="1"/>
        <v>44796</v>
      </c>
      <c r="L91" s="25" vm="1352">
        <f ca="1"/>
        <v>90.2</v>
      </c>
    </row>
    <row r="92" spans="11:12" x14ac:dyDescent="0.3">
      <c r="K92" s="25" vm="982">
        <f ca="1"/>
        <v>44797</v>
      </c>
      <c r="L92" s="25" vm="1353">
        <f ca="1"/>
        <v>90.01</v>
      </c>
    </row>
    <row r="93" spans="11:12" x14ac:dyDescent="0.3">
      <c r="K93" s="25" vm="984">
        <f ca="1"/>
        <v>44798</v>
      </c>
      <c r="L93" s="25" vm="1354">
        <f ca="1"/>
        <v>90.27</v>
      </c>
    </row>
    <row r="94" spans="11:12" x14ac:dyDescent="0.3">
      <c r="K94" s="25" vm="986">
        <f ca="1"/>
        <v>44799</v>
      </c>
      <c r="L94" s="25" vm="1355">
        <f ca="1"/>
        <v>89.26</v>
      </c>
    </row>
    <row r="95" spans="11:12" x14ac:dyDescent="0.3">
      <c r="K95" s="25" vm="988">
        <f ca="1"/>
        <v>44802</v>
      </c>
      <c r="L95" s="25" vm="1356">
        <f ca="1"/>
        <v>87.59</v>
      </c>
    </row>
    <row r="96" spans="11:12" x14ac:dyDescent="0.3">
      <c r="K96" s="25" vm="990">
        <f ca="1"/>
        <v>44803</v>
      </c>
      <c r="L96" s="25" vm="1357">
        <f ca="1"/>
        <v>86.88</v>
      </c>
    </row>
    <row r="97" spans="11:12" x14ac:dyDescent="0.3">
      <c r="K97" s="25" vm="992">
        <f ca="1"/>
        <v>44804</v>
      </c>
      <c r="L97" s="25" vm="1358">
        <f ca="1"/>
        <v>85.36</v>
      </c>
    </row>
    <row r="98" spans="11:12" x14ac:dyDescent="0.3">
      <c r="K98" s="25" vm="994">
        <f ca="1"/>
        <v>44805</v>
      </c>
      <c r="L98" s="25" vm="1359">
        <f ca="1"/>
        <v>87.15</v>
      </c>
    </row>
    <row r="99" spans="11:12" x14ac:dyDescent="0.3">
      <c r="K99" s="25" vm="996">
        <f ca="1"/>
        <v>44806</v>
      </c>
      <c r="L99" s="25" vm="1179">
        <f ca="1"/>
        <v>86.23</v>
      </c>
    </row>
    <row r="100" spans="11:12" x14ac:dyDescent="0.3">
      <c r="K100" s="25" vm="998">
        <f ca="1"/>
        <v>44810</v>
      </c>
      <c r="L100" s="25" vm="1360">
        <f ca="1"/>
        <v>86.42</v>
      </c>
    </row>
    <row r="101" spans="11:12" x14ac:dyDescent="0.3">
      <c r="K101" s="25" vm="1000">
        <f ca="1"/>
        <v>44811</v>
      </c>
      <c r="L101" s="25" vm="1361">
        <f ca="1"/>
        <v>86.87</v>
      </c>
    </row>
    <row r="102" spans="11:12" x14ac:dyDescent="0.3">
      <c r="K102" s="25" vm="1002">
        <f ca="1"/>
        <v>44812</v>
      </c>
      <c r="L102" s="25" vm="1362">
        <f ca="1"/>
        <v>87.42</v>
      </c>
    </row>
    <row r="103" spans="11:12" x14ac:dyDescent="0.3">
      <c r="K103" s="25" vm="1004">
        <f ca="1"/>
        <v>44813</v>
      </c>
      <c r="L103" s="25" vm="1363">
        <f ca="1"/>
        <v>87.34</v>
      </c>
    </row>
    <row r="104" spans="11:12" x14ac:dyDescent="0.3">
      <c r="K104" s="25" vm="1006">
        <f ca="1"/>
        <v>44816</v>
      </c>
      <c r="L104" s="25" vm="1364">
        <f ca="1"/>
        <v>88.16</v>
      </c>
    </row>
    <row r="105" spans="11:12" x14ac:dyDescent="0.3">
      <c r="K105" s="25" vm="1008">
        <f ca="1"/>
        <v>44817</v>
      </c>
      <c r="L105" s="25" vm="1365">
        <f ca="1"/>
        <v>86.28</v>
      </c>
    </row>
    <row r="106" spans="11:12" x14ac:dyDescent="0.3">
      <c r="K106" s="25" vm="1010">
        <f ca="1"/>
        <v>44818</v>
      </c>
      <c r="L106" s="25" vm="1366">
        <f ca="1"/>
        <v>86.95</v>
      </c>
    </row>
    <row r="107" spans="11:12" x14ac:dyDescent="0.3">
      <c r="K107" s="25" vm="1012">
        <f ca="1"/>
        <v>44819</v>
      </c>
      <c r="L107" s="25" vm="1367">
        <f ca="1"/>
        <v>86.75</v>
      </c>
    </row>
    <row r="108" spans="11:12" x14ac:dyDescent="0.3">
      <c r="K108" s="25" vm="1014">
        <f ca="1"/>
        <v>44820</v>
      </c>
      <c r="L108" s="25" vm="1368">
        <f ca="1"/>
        <v>87.72</v>
      </c>
    </row>
    <row r="109" spans="11:12" x14ac:dyDescent="0.3">
      <c r="K109" s="25" vm="1016">
        <f ca="1"/>
        <v>44823</v>
      </c>
      <c r="L109" s="25" vm="1369">
        <f ca="1"/>
        <v>86.64</v>
      </c>
    </row>
    <row r="110" spans="11:12" x14ac:dyDescent="0.3">
      <c r="K110" s="25" vm="1018">
        <f ca="1"/>
        <v>44824</v>
      </c>
      <c r="L110" s="25" vm="1370">
        <f ca="1"/>
        <v>86</v>
      </c>
    </row>
    <row r="111" spans="11:12" x14ac:dyDescent="0.3">
      <c r="K111" s="25" vm="1020">
        <f ca="1"/>
        <v>44825</v>
      </c>
      <c r="L111" s="25" vm="1371">
        <f ca="1"/>
        <v>84.53</v>
      </c>
    </row>
    <row r="112" spans="11:12" x14ac:dyDescent="0.3">
      <c r="K112" s="25" vm="1022">
        <f ca="1"/>
        <v>44826</v>
      </c>
      <c r="L112" s="25" vm="1372">
        <f ca="1"/>
        <v>87.51</v>
      </c>
    </row>
    <row r="113" spans="11:12" x14ac:dyDescent="0.3">
      <c r="K113" s="25" vm="1024">
        <f ca="1"/>
        <v>44827</v>
      </c>
      <c r="L113" s="25" vm="1373">
        <f ca="1"/>
        <v>86.78</v>
      </c>
    </row>
    <row r="114" spans="11:12" x14ac:dyDescent="0.3">
      <c r="K114" s="25" vm="1026">
        <f ca="1"/>
        <v>44830</v>
      </c>
      <c r="L114" s="25" vm="1374">
        <f ca="1"/>
        <v>86.18</v>
      </c>
    </row>
    <row r="115" spans="11:12" x14ac:dyDescent="0.3">
      <c r="K115" s="25" vm="1028">
        <f ca="1"/>
        <v>44831</v>
      </c>
      <c r="L115" s="25" vm="1375">
        <f ca="1"/>
        <v>85.84</v>
      </c>
    </row>
    <row r="116" spans="11:12" x14ac:dyDescent="0.3">
      <c r="K116" s="25" vm="1030">
        <f ca="1"/>
        <v>44832</v>
      </c>
      <c r="L116" s="25" vm="1373">
        <f ca="1"/>
        <v>86.78</v>
      </c>
    </row>
    <row r="117" spans="11:12" x14ac:dyDescent="0.3">
      <c r="K117" s="25" vm="1032">
        <f ca="1"/>
        <v>44833</v>
      </c>
      <c r="L117" s="25" vm="1369">
        <f ca="1"/>
        <v>86.64</v>
      </c>
    </row>
    <row r="118" spans="11:12" x14ac:dyDescent="0.3">
      <c r="K118" s="25" vm="1034">
        <f ca="1"/>
        <v>44834</v>
      </c>
      <c r="L118" s="25" vm="1376">
        <f ca="1"/>
        <v>86.12</v>
      </c>
    </row>
    <row r="119" spans="11:12" x14ac:dyDescent="0.3">
      <c r="K119" s="25" vm="1036">
        <f ca="1"/>
        <v>44837</v>
      </c>
      <c r="L119" s="25" vm="1377">
        <f ca="1"/>
        <v>87.55</v>
      </c>
    </row>
    <row r="120" spans="11:12" x14ac:dyDescent="0.3">
      <c r="K120" s="25" vm="1038">
        <f ca="1"/>
        <v>44838</v>
      </c>
      <c r="L120" s="25" vm="1245">
        <f ca="1"/>
        <v>88.39</v>
      </c>
    </row>
    <row r="121" spans="11:12" x14ac:dyDescent="0.3">
      <c r="K121" s="25" vm="1040">
        <f ca="1"/>
        <v>44839</v>
      </c>
      <c r="L121" s="25" vm="1245">
        <f ca="1"/>
        <v>88.39</v>
      </c>
    </row>
    <row r="122" spans="11:12" x14ac:dyDescent="0.3">
      <c r="K122" s="25" vm="1042">
        <f ca="1"/>
        <v>44840</v>
      </c>
      <c r="L122" s="25" vm="1378">
        <f ca="1"/>
        <v>87.44</v>
      </c>
    </row>
    <row r="123" spans="11:12" x14ac:dyDescent="0.3">
      <c r="K123" s="25" vm="1044">
        <f ca="1"/>
        <v>44841</v>
      </c>
      <c r="L123" s="25" vm="1379">
        <f ca="1"/>
        <v>87.6</v>
      </c>
    </row>
    <row r="124" spans="11:12" x14ac:dyDescent="0.3">
      <c r="K124" s="25" vm="1046">
        <f ca="1"/>
        <v>44844</v>
      </c>
      <c r="L124" s="25" vm="1301">
        <f ca="1"/>
        <v>90.48</v>
      </c>
    </row>
    <row r="125" spans="11:12" x14ac:dyDescent="0.3">
      <c r="K125" s="25" vm="1048">
        <f ca="1"/>
        <v>44845</v>
      </c>
      <c r="L125" s="25" vm="1380">
        <f ca="1"/>
        <v>91.05</v>
      </c>
    </row>
    <row r="126" spans="11:12" x14ac:dyDescent="0.3">
      <c r="K126" s="25" vm="1050">
        <f ca="1"/>
        <v>44846</v>
      </c>
      <c r="L126" s="25" vm="1381">
        <f ca="1"/>
        <v>90.42</v>
      </c>
    </row>
    <row r="127" spans="11:12" x14ac:dyDescent="0.3">
      <c r="K127" s="25" vm="1052">
        <f ca="1"/>
        <v>44847</v>
      </c>
      <c r="L127" s="25" vm="1382">
        <f ca="1"/>
        <v>92.49</v>
      </c>
    </row>
    <row r="128" spans="11:12" x14ac:dyDescent="0.3">
      <c r="K128" s="25" vm="1054">
        <f ca="1"/>
        <v>44848</v>
      </c>
      <c r="L128" s="25" vm="1383">
        <f ca="1"/>
        <v>92.18</v>
      </c>
    </row>
    <row r="129" spans="11:12" x14ac:dyDescent="0.3">
      <c r="K129" s="25" vm="1056">
        <f ca="1"/>
        <v>44851</v>
      </c>
      <c r="L129" s="25" vm="1384">
        <f ca="1"/>
        <v>94.12</v>
      </c>
    </row>
    <row r="130" spans="11:12" x14ac:dyDescent="0.3">
      <c r="K130" s="25" vm="1058">
        <f ca="1"/>
        <v>44852</v>
      </c>
      <c r="L130" s="25" vm="1385">
        <f ca="1"/>
        <v>94.61</v>
      </c>
    </row>
    <row r="131" spans="11:12" x14ac:dyDescent="0.3">
      <c r="K131" s="25" vm="1060">
        <f ca="1"/>
        <v>44853</v>
      </c>
      <c r="L131" s="25" vm="1386">
        <f ca="1"/>
        <v>93.26</v>
      </c>
    </row>
    <row r="132" spans="11:12" x14ac:dyDescent="0.3">
      <c r="K132" s="25" vm="1062">
        <f ca="1"/>
        <v>44854</v>
      </c>
      <c r="L132" s="25" vm="1387">
        <f ca="1"/>
        <v>92.94</v>
      </c>
    </row>
    <row r="133" spans="11:12" x14ac:dyDescent="0.3">
      <c r="K133" s="25" vm="9">
        <f ca="1"/>
        <v>44855</v>
      </c>
      <c r="L133" s="25" vm="1388">
        <f ca="1"/>
        <v>95.67</v>
      </c>
    </row>
    <row r="134" spans="11:12" x14ac:dyDescent="0.3">
      <c r="K134" s="25" vm="15">
        <f ca="1"/>
        <v>44858</v>
      </c>
      <c r="L134" s="25" vm="1389">
        <f ca="1"/>
        <v>97.37</v>
      </c>
    </row>
    <row r="135" spans="11:12" x14ac:dyDescent="0.3">
      <c r="K135" s="25" vm="21">
        <f ca="1"/>
        <v>44859</v>
      </c>
      <c r="L135" s="25" vm="1390">
        <f ca="1"/>
        <v>97.71</v>
      </c>
    </row>
    <row r="136" spans="11:12" x14ac:dyDescent="0.3">
      <c r="K136" s="25" vm="27">
        <f ca="1"/>
        <v>44860</v>
      </c>
      <c r="L136" s="25" vm="1391">
        <f ca="1"/>
        <v>98.41</v>
      </c>
    </row>
    <row r="137" spans="11:12" x14ac:dyDescent="0.3">
      <c r="K137" s="25" vm="33">
        <f ca="1"/>
        <v>44861</v>
      </c>
      <c r="L137" s="25" vm="1392">
        <f ca="1"/>
        <v>99.74</v>
      </c>
    </row>
    <row r="138" spans="11:12" x14ac:dyDescent="0.3">
      <c r="K138" s="25" vm="38">
        <f ca="1"/>
        <v>44862</v>
      </c>
      <c r="L138" s="25" vm="1393">
        <f ca="1"/>
        <v>100.77</v>
      </c>
    </row>
    <row r="139" spans="11:12" x14ac:dyDescent="0.3">
      <c r="K139" s="25" vm="44">
        <f ca="1"/>
        <v>44865</v>
      </c>
      <c r="L139" s="25" vm="1394">
        <f ca="1"/>
        <v>101.2</v>
      </c>
    </row>
    <row r="140" spans="11:12" x14ac:dyDescent="0.3">
      <c r="K140" s="25" vm="50">
        <f ca="1"/>
        <v>44866</v>
      </c>
      <c r="L140" s="25" vm="1395">
        <f ca="1"/>
        <v>99.76</v>
      </c>
    </row>
    <row r="141" spans="11:12" x14ac:dyDescent="0.3">
      <c r="K141" s="25" vm="56">
        <f ca="1"/>
        <v>44867</v>
      </c>
      <c r="L141" s="25" vm="1396">
        <f ca="1"/>
        <v>99.4</v>
      </c>
    </row>
    <row r="142" spans="11:12" x14ac:dyDescent="0.3">
      <c r="K142" s="25" vm="62">
        <f ca="1"/>
        <v>44868</v>
      </c>
      <c r="L142" s="25" vm="1397">
        <f ca="1"/>
        <v>98.75</v>
      </c>
    </row>
    <row r="143" spans="11:12" x14ac:dyDescent="0.3">
      <c r="K143" s="25" vm="68">
        <f ca="1"/>
        <v>44869</v>
      </c>
      <c r="L143" s="25" vm="1398">
        <f ca="1"/>
        <v>99.2</v>
      </c>
    </row>
    <row r="144" spans="11:12" x14ac:dyDescent="0.3">
      <c r="K144" s="25" vm="74">
        <f ca="1"/>
        <v>44872</v>
      </c>
      <c r="L144" s="25" vm="1399">
        <f ca="1"/>
        <v>100.07</v>
      </c>
    </row>
    <row r="145" spans="11:12" x14ac:dyDescent="0.3">
      <c r="K145" s="25" vm="80">
        <f ca="1"/>
        <v>44873</v>
      </c>
      <c r="L145" s="25" vm="1400">
        <f ca="1"/>
        <v>101.5</v>
      </c>
    </row>
    <row r="146" spans="11:12" x14ac:dyDescent="0.3">
      <c r="K146" s="25" vm="86">
        <f ca="1"/>
        <v>44874</v>
      </c>
      <c r="L146" s="25" vm="1401">
        <f ca="1"/>
        <v>101.59</v>
      </c>
    </row>
    <row r="147" spans="11:12" x14ac:dyDescent="0.3">
      <c r="K147" s="25" vm="92">
        <f ca="1"/>
        <v>44875</v>
      </c>
      <c r="L147" s="25" vm="1402">
        <f ca="1"/>
        <v>101.89</v>
      </c>
    </row>
    <row r="148" spans="11:12" x14ac:dyDescent="0.3">
      <c r="K148" s="25" vm="98">
        <f ca="1"/>
        <v>44876</v>
      </c>
      <c r="L148" s="25" vm="1403">
        <f ca="1"/>
        <v>97.96</v>
      </c>
    </row>
    <row r="149" spans="11:12" x14ac:dyDescent="0.3">
      <c r="K149" s="25" vm="103">
        <f ca="1"/>
        <v>44879</v>
      </c>
      <c r="L149" s="25" vm="1404">
        <f ca="1"/>
        <v>100.35</v>
      </c>
    </row>
    <row r="150" spans="11:12" x14ac:dyDescent="0.3">
      <c r="K150" s="25" vm="109">
        <f ca="1"/>
        <v>44880</v>
      </c>
      <c r="L150" s="25" vm="1405">
        <f ca="1"/>
        <v>99.6</v>
      </c>
    </row>
    <row r="151" spans="11:12" x14ac:dyDescent="0.3">
      <c r="K151" s="25" vm="114">
        <f ca="1"/>
        <v>44881</v>
      </c>
      <c r="L151" s="25" vm="1406">
        <f ca="1"/>
        <v>99.93</v>
      </c>
    </row>
    <row r="152" spans="11:12" x14ac:dyDescent="0.3">
      <c r="K152" s="25" vm="120">
        <f ca="1"/>
        <v>44882</v>
      </c>
      <c r="L152" s="25" vm="1407">
        <f ca="1"/>
        <v>102.31</v>
      </c>
    </row>
    <row r="153" spans="11:12" x14ac:dyDescent="0.3">
      <c r="K153" s="25" vm="126">
        <f ca="1"/>
        <v>44883</v>
      </c>
      <c r="L153" s="25" vm="1184">
        <f ca="1"/>
        <v>104.23</v>
      </c>
    </row>
    <row r="154" spans="11:12" x14ac:dyDescent="0.3">
      <c r="K154" s="25" vm="130">
        <f ca="1"/>
        <v>44886</v>
      </c>
      <c r="L154" s="25" vm="1408">
        <f ca="1"/>
        <v>105.61</v>
      </c>
    </row>
    <row r="155" spans="11:12" x14ac:dyDescent="0.3">
      <c r="K155" s="25" vm="136">
        <f ca="1"/>
        <v>44887</v>
      </c>
      <c r="L155" s="25" vm="1409">
        <f ca="1"/>
        <v>106.9</v>
      </c>
    </row>
    <row r="156" spans="11:12" x14ac:dyDescent="0.3">
      <c r="K156" s="25" vm="142">
        <f ca="1"/>
        <v>44888</v>
      </c>
      <c r="L156" s="25" vm="1410">
        <f ca="1"/>
        <v>106.82</v>
      </c>
    </row>
    <row r="157" spans="11:12" x14ac:dyDescent="0.3">
      <c r="K157" s="25" vm="148">
        <f ca="1"/>
        <v>44890</v>
      </c>
      <c r="L157" s="25" vm="1411">
        <f ca="1"/>
        <v>107.5</v>
      </c>
    </row>
    <row r="158" spans="11:12" x14ac:dyDescent="0.3">
      <c r="K158" s="25" vm="154">
        <f ca="1"/>
        <v>44893</v>
      </c>
      <c r="L158" s="25" vm="1412">
        <f ca="1"/>
        <v>108.45</v>
      </c>
    </row>
    <row r="159" spans="11:12" x14ac:dyDescent="0.3">
      <c r="K159" s="25" vm="159">
        <f ca="1"/>
        <v>44894</v>
      </c>
      <c r="L159" s="25" vm="1413">
        <f ca="1"/>
        <v>108.84</v>
      </c>
    </row>
    <row r="160" spans="11:12" x14ac:dyDescent="0.3">
      <c r="K160" s="25" vm="165">
        <f ca="1"/>
        <v>44895</v>
      </c>
      <c r="L160" s="25" vm="1414">
        <f ca="1"/>
        <v>110.12</v>
      </c>
    </row>
    <row r="161" spans="11:12" x14ac:dyDescent="0.3">
      <c r="K161" s="25" vm="171">
        <f ca="1"/>
        <v>44896</v>
      </c>
      <c r="L161" s="25" vm="1415">
        <f ca="1"/>
        <v>109.8</v>
      </c>
    </row>
    <row r="162" spans="11:12" x14ac:dyDescent="0.3">
      <c r="K162" s="25" vm="177">
        <f ca="1"/>
        <v>44897</v>
      </c>
      <c r="L162" s="25" vm="1416">
        <f ca="1"/>
        <v>110.04</v>
      </c>
    </row>
    <row r="163" spans="11:12" x14ac:dyDescent="0.3">
      <c r="K163" s="25" vm="183">
        <f ca="1"/>
        <v>44900</v>
      </c>
      <c r="L163" s="25" vm="1417">
        <f ca="1"/>
        <v>110.01</v>
      </c>
    </row>
    <row r="164" spans="11:12" x14ac:dyDescent="0.3">
      <c r="K164" s="25" vm="189">
        <f ca="1"/>
        <v>44901</v>
      </c>
      <c r="L164" s="25" vm="1418">
        <f ca="1"/>
        <v>108.93</v>
      </c>
    </row>
    <row r="165" spans="11:12" x14ac:dyDescent="0.3">
      <c r="K165" s="25" vm="194">
        <f ca="1"/>
        <v>44902</v>
      </c>
      <c r="L165" s="25" vm="1419">
        <f ca="1"/>
        <v>110.09</v>
      </c>
    </row>
    <row r="166" spans="11:12" x14ac:dyDescent="0.3">
      <c r="K166" s="25" vm="199">
        <f ca="1"/>
        <v>44903</v>
      </c>
      <c r="L166" s="25" vm="1420">
        <f ca="1"/>
        <v>110.85</v>
      </c>
    </row>
    <row r="167" spans="11:12" x14ac:dyDescent="0.3">
      <c r="K167" s="25" vm="205">
        <f ca="1"/>
        <v>44904</v>
      </c>
      <c r="L167" s="25" vm="1421">
        <f ca="1"/>
        <v>108.78</v>
      </c>
    </row>
    <row r="168" spans="11:12" x14ac:dyDescent="0.3">
      <c r="K168" s="25" vm="211">
        <f ca="1"/>
        <v>44907</v>
      </c>
      <c r="L168" s="25" vm="1422">
        <f ca="1"/>
        <v>108.97</v>
      </c>
    </row>
    <row r="169" spans="11:12" x14ac:dyDescent="0.3">
      <c r="K169" s="25" vm="217">
        <f ca="1"/>
        <v>44908</v>
      </c>
      <c r="L169" s="25" vm="1423">
        <f ca="1"/>
        <v>110.91</v>
      </c>
    </row>
    <row r="170" spans="11:12" x14ac:dyDescent="0.3">
      <c r="K170" s="25" vm="223">
        <f ca="1"/>
        <v>44909</v>
      </c>
      <c r="L170" s="25" vm="1424">
        <f ca="1"/>
        <v>111.55</v>
      </c>
    </row>
    <row r="171" spans="11:12" x14ac:dyDescent="0.3">
      <c r="K171" s="25" vm="229">
        <f ca="1"/>
        <v>44910</v>
      </c>
      <c r="L171" s="25" vm="1425">
        <f ca="1"/>
        <v>109.63</v>
      </c>
    </row>
    <row r="172" spans="11:12" x14ac:dyDescent="0.3">
      <c r="K172" s="25" vm="235">
        <f ca="1"/>
        <v>44911</v>
      </c>
      <c r="L172" s="25" vm="1426">
        <f ca="1"/>
        <v>109.2</v>
      </c>
    </row>
    <row r="173" spans="11:12" x14ac:dyDescent="0.3">
      <c r="K173" s="25" vm="241">
        <f ca="1"/>
        <v>44914</v>
      </c>
      <c r="L173" s="25" vm="1427">
        <f ca="1"/>
        <v>109.44</v>
      </c>
    </row>
    <row r="174" spans="11:12" x14ac:dyDescent="0.3">
      <c r="K174" s="25" vm="247">
        <f ca="1"/>
        <v>44915</v>
      </c>
      <c r="L174" s="25" vm="1428">
        <f ca="1"/>
        <v>109.71</v>
      </c>
    </row>
    <row r="175" spans="11:12" x14ac:dyDescent="0.3">
      <c r="K175" s="25" vm="252">
        <f ca="1"/>
        <v>44916</v>
      </c>
      <c r="L175" s="25" vm="1429">
        <f ca="1"/>
        <v>111.11</v>
      </c>
    </row>
    <row r="176" spans="11:12" x14ac:dyDescent="0.3">
      <c r="K176" s="25" vm="258">
        <f ca="1"/>
        <v>44917</v>
      </c>
      <c r="L176" s="25" vm="1430">
        <f ca="1"/>
        <v>111.24</v>
      </c>
    </row>
    <row r="177" spans="11:12" x14ac:dyDescent="0.3">
      <c r="K177" s="25" vm="264">
        <f ca="1"/>
        <v>44918</v>
      </c>
      <c r="L177" s="25" vm="1431">
        <f ca="1"/>
        <v>111.86</v>
      </c>
    </row>
    <row r="178" spans="11:12" x14ac:dyDescent="0.3">
      <c r="K178" s="25" vm="270">
        <f ca="1"/>
        <v>44922</v>
      </c>
      <c r="L178" s="25" vm="1432">
        <f ca="1"/>
        <v>112.12</v>
      </c>
    </row>
    <row r="179" spans="11:12" x14ac:dyDescent="0.3">
      <c r="K179" s="25" vm="276">
        <f ca="1"/>
        <v>44923</v>
      </c>
      <c r="L179" s="25" vm="1433">
        <f ca="1"/>
        <v>111.08</v>
      </c>
    </row>
    <row r="180" spans="11:12" x14ac:dyDescent="0.3">
      <c r="K180" s="25" vm="282">
        <f ca="1"/>
        <v>44924</v>
      </c>
      <c r="L180" s="25" vm="1434">
        <f ca="1"/>
        <v>110.82</v>
      </c>
    </row>
    <row r="181" spans="11:12" x14ac:dyDescent="0.3">
      <c r="K181" s="25" vm="288">
        <f ca="1"/>
        <v>44925</v>
      </c>
      <c r="L181" s="25" vm="1435">
        <f ca="1"/>
        <v>110.95</v>
      </c>
    </row>
    <row r="182" spans="11:12" x14ac:dyDescent="0.3">
      <c r="K182" s="25" vm="294">
        <f ca="1"/>
        <v>44929</v>
      </c>
      <c r="L182" s="25" vm="1436">
        <f ca="1"/>
        <v>111.14</v>
      </c>
    </row>
    <row r="183" spans="11:12" x14ac:dyDescent="0.3">
      <c r="K183" s="25" vm="300">
        <f ca="1"/>
        <v>44930</v>
      </c>
      <c r="L183" s="25" vm="1437">
        <f ca="1"/>
        <v>112.08</v>
      </c>
    </row>
    <row r="184" spans="11:12" x14ac:dyDescent="0.3">
      <c r="K184" s="25" vm="305">
        <f ca="1"/>
        <v>44931</v>
      </c>
      <c r="L184" s="25" vm="1438">
        <f ca="1"/>
        <v>113.64</v>
      </c>
    </row>
    <row r="185" spans="11:12" x14ac:dyDescent="0.3">
      <c r="K185" s="25" vm="310">
        <f ca="1"/>
        <v>44932</v>
      </c>
      <c r="L185" s="25" vm="1439">
        <f ca="1"/>
        <v>114.84</v>
      </c>
    </row>
    <row r="186" spans="11:12" x14ac:dyDescent="0.3">
      <c r="K186" s="25" vm="316">
        <f ca="1"/>
        <v>44935</v>
      </c>
      <c r="L186" s="25" vm="1440">
        <f ca="1"/>
        <v>110.38</v>
      </c>
    </row>
    <row r="187" spans="11:12" x14ac:dyDescent="0.3">
      <c r="K187" s="25" vm="321">
        <f ca="1"/>
        <v>44936</v>
      </c>
      <c r="L187" s="25" vm="1441">
        <f ca="1"/>
        <v>110.81</v>
      </c>
    </row>
    <row r="188" spans="11:12" x14ac:dyDescent="0.3">
      <c r="K188" s="25" vm="327">
        <f ca="1"/>
        <v>44937</v>
      </c>
      <c r="L188" s="25" vm="1442">
        <f ca="1"/>
        <v>111.07</v>
      </c>
    </row>
    <row r="189" spans="11:12" x14ac:dyDescent="0.3">
      <c r="K189" s="25" vm="332">
        <f ca="1"/>
        <v>44938</v>
      </c>
      <c r="L189" s="25" vm="1443">
        <f ca="1"/>
        <v>111.77</v>
      </c>
    </row>
    <row r="190" spans="11:12" x14ac:dyDescent="0.3">
      <c r="K190" s="25" vm="338">
        <f ca="1"/>
        <v>44939</v>
      </c>
      <c r="L190" s="25" vm="1259">
        <f ca="1"/>
        <v>112.25</v>
      </c>
    </row>
    <row r="191" spans="11:12" x14ac:dyDescent="0.3">
      <c r="K191" s="25" vm="344">
        <f ca="1"/>
        <v>44943</v>
      </c>
      <c r="L191" s="25" vm="1444">
        <f ca="1"/>
        <v>110.45</v>
      </c>
    </row>
    <row r="192" spans="11:12" x14ac:dyDescent="0.3">
      <c r="K192" s="25" vm="349">
        <f ca="1"/>
        <v>44944</v>
      </c>
      <c r="L192" s="25" vm="1445">
        <f ca="1"/>
        <v>108.79</v>
      </c>
    </row>
    <row r="193" spans="11:12" x14ac:dyDescent="0.3">
      <c r="K193" s="25" vm="354">
        <f ca="1"/>
        <v>44945</v>
      </c>
      <c r="L193" s="25" vm="1446">
        <f ca="1"/>
        <v>109.9</v>
      </c>
    </row>
    <row r="194" spans="11:12" x14ac:dyDescent="0.3">
      <c r="K194" s="25" vm="360">
        <f ca="1"/>
        <v>44946</v>
      </c>
      <c r="L194" s="25" vm="1447">
        <f ca="1"/>
        <v>109.94</v>
      </c>
    </row>
    <row r="195" spans="11:12" x14ac:dyDescent="0.3">
      <c r="K195" s="25" vm="366">
        <f ca="1"/>
        <v>44949</v>
      </c>
      <c r="L195" s="25" vm="1448">
        <f ca="1"/>
        <v>109.88</v>
      </c>
    </row>
    <row r="196" spans="11:12" x14ac:dyDescent="0.3">
      <c r="K196" s="25" vm="371">
        <f ca="1"/>
        <v>44950</v>
      </c>
      <c r="L196" s="25" vm="1449">
        <f ca="1"/>
        <v>108.52</v>
      </c>
    </row>
    <row r="197" spans="11:12" x14ac:dyDescent="0.3">
      <c r="K197" s="25" vm="376">
        <f ca="1"/>
        <v>44951</v>
      </c>
      <c r="L197" s="25" vm="1450">
        <f ca="1"/>
        <v>108.59</v>
      </c>
    </row>
    <row r="198" spans="11:12" x14ac:dyDescent="0.3">
      <c r="K198" s="25" vm="382">
        <f ca="1"/>
        <v>44952</v>
      </c>
      <c r="L198" s="25" vm="1451">
        <f ca="1"/>
        <v>106.87</v>
      </c>
    </row>
    <row r="199" spans="11:12" x14ac:dyDescent="0.3">
      <c r="K199" s="25" vm="387">
        <f ca="1"/>
        <v>44953</v>
      </c>
      <c r="L199" s="25" vm="1452">
        <f ca="1"/>
        <v>105.38</v>
      </c>
    </row>
    <row r="200" spans="11:12" x14ac:dyDescent="0.3">
      <c r="K200" s="25" vm="393">
        <f ca="1"/>
        <v>44956</v>
      </c>
      <c r="L200" s="25" vm="1453">
        <f ca="1"/>
        <v>106.09</v>
      </c>
    </row>
    <row r="201" spans="11:12" x14ac:dyDescent="0.3">
      <c r="K201" s="25" vm="398">
        <f ca="1"/>
        <v>44957</v>
      </c>
      <c r="L201" s="25" vm="1454">
        <f ca="1"/>
        <v>107.41</v>
      </c>
    </row>
    <row r="202" spans="11:12" x14ac:dyDescent="0.3">
      <c r="K202" s="25" vm="403">
        <f ca="1"/>
        <v>44958</v>
      </c>
      <c r="L202" s="25" vm="1455">
        <f ca="1"/>
        <v>106.98</v>
      </c>
    </row>
    <row r="203" spans="11:12" x14ac:dyDescent="0.3">
      <c r="K203" s="25" vm="409">
        <f ca="1"/>
        <v>44959</v>
      </c>
      <c r="L203" s="25" vm="1183">
        <f ca="1"/>
        <v>103.46</v>
      </c>
    </row>
    <row r="204" spans="11:12" x14ac:dyDescent="0.3">
      <c r="K204" s="25" vm="414">
        <f ca="1"/>
        <v>44960</v>
      </c>
      <c r="L204" s="25" vm="1456">
        <f ca="1"/>
        <v>102.94</v>
      </c>
    </row>
    <row r="205" spans="11:12" x14ac:dyDescent="0.3">
      <c r="K205" s="25" vm="419">
        <f ca="1"/>
        <v>44963</v>
      </c>
      <c r="L205" s="25" vm="1457">
        <f ca="1"/>
        <v>104.03</v>
      </c>
    </row>
    <row r="206" spans="11:12" x14ac:dyDescent="0.3">
      <c r="K206" s="25" vm="424">
        <f ca="1"/>
        <v>44964</v>
      </c>
      <c r="L206" s="25" vm="1458">
        <f ca="1"/>
        <v>105.68</v>
      </c>
    </row>
    <row r="207" spans="11:12" x14ac:dyDescent="0.3">
      <c r="K207" s="25" vm="430">
        <f ca="1"/>
        <v>44965</v>
      </c>
      <c r="L207" s="25" vm="1459">
        <f ca="1"/>
        <v>106.64</v>
      </c>
    </row>
    <row r="208" spans="11:12" x14ac:dyDescent="0.3">
      <c r="K208" s="25" vm="436">
        <f ca="1"/>
        <v>44966</v>
      </c>
      <c r="L208" s="25" vm="1460">
        <f ca="1"/>
        <v>106.72</v>
      </c>
    </row>
    <row r="209" spans="11:12" x14ac:dyDescent="0.3">
      <c r="K209" s="25" vm="442">
        <f ca="1"/>
        <v>44967</v>
      </c>
      <c r="L209" s="25" vm="1461">
        <f ca="1"/>
        <v>108.57</v>
      </c>
    </row>
    <row r="210" spans="11:12" x14ac:dyDescent="0.3">
      <c r="K210" s="25" vm="447">
        <f ca="1"/>
        <v>44970</v>
      </c>
      <c r="L210" s="25" vm="1462">
        <f ca="1"/>
        <v>109.55</v>
      </c>
    </row>
    <row r="211" spans="11:12" x14ac:dyDescent="0.3">
      <c r="K211" s="25" vm="452">
        <f ca="1"/>
        <v>44971</v>
      </c>
      <c r="L211" s="25" vm="1463">
        <f ca="1"/>
        <v>108.74</v>
      </c>
    </row>
    <row r="212" spans="11:12" x14ac:dyDescent="0.3">
      <c r="K212" s="25" vm="458">
        <f ca="1"/>
        <v>44972</v>
      </c>
      <c r="L212" s="25" vm="1464">
        <f ca="1"/>
        <v>107.68</v>
      </c>
    </row>
    <row r="213" spans="11:12" x14ac:dyDescent="0.3">
      <c r="K213" s="25" vm="464">
        <f ca="1"/>
        <v>44973</v>
      </c>
      <c r="L213" s="25" vm="1465">
        <f ca="1"/>
        <v>106.51</v>
      </c>
    </row>
    <row r="214" spans="11:12" x14ac:dyDescent="0.3">
      <c r="K214" s="25" vm="470">
        <f ca="1"/>
        <v>44974</v>
      </c>
      <c r="L214" s="25" vm="1466">
        <f ca="1"/>
        <v>109.52</v>
      </c>
    </row>
    <row r="215" spans="11:12" x14ac:dyDescent="0.3">
      <c r="K215" s="25" vm="476">
        <f ca="1"/>
        <v>44978</v>
      </c>
      <c r="L215" s="25" vm="1467">
        <f ca="1"/>
        <v>109.07</v>
      </c>
    </row>
    <row r="216" spans="11:12" x14ac:dyDescent="0.3">
      <c r="K216" s="25" vm="482">
        <f ca="1"/>
        <v>44979</v>
      </c>
      <c r="L216" s="25" vm="1468">
        <f ca="1"/>
        <v>109.16</v>
      </c>
    </row>
    <row r="217" spans="11:12" x14ac:dyDescent="0.3">
      <c r="K217" s="25" vm="488">
        <f ca="1"/>
        <v>44980</v>
      </c>
      <c r="L217" s="25" vm="1469">
        <f ca="1"/>
        <v>110.59</v>
      </c>
    </row>
    <row r="218" spans="11:12" x14ac:dyDescent="0.3">
      <c r="K218" s="25" vm="494">
        <f ca="1"/>
        <v>44981</v>
      </c>
      <c r="L218" s="25" vm="1470">
        <f ca="1"/>
        <v>109.89</v>
      </c>
    </row>
    <row r="219" spans="11:12" x14ac:dyDescent="0.3">
      <c r="K219" s="25" vm="500">
        <f ca="1"/>
        <v>44984</v>
      </c>
      <c r="L219" s="25" vm="1471">
        <f ca="1"/>
        <v>109.36</v>
      </c>
    </row>
    <row r="220" spans="11:12" x14ac:dyDescent="0.3">
      <c r="K220" s="25" vm="505">
        <f ca="1"/>
        <v>44985</v>
      </c>
      <c r="L220" s="25" vm="1472">
        <f ca="1"/>
        <v>106.24</v>
      </c>
    </row>
    <row r="221" spans="11:12" x14ac:dyDescent="0.3">
      <c r="K221" s="25" vm="510">
        <f ca="1"/>
        <v>44986</v>
      </c>
      <c r="L221" s="25" vm="1473">
        <f ca="1"/>
        <v>106.65</v>
      </c>
    </row>
    <row r="222" spans="11:12" x14ac:dyDescent="0.3">
      <c r="K222" s="25" vm="515">
        <f ca="1"/>
        <v>44987</v>
      </c>
      <c r="L222" s="25" vm="1474">
        <f ca="1"/>
        <v>107.01</v>
      </c>
    </row>
    <row r="223" spans="11:12" x14ac:dyDescent="0.3">
      <c r="K223" s="25" vm="521">
        <f ca="1"/>
        <v>44988</v>
      </c>
      <c r="L223" s="25" vm="1475">
        <f ca="1"/>
        <v>106.88</v>
      </c>
    </row>
    <row r="224" spans="11:12" x14ac:dyDescent="0.3">
      <c r="K224" s="25" vm="527">
        <f ca="1"/>
        <v>44991</v>
      </c>
      <c r="L224" s="25" vm="1476">
        <f ca="1"/>
        <v>111.1</v>
      </c>
    </row>
    <row r="225" spans="11:12" x14ac:dyDescent="0.3">
      <c r="K225" s="25" vm="533">
        <f ca="1"/>
        <v>44992</v>
      </c>
      <c r="L225" s="25" vm="1477">
        <f ca="1"/>
        <v>111.27</v>
      </c>
    </row>
    <row r="226" spans="11:12" x14ac:dyDescent="0.3">
      <c r="K226" s="25" vm="539">
        <f ca="1"/>
        <v>44993</v>
      </c>
      <c r="L226" s="25" vm="1478">
        <f ca="1"/>
        <v>108.28</v>
      </c>
    </row>
    <row r="227" spans="11:12" x14ac:dyDescent="0.3">
      <c r="K227" s="25" vm="545">
        <f ca="1"/>
        <v>44994</v>
      </c>
      <c r="L227" s="25" vm="1479">
        <f ca="1"/>
        <v>107.6</v>
      </c>
    </row>
    <row r="228" spans="11:12" x14ac:dyDescent="0.3">
      <c r="K228" s="25" vm="550">
        <f ca="1"/>
        <v>44995</v>
      </c>
      <c r="L228" s="25" vm="1480">
        <f ca="1"/>
        <v>107.69</v>
      </c>
    </row>
    <row r="229" spans="11:12" x14ac:dyDescent="0.3">
      <c r="K229" s="25" vm="556">
        <f ca="1"/>
        <v>44998</v>
      </c>
      <c r="L229" s="25" vm="1481">
        <f ca="1"/>
        <v>105.73</v>
      </c>
    </row>
    <row r="230" spans="11:12" x14ac:dyDescent="0.3">
      <c r="K230" s="25" vm="562">
        <f ca="1"/>
        <v>44999</v>
      </c>
      <c r="L230" s="25" vm="1482">
        <f ca="1"/>
        <v>106.97</v>
      </c>
    </row>
    <row r="231" spans="11:12" x14ac:dyDescent="0.3">
      <c r="K231" s="25" vm="567">
        <f ca="1"/>
        <v>45000</v>
      </c>
      <c r="L231" s="25" vm="1483">
        <f ca="1"/>
        <v>107.63</v>
      </c>
    </row>
    <row r="232" spans="11:12" x14ac:dyDescent="0.3">
      <c r="K232" s="25" vm="573">
        <f ca="1"/>
        <v>45001</v>
      </c>
      <c r="L232" s="25" vm="1484">
        <f ca="1"/>
        <v>107.34</v>
      </c>
    </row>
    <row r="233" spans="11:12" x14ac:dyDescent="0.3">
      <c r="K233" s="25" vm="578">
        <f ca="1"/>
        <v>45002</v>
      </c>
      <c r="L233" s="25" vm="1181">
        <f ca="1"/>
        <v>104.1</v>
      </c>
    </row>
    <row r="234" spans="11:12" x14ac:dyDescent="0.3">
      <c r="K234" s="25" vm="583">
        <f ca="1"/>
        <v>45005</v>
      </c>
      <c r="L234" s="25" vm="1166">
        <f ca="1"/>
        <v>105.85</v>
      </c>
    </row>
    <row r="235" spans="11:12" x14ac:dyDescent="0.3">
      <c r="K235" s="25" vm="589">
        <f ca="1"/>
        <v>45006</v>
      </c>
      <c r="L235" s="25" vm="1172">
        <f ca="1"/>
        <v>105.54</v>
      </c>
    </row>
    <row r="236" spans="11:12" x14ac:dyDescent="0.3">
      <c r="K236" s="25" vm="594">
        <f ca="1"/>
        <v>45007</v>
      </c>
      <c r="L236" s="25" vm="1178">
        <f ca="1"/>
        <v>104.4</v>
      </c>
    </row>
    <row r="237" spans="11:12" x14ac:dyDescent="0.3">
      <c r="K237" s="25" vm="599">
        <f ca="1"/>
        <v>45008</v>
      </c>
      <c r="L237" s="25" vm="1184">
        <f ca="1"/>
        <v>104.23</v>
      </c>
    </row>
    <row r="238" spans="11:12" x14ac:dyDescent="0.3">
      <c r="K238" s="25" vm="603">
        <f ca="1"/>
        <v>45009</v>
      </c>
      <c r="L238" s="25" vm="1190">
        <f ca="1"/>
        <v>104.8</v>
      </c>
    </row>
    <row r="239" spans="11:12" x14ac:dyDescent="0.3">
      <c r="K239" s="25" vm="609">
        <f ca="1"/>
        <v>45012</v>
      </c>
      <c r="L239" s="25" vm="1196">
        <f ca="1"/>
        <v>106.93</v>
      </c>
    </row>
    <row r="240" spans="11:12" x14ac:dyDescent="0.3">
      <c r="K240" s="25" vm="615">
        <f ca="1"/>
        <v>45013</v>
      </c>
      <c r="L240" s="25" vm="1202">
        <f ca="1"/>
        <v>105.53</v>
      </c>
    </row>
    <row r="241" spans="11:12" x14ac:dyDescent="0.3">
      <c r="K241" s="25" vm="621">
        <f ca="1"/>
        <v>45014</v>
      </c>
      <c r="L241" s="25" vm="1208">
        <f ca="1"/>
        <v>104.92</v>
      </c>
    </row>
    <row r="242" spans="11:12" x14ac:dyDescent="0.3">
      <c r="K242" s="25" vm="627">
        <f ca="1"/>
        <v>45015</v>
      </c>
      <c r="L242" s="25" vm="1214">
        <f ca="1"/>
        <v>105.92</v>
      </c>
    </row>
    <row r="243" spans="11:12" x14ac:dyDescent="0.3">
      <c r="K243" s="25" vm="632">
        <f ca="1"/>
        <v>45016</v>
      </c>
      <c r="L243" s="25" vm="1220">
        <f ca="1"/>
        <v>106.39</v>
      </c>
    </row>
    <row r="244" spans="11:12" x14ac:dyDescent="0.3">
      <c r="K244" s="25" vm="638">
        <f ca="1"/>
        <v>45019</v>
      </c>
      <c r="L244" s="25" vm="1226">
        <f ca="1"/>
        <v>108.87</v>
      </c>
    </row>
    <row r="245" spans="11:12" x14ac:dyDescent="0.3">
      <c r="K245" s="25" vm="643">
        <f ca="1"/>
        <v>45020</v>
      </c>
      <c r="L245" s="25" vm="1232">
        <f ca="1"/>
        <v>108.83</v>
      </c>
    </row>
    <row r="246" spans="11:12" x14ac:dyDescent="0.3">
      <c r="K246" s="25" vm="649">
        <f ca="1"/>
        <v>45021</v>
      </c>
      <c r="L246" s="25" vm="1238">
        <f ca="1"/>
        <v>111.91</v>
      </c>
    </row>
    <row r="247" spans="11:12" x14ac:dyDescent="0.3">
      <c r="K247" s="25" vm="655">
        <f ca="1"/>
        <v>45022</v>
      </c>
      <c r="L247" s="25" vm="1244">
        <f ca="1"/>
        <v>112.33</v>
      </c>
    </row>
    <row r="248" spans="11:12" x14ac:dyDescent="0.3">
      <c r="K248" s="25" vm="661">
        <f ca="1"/>
        <v>45026</v>
      </c>
      <c r="L248" s="25" vm="1250">
        <f ca="1"/>
        <v>112.61</v>
      </c>
    </row>
    <row r="249" spans="11:12" x14ac:dyDescent="0.3">
      <c r="K249" s="25" vm="667">
        <f ca="1"/>
        <v>45027</v>
      </c>
      <c r="L249" s="25" vm="1256">
        <f ca="1"/>
        <v>112.49</v>
      </c>
    </row>
    <row r="250" spans="11:12" x14ac:dyDescent="0.3">
      <c r="K250" s="25" vm="673">
        <f ca="1"/>
        <v>45028</v>
      </c>
      <c r="L250" s="25" vm="1262">
        <f ca="1"/>
        <v>113.75</v>
      </c>
    </row>
    <row r="251" spans="11:12" x14ac:dyDescent="0.3">
      <c r="K251" s="25" vm="679">
        <f ca="1"/>
        <v>45029</v>
      </c>
      <c r="L251" s="25" vm="1268">
        <f ca="1"/>
        <v>115.58</v>
      </c>
    </row>
    <row r="252" spans="11:12" x14ac:dyDescent="0.3">
      <c r="K252" s="25" vm="685">
        <f ca="1"/>
        <v>45030</v>
      </c>
      <c r="L252" s="25" vm="1274">
        <f ca="1"/>
        <v>115.31</v>
      </c>
    </row>
    <row r="253" spans="11:12" x14ac:dyDescent="0.3">
      <c r="K253" s="25" vm="691">
        <f ca="1"/>
        <v>45033</v>
      </c>
      <c r="L253" s="25" vm="1280">
        <f ca="1"/>
        <v>115.01</v>
      </c>
    </row>
    <row r="254" spans="11:12" x14ac:dyDescent="0.3">
      <c r="K254" s="25" vm="697">
        <f ca="1"/>
        <v>45034</v>
      </c>
      <c r="L254" s="25" vm="1286">
        <f ca="1"/>
        <v>114.83</v>
      </c>
    </row>
    <row r="255" spans="11:12" x14ac:dyDescent="0.3">
      <c r="K255" s="25"/>
      <c r="L255"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Historical quotes_Ledger</vt:lpstr>
      <vt:lpstr>Watchlist</vt:lpstr>
      <vt:lpstr>LLY</vt:lpstr>
      <vt:lpstr>MRK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linh nguyen</cp:lastModifiedBy>
  <dcterms:created xsi:type="dcterms:W3CDTF">2022-10-26T21:06:58Z</dcterms:created>
  <dcterms:modified xsi:type="dcterms:W3CDTF">2023-04-19T20:28:50Z</dcterms:modified>
</cp:coreProperties>
</file>