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345" yWindow="0" windowWidth="20730" windowHeight="11760" tabRatio="500" activeTab="1"/>
  </bookViews>
  <sheets>
    <sheet name="Simple" sheetId="6" r:id="rId1"/>
    <sheet name="+Treat" sheetId="5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5" l="1"/>
  <c r="W12" i="5"/>
  <c r="B12" i="5"/>
  <c r="C12" i="5"/>
  <c r="X12" i="5"/>
  <c r="V12" i="5"/>
  <c r="D13" i="5"/>
  <c r="W13" i="5"/>
  <c r="B13" i="5"/>
  <c r="C13" i="5"/>
  <c r="E13" i="5"/>
  <c r="G13" i="5"/>
  <c r="F13" i="5"/>
  <c r="H13" i="5"/>
  <c r="J13" i="5"/>
  <c r="I13" i="5"/>
  <c r="K13" i="5"/>
  <c r="L13" i="5"/>
  <c r="M13" i="5"/>
  <c r="E12" i="5"/>
  <c r="G12" i="5"/>
  <c r="F12" i="5"/>
  <c r="H12" i="5"/>
  <c r="J12" i="5"/>
  <c r="I12" i="5"/>
  <c r="K12" i="5"/>
  <c r="L12" i="5"/>
  <c r="M12" i="5"/>
  <c r="S13" i="5"/>
  <c r="N13" i="5"/>
  <c r="O13" i="5"/>
  <c r="Q13" i="5"/>
  <c r="K6" i="5"/>
  <c r="P13" i="5"/>
  <c r="R13" i="5"/>
  <c r="V13" i="5"/>
  <c r="G14" i="5"/>
  <c r="T13" i="5"/>
  <c r="U13" i="5"/>
  <c r="Y13" i="5"/>
  <c r="X13" i="5"/>
  <c r="D14" i="5"/>
  <c r="W14" i="5"/>
  <c r="B14" i="5"/>
  <c r="C14" i="5"/>
  <c r="E14" i="5"/>
  <c r="F14" i="5"/>
  <c r="H14" i="5"/>
  <c r="J14" i="5"/>
  <c r="I14" i="5"/>
  <c r="K14" i="5"/>
  <c r="L14" i="5"/>
  <c r="M14" i="5"/>
  <c r="S14" i="5"/>
  <c r="T14" i="5"/>
  <c r="U14" i="5"/>
  <c r="Y14" i="5"/>
  <c r="X14" i="5"/>
  <c r="N14" i="5"/>
  <c r="O14" i="5"/>
  <c r="Q14" i="5"/>
  <c r="P14" i="5"/>
  <c r="R14" i="5"/>
  <c r="V14" i="5"/>
  <c r="D15" i="5"/>
  <c r="W15" i="5"/>
  <c r="B15" i="5"/>
  <c r="C15" i="5"/>
  <c r="E15" i="5"/>
  <c r="G15" i="5"/>
  <c r="F15" i="5"/>
  <c r="H15" i="5"/>
  <c r="J15" i="5"/>
  <c r="I15" i="5"/>
  <c r="K15" i="5"/>
  <c r="L15" i="5"/>
  <c r="M15" i="5"/>
  <c r="S15" i="5"/>
  <c r="T15" i="5"/>
  <c r="U15" i="5"/>
  <c r="Y15" i="5"/>
  <c r="X15" i="5"/>
  <c r="N15" i="5"/>
  <c r="O15" i="5"/>
  <c r="Q15" i="5"/>
  <c r="P15" i="5"/>
  <c r="R15" i="5"/>
  <c r="V15" i="5"/>
  <c r="D16" i="5"/>
  <c r="W16" i="5"/>
  <c r="B16" i="5"/>
  <c r="C16" i="5"/>
  <c r="E16" i="5"/>
  <c r="G16" i="5"/>
  <c r="F16" i="5"/>
  <c r="H16" i="5"/>
  <c r="J16" i="5"/>
  <c r="I16" i="5"/>
  <c r="K16" i="5"/>
  <c r="L16" i="5"/>
  <c r="M16" i="5"/>
  <c r="S16" i="5"/>
  <c r="T16" i="5"/>
  <c r="U16" i="5"/>
  <c r="Y16" i="5"/>
  <c r="X16" i="5"/>
  <c r="N16" i="5"/>
  <c r="O16" i="5"/>
  <c r="Q16" i="5"/>
  <c r="P16" i="5"/>
  <c r="R16" i="5"/>
  <c r="V16" i="5"/>
  <c r="D17" i="5"/>
  <c r="W17" i="5"/>
  <c r="B17" i="5"/>
  <c r="C17" i="5"/>
  <c r="E17" i="5"/>
  <c r="G17" i="5"/>
  <c r="F17" i="5"/>
  <c r="H17" i="5"/>
  <c r="J17" i="5"/>
  <c r="I17" i="5"/>
  <c r="K17" i="5"/>
  <c r="L17" i="5"/>
  <c r="M17" i="5"/>
  <c r="S17" i="5"/>
  <c r="T17" i="5"/>
  <c r="U17" i="5"/>
  <c r="Y17" i="5"/>
  <c r="X17" i="5"/>
  <c r="N17" i="5"/>
  <c r="O17" i="5"/>
  <c r="Q17" i="5"/>
  <c r="P17" i="5"/>
  <c r="R17" i="5"/>
  <c r="V17" i="5"/>
  <c r="D18" i="5"/>
  <c r="W18" i="5"/>
  <c r="B18" i="5"/>
  <c r="C18" i="5"/>
  <c r="E18" i="5"/>
  <c r="G18" i="5"/>
  <c r="F18" i="5"/>
  <c r="H18" i="5"/>
  <c r="J18" i="5"/>
  <c r="I18" i="5"/>
  <c r="K18" i="5"/>
  <c r="L18" i="5"/>
  <c r="M18" i="5"/>
  <c r="S18" i="5"/>
  <c r="T18" i="5"/>
  <c r="U18" i="5"/>
  <c r="Y18" i="5"/>
  <c r="X18" i="5"/>
  <c r="N18" i="5"/>
  <c r="O18" i="5"/>
  <c r="Q18" i="5"/>
  <c r="P18" i="5"/>
  <c r="R18" i="5"/>
  <c r="V18" i="5"/>
  <c r="D19" i="5"/>
  <c r="W19" i="5"/>
  <c r="B19" i="5"/>
  <c r="C19" i="5"/>
  <c r="E19" i="5"/>
  <c r="G19" i="5"/>
  <c r="F19" i="5"/>
  <c r="H19" i="5"/>
  <c r="J19" i="5"/>
  <c r="I19" i="5"/>
  <c r="K19" i="5"/>
  <c r="L19" i="5"/>
  <c r="M19" i="5"/>
  <c r="S19" i="5"/>
  <c r="T19" i="5"/>
  <c r="U19" i="5"/>
  <c r="Y19" i="5"/>
  <c r="X19" i="5"/>
  <c r="N19" i="5"/>
  <c r="O19" i="5"/>
  <c r="Q19" i="5"/>
  <c r="P19" i="5"/>
  <c r="R19" i="5"/>
  <c r="V19" i="5"/>
  <c r="D20" i="5"/>
  <c r="W20" i="5"/>
  <c r="B20" i="5"/>
  <c r="C20" i="5"/>
  <c r="E20" i="5"/>
  <c r="G20" i="5"/>
  <c r="F20" i="5"/>
  <c r="H20" i="5"/>
  <c r="J20" i="5"/>
  <c r="I20" i="5"/>
  <c r="K20" i="5"/>
  <c r="L20" i="5"/>
  <c r="M20" i="5"/>
  <c r="S20" i="5"/>
  <c r="T20" i="5"/>
  <c r="U20" i="5"/>
  <c r="Y20" i="5"/>
  <c r="X20" i="5"/>
  <c r="N20" i="5"/>
  <c r="O20" i="5"/>
  <c r="Q20" i="5"/>
  <c r="P20" i="5"/>
  <c r="R20" i="5"/>
  <c r="V20" i="5"/>
  <c r="D21" i="5"/>
  <c r="W21" i="5"/>
  <c r="B21" i="5"/>
  <c r="C21" i="5"/>
  <c r="E21" i="5"/>
  <c r="G21" i="5"/>
  <c r="F21" i="5"/>
  <c r="H21" i="5"/>
  <c r="J21" i="5"/>
  <c r="I21" i="5"/>
  <c r="K21" i="5"/>
  <c r="L21" i="5"/>
  <c r="M21" i="5"/>
  <c r="S21" i="5"/>
  <c r="T21" i="5"/>
  <c r="U21" i="5"/>
  <c r="Y21" i="5"/>
  <c r="X21" i="5"/>
  <c r="N21" i="5"/>
  <c r="O21" i="5"/>
  <c r="Q21" i="5"/>
  <c r="P21" i="5"/>
  <c r="R21" i="5"/>
  <c r="V21" i="5"/>
  <c r="D22" i="5"/>
  <c r="W22" i="5"/>
  <c r="B22" i="5"/>
  <c r="C22" i="5"/>
  <c r="E22" i="5"/>
  <c r="G22" i="5"/>
  <c r="F22" i="5"/>
  <c r="H22" i="5"/>
  <c r="J22" i="5"/>
  <c r="I22" i="5"/>
  <c r="K22" i="5"/>
  <c r="L22" i="5"/>
  <c r="M22" i="5"/>
  <c r="S22" i="5"/>
  <c r="T22" i="5"/>
  <c r="U22" i="5"/>
  <c r="Y22" i="5"/>
  <c r="X22" i="5"/>
  <c r="N22" i="5"/>
  <c r="O22" i="5"/>
  <c r="Q22" i="5"/>
  <c r="P22" i="5"/>
  <c r="R22" i="5"/>
  <c r="V22" i="5"/>
  <c r="D23" i="5"/>
  <c r="W23" i="5"/>
  <c r="B23" i="5"/>
  <c r="C23" i="5"/>
  <c r="E23" i="5"/>
  <c r="G23" i="5"/>
  <c r="F23" i="5"/>
  <c r="H23" i="5"/>
  <c r="J23" i="5"/>
  <c r="I23" i="5"/>
  <c r="K23" i="5"/>
  <c r="L23" i="5"/>
  <c r="M23" i="5"/>
  <c r="S23" i="5"/>
  <c r="T23" i="5"/>
  <c r="U23" i="5"/>
  <c r="Y23" i="5"/>
  <c r="X23" i="5"/>
  <c r="N23" i="5"/>
  <c r="O23" i="5"/>
  <c r="Q23" i="5"/>
  <c r="P23" i="5"/>
  <c r="R23" i="5"/>
  <c r="V23" i="5"/>
  <c r="D24" i="5"/>
  <c r="W24" i="5"/>
  <c r="B24" i="5"/>
  <c r="C24" i="5"/>
  <c r="E24" i="5"/>
  <c r="G24" i="5"/>
  <c r="F24" i="5"/>
  <c r="H24" i="5"/>
  <c r="J24" i="5"/>
  <c r="I24" i="5"/>
  <c r="K24" i="5"/>
  <c r="L24" i="5"/>
  <c r="M24" i="5"/>
  <c r="S24" i="5"/>
  <c r="T24" i="5"/>
  <c r="U24" i="5"/>
  <c r="Y24" i="5"/>
  <c r="X24" i="5"/>
  <c r="N24" i="5"/>
  <c r="O24" i="5"/>
  <c r="Q24" i="5"/>
  <c r="P24" i="5"/>
  <c r="R24" i="5"/>
  <c r="V24" i="5"/>
  <c r="D25" i="5"/>
  <c r="W25" i="5"/>
  <c r="B25" i="5"/>
  <c r="C25" i="5"/>
  <c r="E25" i="5"/>
  <c r="G25" i="5"/>
  <c r="F25" i="5"/>
  <c r="H25" i="5"/>
  <c r="J25" i="5"/>
  <c r="I25" i="5"/>
  <c r="K25" i="5"/>
  <c r="L25" i="5"/>
  <c r="M25" i="5"/>
  <c r="S25" i="5"/>
  <c r="T25" i="5"/>
  <c r="U25" i="5"/>
  <c r="Y25" i="5"/>
  <c r="X25" i="5"/>
  <c r="N25" i="5"/>
  <c r="O25" i="5"/>
  <c r="Q25" i="5"/>
  <c r="P25" i="5"/>
  <c r="R25" i="5"/>
  <c r="V25" i="5"/>
  <c r="D26" i="5"/>
  <c r="W26" i="5"/>
  <c r="B26" i="5"/>
  <c r="C26" i="5"/>
  <c r="E26" i="5"/>
  <c r="G26" i="5"/>
  <c r="F26" i="5"/>
  <c r="H26" i="5"/>
  <c r="J26" i="5"/>
  <c r="I26" i="5"/>
  <c r="K26" i="5"/>
  <c r="L26" i="5"/>
  <c r="M26" i="5"/>
  <c r="S26" i="5"/>
  <c r="T26" i="5"/>
  <c r="U26" i="5"/>
  <c r="Y26" i="5"/>
  <c r="X26" i="5"/>
  <c r="N26" i="5"/>
  <c r="O26" i="5"/>
  <c r="Q26" i="5"/>
  <c r="P26" i="5"/>
  <c r="R26" i="5"/>
  <c r="V26" i="5"/>
  <c r="D27" i="5"/>
  <c r="W27" i="5"/>
  <c r="B27" i="5"/>
  <c r="C27" i="5"/>
  <c r="E27" i="5"/>
  <c r="G27" i="5"/>
  <c r="F27" i="5"/>
  <c r="H27" i="5"/>
  <c r="J27" i="5"/>
  <c r="I27" i="5"/>
  <c r="K27" i="5"/>
  <c r="L27" i="5"/>
  <c r="M27" i="5"/>
  <c r="S27" i="5"/>
  <c r="T27" i="5"/>
  <c r="U27" i="5"/>
  <c r="Y27" i="5"/>
  <c r="X27" i="5"/>
  <c r="N27" i="5"/>
  <c r="O27" i="5"/>
  <c r="Q27" i="5"/>
  <c r="P27" i="5"/>
  <c r="R27" i="5"/>
  <c r="V27" i="5"/>
  <c r="D28" i="5"/>
  <c r="W28" i="5"/>
  <c r="B28" i="5"/>
  <c r="C28" i="5"/>
  <c r="E28" i="5"/>
  <c r="G28" i="5"/>
  <c r="F28" i="5"/>
  <c r="H28" i="5"/>
  <c r="J28" i="5"/>
  <c r="I28" i="5"/>
  <c r="K28" i="5"/>
  <c r="L28" i="5"/>
  <c r="M28" i="5"/>
  <c r="S28" i="5"/>
  <c r="T28" i="5"/>
  <c r="U28" i="5"/>
  <c r="Y28" i="5"/>
  <c r="X28" i="5"/>
  <c r="N28" i="5"/>
  <c r="O28" i="5"/>
  <c r="Q28" i="5"/>
  <c r="P28" i="5"/>
  <c r="R28" i="5"/>
  <c r="V28" i="5"/>
  <c r="D29" i="5"/>
  <c r="W29" i="5"/>
  <c r="B29" i="5"/>
  <c r="C29" i="5"/>
  <c r="E29" i="5"/>
  <c r="G29" i="5"/>
  <c r="F29" i="5"/>
  <c r="H29" i="5"/>
  <c r="J29" i="5"/>
  <c r="I29" i="5"/>
  <c r="K29" i="5"/>
  <c r="L29" i="5"/>
  <c r="M29" i="5"/>
  <c r="S29" i="5"/>
  <c r="T29" i="5"/>
  <c r="U29" i="5"/>
  <c r="Y29" i="5"/>
  <c r="X29" i="5"/>
  <c r="N29" i="5"/>
  <c r="O29" i="5"/>
  <c r="Q29" i="5"/>
  <c r="P29" i="5"/>
  <c r="R29" i="5"/>
  <c r="V29" i="5"/>
  <c r="D30" i="5"/>
  <c r="W30" i="5"/>
  <c r="B30" i="5"/>
  <c r="C30" i="5"/>
  <c r="E30" i="5"/>
  <c r="G30" i="5"/>
  <c r="F30" i="5"/>
  <c r="H30" i="5"/>
  <c r="J30" i="5"/>
  <c r="I30" i="5"/>
  <c r="K30" i="5"/>
  <c r="L30" i="5"/>
  <c r="M30" i="5"/>
  <c r="S30" i="5"/>
  <c r="T30" i="5"/>
  <c r="U30" i="5"/>
  <c r="Y30" i="5"/>
  <c r="X30" i="5"/>
  <c r="N30" i="5"/>
  <c r="O30" i="5"/>
  <c r="Q30" i="5"/>
  <c r="P30" i="5"/>
  <c r="R30" i="5"/>
  <c r="V30" i="5"/>
  <c r="D31" i="5"/>
  <c r="W31" i="5"/>
  <c r="B31" i="5"/>
  <c r="C31" i="5"/>
  <c r="E31" i="5"/>
  <c r="G31" i="5"/>
  <c r="F31" i="5"/>
  <c r="H31" i="5"/>
  <c r="J31" i="5"/>
  <c r="I31" i="5"/>
  <c r="K31" i="5"/>
  <c r="L31" i="5"/>
  <c r="M31" i="5"/>
  <c r="S31" i="5"/>
  <c r="T31" i="5"/>
  <c r="U31" i="5"/>
  <c r="Y31" i="5"/>
  <c r="X31" i="5"/>
  <c r="N31" i="5"/>
  <c r="O31" i="5"/>
  <c r="Q31" i="5"/>
  <c r="P31" i="5"/>
  <c r="R31" i="5"/>
  <c r="V31" i="5"/>
  <c r="D32" i="5"/>
  <c r="W32" i="5"/>
  <c r="B32" i="5"/>
  <c r="C32" i="5"/>
  <c r="E32" i="5"/>
  <c r="G32" i="5"/>
  <c r="F32" i="5"/>
  <c r="H32" i="5"/>
  <c r="J32" i="5"/>
  <c r="I32" i="5"/>
  <c r="K32" i="5"/>
  <c r="L32" i="5"/>
  <c r="M32" i="5"/>
  <c r="S32" i="5"/>
  <c r="T32" i="5"/>
  <c r="U32" i="5"/>
  <c r="Y32" i="5"/>
  <c r="X32" i="5"/>
  <c r="N32" i="5"/>
  <c r="O32" i="5"/>
  <c r="Q32" i="5"/>
  <c r="P32" i="5"/>
  <c r="R32" i="5"/>
  <c r="V32" i="5"/>
  <c r="D33" i="5"/>
  <c r="W33" i="5"/>
  <c r="B33" i="5"/>
  <c r="C33" i="5"/>
  <c r="E33" i="5"/>
  <c r="G33" i="5"/>
  <c r="F33" i="5"/>
  <c r="H33" i="5"/>
  <c r="J33" i="5"/>
  <c r="I33" i="5"/>
  <c r="K33" i="5"/>
  <c r="L33" i="5"/>
  <c r="M33" i="5"/>
  <c r="S33" i="5"/>
  <c r="T33" i="5"/>
  <c r="U33" i="5"/>
  <c r="Y33" i="5"/>
  <c r="X33" i="5"/>
  <c r="N33" i="5"/>
  <c r="O33" i="5"/>
  <c r="Q33" i="5"/>
  <c r="P33" i="5"/>
  <c r="R33" i="5"/>
  <c r="V33" i="5"/>
  <c r="D34" i="5"/>
  <c r="W34" i="5"/>
  <c r="B34" i="5"/>
  <c r="C34" i="5"/>
  <c r="E34" i="5"/>
  <c r="G34" i="5"/>
  <c r="F34" i="5"/>
  <c r="H34" i="5"/>
  <c r="J34" i="5"/>
  <c r="I34" i="5"/>
  <c r="K34" i="5"/>
  <c r="L34" i="5"/>
  <c r="M34" i="5"/>
  <c r="S34" i="5"/>
  <c r="T34" i="5"/>
  <c r="U34" i="5"/>
  <c r="Y34" i="5"/>
  <c r="X34" i="5"/>
  <c r="N34" i="5"/>
  <c r="O34" i="5"/>
  <c r="Q34" i="5"/>
  <c r="P34" i="5"/>
  <c r="R34" i="5"/>
  <c r="V34" i="5"/>
  <c r="D35" i="5"/>
  <c r="W35" i="5"/>
  <c r="B35" i="5"/>
  <c r="C35" i="5"/>
  <c r="E35" i="5"/>
  <c r="G35" i="5"/>
  <c r="F35" i="5"/>
  <c r="H35" i="5"/>
  <c r="J35" i="5"/>
  <c r="I35" i="5"/>
  <c r="K35" i="5"/>
  <c r="L35" i="5"/>
  <c r="M35" i="5"/>
  <c r="S35" i="5"/>
  <c r="T35" i="5"/>
  <c r="U35" i="5"/>
  <c r="Y35" i="5"/>
  <c r="X35" i="5"/>
  <c r="N35" i="5"/>
  <c r="O35" i="5"/>
  <c r="Q35" i="5"/>
  <c r="P35" i="5"/>
  <c r="R35" i="5"/>
  <c r="V35" i="5"/>
  <c r="D36" i="5"/>
  <c r="W36" i="5"/>
  <c r="B36" i="5"/>
  <c r="C36" i="5"/>
  <c r="E36" i="5"/>
  <c r="G36" i="5"/>
  <c r="F36" i="5"/>
  <c r="H36" i="5"/>
  <c r="J36" i="5"/>
  <c r="I36" i="5"/>
  <c r="K36" i="5"/>
  <c r="L36" i="5"/>
  <c r="M36" i="5"/>
  <c r="S36" i="5"/>
  <c r="T36" i="5"/>
  <c r="U36" i="5"/>
  <c r="Y36" i="5"/>
  <c r="X36" i="5"/>
  <c r="N36" i="5"/>
  <c r="O36" i="5"/>
  <c r="Q36" i="5"/>
  <c r="P36" i="5"/>
  <c r="R36" i="5"/>
  <c r="V36" i="5"/>
  <c r="D37" i="5"/>
  <c r="W37" i="5"/>
  <c r="B37" i="5"/>
  <c r="C37" i="5"/>
  <c r="E37" i="5"/>
  <c r="G37" i="5"/>
  <c r="F37" i="5"/>
  <c r="H37" i="5"/>
  <c r="J37" i="5"/>
  <c r="I37" i="5"/>
  <c r="K37" i="5"/>
  <c r="L37" i="5"/>
  <c r="M37" i="5"/>
  <c r="S37" i="5"/>
  <c r="T37" i="5"/>
  <c r="U37" i="5"/>
  <c r="Y37" i="5"/>
  <c r="X37" i="5"/>
  <c r="N37" i="5"/>
  <c r="O37" i="5"/>
  <c r="Q37" i="5"/>
  <c r="P37" i="5"/>
  <c r="R37" i="5"/>
  <c r="V37" i="5"/>
  <c r="D38" i="5"/>
  <c r="W38" i="5"/>
  <c r="B38" i="5"/>
  <c r="C38" i="5"/>
  <c r="E38" i="5"/>
  <c r="G38" i="5"/>
  <c r="F38" i="5"/>
  <c r="H38" i="5"/>
  <c r="J38" i="5"/>
  <c r="I38" i="5"/>
  <c r="K38" i="5"/>
  <c r="L38" i="5"/>
  <c r="M38" i="5"/>
  <c r="S38" i="5"/>
  <c r="T38" i="5"/>
  <c r="U38" i="5"/>
  <c r="Y38" i="5"/>
  <c r="X38" i="5"/>
  <c r="N38" i="5"/>
  <c r="O38" i="5"/>
  <c r="Q38" i="5"/>
  <c r="P38" i="5"/>
  <c r="R38" i="5"/>
  <c r="V38" i="5"/>
  <c r="D39" i="5"/>
  <c r="W39" i="5"/>
  <c r="B39" i="5"/>
  <c r="C39" i="5"/>
  <c r="E39" i="5"/>
  <c r="G39" i="5"/>
  <c r="F39" i="5"/>
  <c r="H39" i="5"/>
  <c r="J39" i="5"/>
  <c r="I39" i="5"/>
  <c r="K39" i="5"/>
  <c r="L39" i="5"/>
  <c r="M39" i="5"/>
  <c r="S39" i="5"/>
  <c r="T39" i="5"/>
  <c r="U39" i="5"/>
  <c r="Y39" i="5"/>
  <c r="X39" i="5"/>
  <c r="N39" i="5"/>
  <c r="O39" i="5"/>
  <c r="Q39" i="5"/>
  <c r="P39" i="5"/>
  <c r="R39" i="5"/>
  <c r="V39" i="5"/>
  <c r="D40" i="5"/>
  <c r="W40" i="5"/>
  <c r="B40" i="5"/>
  <c r="C40" i="5"/>
  <c r="E40" i="5"/>
  <c r="G40" i="5"/>
  <c r="F40" i="5"/>
  <c r="H40" i="5"/>
  <c r="J40" i="5"/>
  <c r="I40" i="5"/>
  <c r="K40" i="5"/>
  <c r="L40" i="5"/>
  <c r="M40" i="5"/>
  <c r="S40" i="5"/>
  <c r="T40" i="5"/>
  <c r="U40" i="5"/>
  <c r="Y40" i="5"/>
  <c r="X40" i="5"/>
  <c r="N40" i="5"/>
  <c r="O40" i="5"/>
  <c r="Q40" i="5"/>
  <c r="P40" i="5"/>
  <c r="R40" i="5"/>
  <c r="V40" i="5"/>
  <c r="D41" i="5"/>
  <c r="W41" i="5"/>
  <c r="B41" i="5"/>
  <c r="C41" i="5"/>
  <c r="E41" i="5"/>
  <c r="G41" i="5"/>
  <c r="F41" i="5"/>
  <c r="H41" i="5"/>
  <c r="J41" i="5"/>
  <c r="I41" i="5"/>
  <c r="K41" i="5"/>
  <c r="L41" i="5"/>
  <c r="M41" i="5"/>
  <c r="S41" i="5"/>
  <c r="T41" i="5"/>
  <c r="U41" i="5"/>
  <c r="Y41" i="5"/>
  <c r="X41" i="5"/>
  <c r="N41" i="5"/>
  <c r="O41" i="5"/>
  <c r="Q41" i="5"/>
  <c r="P41" i="5"/>
  <c r="R41" i="5"/>
  <c r="V41" i="5"/>
  <c r="D42" i="5"/>
  <c r="W42" i="5"/>
  <c r="B42" i="5"/>
  <c r="C42" i="5"/>
  <c r="E42" i="5"/>
  <c r="G42" i="5"/>
  <c r="F42" i="5"/>
  <c r="H42" i="5"/>
  <c r="J42" i="5"/>
  <c r="I42" i="5"/>
  <c r="K42" i="5"/>
  <c r="L42" i="5"/>
  <c r="M42" i="5"/>
  <c r="S42" i="5"/>
  <c r="T42" i="5"/>
  <c r="U42" i="5"/>
  <c r="Y42" i="5"/>
  <c r="X42" i="5"/>
  <c r="N42" i="5"/>
  <c r="O42" i="5"/>
  <c r="Q42" i="5"/>
  <c r="P42" i="5"/>
  <c r="R42" i="5"/>
  <c r="V42" i="5"/>
  <c r="D43" i="5"/>
  <c r="W43" i="5"/>
  <c r="B43" i="5"/>
  <c r="C43" i="5"/>
  <c r="E43" i="5"/>
  <c r="G43" i="5"/>
  <c r="F43" i="5"/>
  <c r="H43" i="5"/>
  <c r="J43" i="5"/>
  <c r="I43" i="5"/>
  <c r="K43" i="5"/>
  <c r="L43" i="5"/>
  <c r="M43" i="5"/>
  <c r="S43" i="5"/>
  <c r="T43" i="5"/>
  <c r="U43" i="5"/>
  <c r="Y43" i="5"/>
  <c r="X43" i="5"/>
  <c r="N43" i="5"/>
  <c r="O43" i="5"/>
  <c r="Q43" i="5"/>
  <c r="P43" i="5"/>
  <c r="R43" i="5"/>
  <c r="V43" i="5"/>
  <c r="D44" i="5"/>
  <c r="W44" i="5"/>
  <c r="B44" i="5"/>
  <c r="C44" i="5"/>
  <c r="E44" i="5"/>
  <c r="G44" i="5"/>
  <c r="F44" i="5"/>
  <c r="H44" i="5"/>
  <c r="J44" i="5"/>
  <c r="I44" i="5"/>
  <c r="K44" i="5"/>
  <c r="L44" i="5"/>
  <c r="M44" i="5"/>
  <c r="S44" i="5"/>
  <c r="T44" i="5"/>
  <c r="U44" i="5"/>
  <c r="Y44" i="5"/>
  <c r="X44" i="5"/>
  <c r="N44" i="5"/>
  <c r="O44" i="5"/>
  <c r="Q44" i="5"/>
  <c r="P44" i="5"/>
  <c r="R44" i="5"/>
  <c r="V44" i="5"/>
  <c r="D45" i="5"/>
  <c r="W45" i="5"/>
  <c r="B45" i="5"/>
  <c r="C45" i="5"/>
  <c r="E45" i="5"/>
  <c r="G45" i="5"/>
  <c r="F45" i="5"/>
  <c r="H45" i="5"/>
  <c r="J45" i="5"/>
  <c r="I45" i="5"/>
  <c r="K45" i="5"/>
  <c r="L45" i="5"/>
  <c r="M45" i="5"/>
  <c r="S45" i="5"/>
  <c r="T45" i="5"/>
  <c r="U45" i="5"/>
  <c r="Y45" i="5"/>
  <c r="X45" i="5"/>
  <c r="N45" i="5"/>
  <c r="O45" i="5"/>
  <c r="Q45" i="5"/>
  <c r="P45" i="5"/>
  <c r="R45" i="5"/>
  <c r="V45" i="5"/>
  <c r="D46" i="5"/>
  <c r="W46" i="5"/>
  <c r="B46" i="5"/>
  <c r="C46" i="5"/>
  <c r="E46" i="5"/>
  <c r="G46" i="5"/>
  <c r="F46" i="5"/>
  <c r="H46" i="5"/>
  <c r="J46" i="5"/>
  <c r="I46" i="5"/>
  <c r="K46" i="5"/>
  <c r="L46" i="5"/>
  <c r="M46" i="5"/>
  <c r="S46" i="5"/>
  <c r="T46" i="5"/>
  <c r="U46" i="5"/>
  <c r="Y46" i="5"/>
  <c r="X46" i="5"/>
  <c r="N46" i="5"/>
  <c r="O46" i="5"/>
  <c r="Q46" i="5"/>
  <c r="P46" i="5"/>
  <c r="R46" i="5"/>
  <c r="V46" i="5"/>
  <c r="D47" i="5"/>
  <c r="W47" i="5"/>
  <c r="B47" i="5"/>
  <c r="C47" i="5"/>
  <c r="E47" i="5"/>
  <c r="G47" i="5"/>
  <c r="F47" i="5"/>
  <c r="H47" i="5"/>
  <c r="J47" i="5"/>
  <c r="I47" i="5"/>
  <c r="K47" i="5"/>
  <c r="L47" i="5"/>
  <c r="M47" i="5"/>
  <c r="S47" i="5"/>
  <c r="T47" i="5"/>
  <c r="U47" i="5"/>
  <c r="Y47" i="5"/>
  <c r="X47" i="5"/>
  <c r="N47" i="5"/>
  <c r="O47" i="5"/>
  <c r="Q47" i="5"/>
  <c r="P47" i="5"/>
  <c r="R47" i="5"/>
  <c r="V47" i="5"/>
  <c r="D48" i="5"/>
  <c r="W48" i="5"/>
  <c r="B48" i="5"/>
  <c r="C48" i="5"/>
  <c r="E48" i="5"/>
  <c r="G48" i="5"/>
  <c r="F48" i="5"/>
  <c r="H48" i="5"/>
  <c r="J48" i="5"/>
  <c r="I48" i="5"/>
  <c r="K48" i="5"/>
  <c r="L48" i="5"/>
  <c r="M48" i="5"/>
  <c r="S48" i="5"/>
  <c r="T48" i="5"/>
  <c r="U48" i="5"/>
  <c r="Y48" i="5"/>
  <c r="X48" i="5"/>
  <c r="N48" i="5"/>
  <c r="O48" i="5"/>
  <c r="Q48" i="5"/>
  <c r="P48" i="5"/>
  <c r="R48" i="5"/>
  <c r="V48" i="5"/>
  <c r="D49" i="5"/>
  <c r="W49" i="5"/>
  <c r="B49" i="5"/>
  <c r="C49" i="5"/>
  <c r="E49" i="5"/>
  <c r="G49" i="5"/>
  <c r="F49" i="5"/>
  <c r="H49" i="5"/>
  <c r="J49" i="5"/>
  <c r="I49" i="5"/>
  <c r="K49" i="5"/>
  <c r="L49" i="5"/>
  <c r="M49" i="5"/>
  <c r="S49" i="5"/>
  <c r="T49" i="5"/>
  <c r="U49" i="5"/>
  <c r="Y49" i="5"/>
  <c r="Y12" i="5"/>
  <c r="P6" i="5"/>
  <c r="N12" i="5"/>
  <c r="N49" i="5"/>
  <c r="O49" i="5"/>
  <c r="P49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Q49" i="5"/>
  <c r="R49" i="5"/>
  <c r="X49" i="5"/>
  <c r="V49" i="5"/>
  <c r="G9" i="6"/>
  <c r="D9" i="6"/>
  <c r="F9" i="6"/>
  <c r="G10" i="6"/>
  <c r="B9" i="6"/>
  <c r="C9" i="6"/>
  <c r="E9" i="6"/>
  <c r="D10" i="6"/>
  <c r="F10" i="6"/>
  <c r="G11" i="6"/>
  <c r="B10" i="6"/>
  <c r="C10" i="6"/>
  <c r="E10" i="6"/>
  <c r="D11" i="6"/>
  <c r="F11" i="6"/>
  <c r="G12" i="6"/>
  <c r="B11" i="6"/>
  <c r="C11" i="6"/>
  <c r="E11" i="6"/>
  <c r="D12" i="6"/>
  <c r="F12" i="6"/>
  <c r="G13" i="6"/>
  <c r="B12" i="6"/>
  <c r="C12" i="6"/>
  <c r="E12" i="6"/>
  <c r="D13" i="6"/>
  <c r="F13" i="6"/>
  <c r="G14" i="6"/>
  <c r="B13" i="6"/>
  <c r="C13" i="6"/>
  <c r="E13" i="6"/>
  <c r="D14" i="6"/>
  <c r="F14" i="6"/>
  <c r="G15" i="6"/>
  <c r="B14" i="6"/>
  <c r="C14" i="6"/>
  <c r="E14" i="6"/>
  <c r="D15" i="6"/>
  <c r="F15" i="6"/>
  <c r="G16" i="6"/>
  <c r="B15" i="6"/>
  <c r="C15" i="6"/>
  <c r="E15" i="6"/>
  <c r="D16" i="6"/>
  <c r="F16" i="6"/>
  <c r="G17" i="6"/>
  <c r="B16" i="6"/>
  <c r="C16" i="6"/>
  <c r="E16" i="6"/>
  <c r="D17" i="6"/>
  <c r="F17" i="6"/>
  <c r="G18" i="6"/>
  <c r="B17" i="6"/>
  <c r="C17" i="6"/>
  <c r="E17" i="6"/>
  <c r="D18" i="6"/>
  <c r="F18" i="6"/>
  <c r="G19" i="6"/>
  <c r="B18" i="6"/>
  <c r="C18" i="6"/>
  <c r="E18" i="6"/>
  <c r="D19" i="6"/>
  <c r="F19" i="6"/>
  <c r="G20" i="6"/>
  <c r="B19" i="6"/>
  <c r="C19" i="6"/>
  <c r="E19" i="6"/>
  <c r="D20" i="6"/>
  <c r="F20" i="6"/>
  <c r="G21" i="6"/>
  <c r="B20" i="6"/>
  <c r="C20" i="6"/>
  <c r="E20" i="6"/>
  <c r="D21" i="6"/>
  <c r="F21" i="6"/>
  <c r="G22" i="6"/>
  <c r="B21" i="6"/>
  <c r="C21" i="6"/>
  <c r="E21" i="6"/>
  <c r="D22" i="6"/>
  <c r="F22" i="6"/>
  <c r="G23" i="6"/>
  <c r="B22" i="6"/>
  <c r="C22" i="6"/>
  <c r="E22" i="6"/>
  <c r="D23" i="6"/>
  <c r="F23" i="6"/>
  <c r="G24" i="6"/>
  <c r="B23" i="6"/>
  <c r="C23" i="6"/>
  <c r="E23" i="6"/>
  <c r="D24" i="6"/>
  <c r="F24" i="6"/>
  <c r="G25" i="6"/>
  <c r="B24" i="6"/>
  <c r="C24" i="6"/>
  <c r="E24" i="6"/>
  <c r="D25" i="6"/>
  <c r="F25" i="6"/>
  <c r="G26" i="6"/>
  <c r="B25" i="6"/>
  <c r="C25" i="6"/>
  <c r="E25" i="6"/>
  <c r="D26" i="6"/>
  <c r="F26" i="6"/>
  <c r="G27" i="6"/>
  <c r="B26" i="6"/>
  <c r="C26" i="6"/>
  <c r="E26" i="6"/>
  <c r="D27" i="6"/>
  <c r="F27" i="6"/>
  <c r="G28" i="6"/>
  <c r="B27" i="6"/>
  <c r="C27" i="6"/>
  <c r="E27" i="6"/>
  <c r="D28" i="6"/>
  <c r="F28" i="6"/>
  <c r="G29" i="6"/>
  <c r="B28" i="6"/>
  <c r="C28" i="6"/>
  <c r="E28" i="6"/>
  <c r="D29" i="6"/>
  <c r="F29" i="6"/>
  <c r="G30" i="6"/>
  <c r="B29" i="6"/>
  <c r="C29" i="6"/>
  <c r="E29" i="6"/>
  <c r="D30" i="6"/>
  <c r="F30" i="6"/>
  <c r="G31" i="6"/>
  <c r="B30" i="6"/>
  <c r="C30" i="6"/>
  <c r="E30" i="6"/>
  <c r="D31" i="6"/>
  <c r="F31" i="6"/>
  <c r="G32" i="6"/>
  <c r="B31" i="6"/>
  <c r="C31" i="6"/>
  <c r="E31" i="6"/>
  <c r="D32" i="6"/>
  <c r="F32" i="6"/>
  <c r="G33" i="6"/>
  <c r="B32" i="6"/>
  <c r="C32" i="6"/>
  <c r="E32" i="6"/>
  <c r="D33" i="6"/>
  <c r="F33" i="6"/>
  <c r="G34" i="6"/>
  <c r="B33" i="6"/>
  <c r="C33" i="6"/>
  <c r="E33" i="6"/>
  <c r="D34" i="6"/>
  <c r="F34" i="6"/>
  <c r="G35" i="6"/>
  <c r="B34" i="6"/>
  <c r="C34" i="6"/>
  <c r="E34" i="6"/>
  <c r="D35" i="6"/>
  <c r="F35" i="6"/>
  <c r="G36" i="6"/>
  <c r="B35" i="6"/>
  <c r="C35" i="6"/>
  <c r="E35" i="6"/>
  <c r="D36" i="6"/>
  <c r="F36" i="6"/>
  <c r="G37" i="6"/>
  <c r="B36" i="6"/>
  <c r="C36" i="6"/>
  <c r="E36" i="6"/>
  <c r="D37" i="6"/>
  <c r="F37" i="6"/>
  <c r="G38" i="6"/>
  <c r="B37" i="6"/>
  <c r="C37" i="6"/>
  <c r="E37" i="6"/>
  <c r="D38" i="6"/>
  <c r="F38" i="6"/>
  <c r="G39" i="6"/>
  <c r="B38" i="6"/>
  <c r="C38" i="6"/>
  <c r="E38" i="6"/>
  <c r="D39" i="6"/>
  <c r="F39" i="6"/>
  <c r="G40" i="6"/>
  <c r="B39" i="6"/>
  <c r="C39" i="6"/>
  <c r="E39" i="6"/>
  <c r="D40" i="6"/>
  <c r="F40" i="6"/>
  <c r="G41" i="6"/>
  <c r="B40" i="6"/>
  <c r="C40" i="6"/>
  <c r="E40" i="6"/>
  <c r="D41" i="6"/>
  <c r="F41" i="6"/>
  <c r="G42" i="6"/>
  <c r="B41" i="6"/>
  <c r="C41" i="6"/>
  <c r="E41" i="6"/>
  <c r="D42" i="6"/>
  <c r="F42" i="6"/>
  <c r="G43" i="6"/>
  <c r="B42" i="6"/>
  <c r="C42" i="6"/>
  <c r="E42" i="6"/>
  <c r="D43" i="6"/>
  <c r="F43" i="6"/>
  <c r="G44" i="6"/>
  <c r="B43" i="6"/>
  <c r="C43" i="6"/>
  <c r="E43" i="6"/>
  <c r="D44" i="6"/>
  <c r="F44" i="6"/>
  <c r="G45" i="6"/>
  <c r="B44" i="6"/>
  <c r="C44" i="6"/>
  <c r="E44" i="6"/>
  <c r="D45" i="6"/>
  <c r="F45" i="6"/>
  <c r="G46" i="6"/>
  <c r="B45" i="6"/>
  <c r="C45" i="6"/>
  <c r="E45" i="6"/>
  <c r="D46" i="6"/>
  <c r="F46" i="6"/>
  <c r="B46" i="6"/>
  <c r="C46" i="6"/>
  <c r="E46" i="6"/>
</calcChain>
</file>

<file path=xl/sharedStrings.xml><?xml version="1.0" encoding="utf-8"?>
<sst xmlns="http://schemas.openxmlformats.org/spreadsheetml/2006/main" count="74" uniqueCount="65">
  <si>
    <t>DAY</t>
  </si>
  <si>
    <t>PARAMETERS</t>
  </si>
  <si>
    <t>Non-Diseased</t>
  </si>
  <si>
    <t># in school</t>
  </si>
  <si>
    <t>% healthy with symptoms</t>
  </si>
  <si>
    <t>Initial diseased</t>
  </si>
  <si>
    <t>Spread rate</t>
  </si>
  <si>
    <t>% treated</t>
  </si>
  <si>
    <t>impacted by what players do in game</t>
  </si>
  <si>
    <t>Assumption:</t>
  </si>
  <si>
    <t>Treated no longer susceptible</t>
  </si>
  <si>
    <t>how well ID diseased</t>
  </si>
  <si>
    <t>how well treat diseased</t>
  </si>
  <si>
    <t># Healthy (h)</t>
  </si>
  <si>
    <t># Symptoms (s)</t>
  </si>
  <si>
    <t>Diseased (d)</t>
  </si>
  <si>
    <t>Cured (c )</t>
  </si>
  <si>
    <t>Treat(t)</t>
  </si>
  <si>
    <t>For next day</t>
  </si>
  <si>
    <t>Catch Disease (x)</t>
  </si>
  <si>
    <t>MODULE B:  THE DISEASE FLOW MODEL</t>
  </si>
  <si>
    <t>MODULE A:  THE PLAYER TESTING/TREATMENT MODEL</t>
  </si>
  <si>
    <t>Untreated 
Disease (u)</t>
  </si>
  <si>
    <t>(player will select daily)</t>
  </si>
  <si>
    <t>COST</t>
  </si>
  <si>
    <t>COSTS</t>
  </si>
  <si>
    <t>Screening</t>
  </si>
  <si>
    <t>TRT A</t>
  </si>
  <si>
    <t>TRT B</t>
  </si>
  <si>
    <t>TOTAL</t>
  </si>
  <si>
    <t>(assume 100% treat for sim)</t>
  </si>
  <si>
    <t xml:space="preserve">Spread rate (r) </t>
  </si>
  <si>
    <t>Sensitivity (tp)</t>
  </si>
  <si>
    <t>Specificity (tn)</t>
  </si>
  <si>
    <t># Symptoms (hs)</t>
  </si>
  <si>
    <t>Tot Symp (s)</t>
  </si>
  <si>
    <t>A effective (Aeff)</t>
  </si>
  <si>
    <t>B effective (Beff)</t>
  </si>
  <si>
    <t>% Screen (PS)</t>
  </si>
  <si>
    <t># Screened (ns)</t>
  </si>
  <si>
    <t># Test Pos (tpt)</t>
  </si>
  <si>
    <t># screen
symptom (as)</t>
  </si>
  <si>
    <t># screen
disease (ad)</t>
  </si>
  <si>
    <t>Test Pos
Symptom (tps)</t>
  </si>
  <si>
    <t>Test Pos
Disease (tpd)</t>
  </si>
  <si>
    <t>Available 
to TRT (NAT)</t>
  </si>
  <si>
    <t>Avail to TRT Diseased (NDAT)</t>
  </si>
  <si>
    <t>Disease TRT A # (NDTA)</t>
  </si>
  <si>
    <t>Disease TRT B # (NDTB)</t>
  </si>
  <si>
    <t># TRT A (NTA)</t>
  </si>
  <si>
    <t># TRT B (NTB)</t>
  </si>
  <si>
    <t>% Treat B (PTB)</t>
  </si>
  <si>
    <t>Catch Disease (New)</t>
  </si>
  <si>
    <t>TRT A (DCA)
Cures</t>
  </si>
  <si>
    <t>TRT B
Cures (DCB)</t>
  </si>
  <si>
    <t>Avail screen (a)</t>
  </si>
  <si>
    <t>% Treat A (PTA)</t>
  </si>
  <si>
    <t># in school (N)</t>
  </si>
  <si>
    <t>% healthy with symptoms (g)</t>
  </si>
  <si>
    <t>Initial diseased Day1 (d1)</t>
  </si>
  <si>
    <t>number of cured kids Day1 (c1)</t>
  </si>
  <si>
    <t>Sum Disease Cured (SDC)</t>
  </si>
  <si>
    <t>Check</t>
  </si>
  <si>
    <t>number of kids that are known to have the disease Day1(u1)</t>
  </si>
  <si>
    <t>% confirmed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</si>
</sst>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FF"/>
      <name val="Calibri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0" fillId="3" borderId="0" xfId="0" applyFill="1"/>
    <xf numFmtId="0" fontId="0" fillId="5" borderId="0" xfId="0" applyFill="1"/>
    <xf numFmtId="0" fontId="3" fillId="0" borderId="0" xfId="0" applyFont="1"/>
    <xf numFmtId="0" fontId="0" fillId="2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Fill="1" applyAlignment="1">
      <alignment horizontal="center"/>
    </xf>
    <xf numFmtId="164" fontId="0" fillId="0" borderId="0" xfId="0" applyNumberFormat="1" applyFill="1" applyAlignment="1"/>
    <xf numFmtId="164" fontId="0" fillId="0" borderId="0" xfId="0" applyNumberFormat="1" applyAlignment="1"/>
    <xf numFmtId="164" fontId="0" fillId="5" borderId="0" xfId="0" applyNumberFormat="1" applyFill="1"/>
    <xf numFmtId="0" fontId="0" fillId="0" borderId="0" xfId="0" applyFill="1"/>
    <xf numFmtId="0" fontId="4" fillId="0" borderId="0" xfId="0" applyFont="1" applyAlignment="1">
      <alignment horizontal="center"/>
    </xf>
    <xf numFmtId="0" fontId="3" fillId="0" borderId="0" xfId="0" applyFont="1" applyFill="1"/>
    <xf numFmtId="0" fontId="0" fillId="0" borderId="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3" xfId="0" applyFill="1" applyBorder="1" applyAlignment="1">
      <alignment horizontal="center" wrapText="1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 wrapText="1"/>
    </xf>
    <xf numFmtId="0" fontId="0" fillId="0" borderId="4" xfId="0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8" borderId="12" xfId="0" applyFill="1" applyBorder="1" applyAlignment="1">
      <alignment horizontal="center" wrapText="1"/>
    </xf>
    <xf numFmtId="0" fontId="0" fillId="8" borderId="13" xfId="0" applyFill="1" applyBorder="1" applyAlignment="1">
      <alignment horizontal="center" wrapText="1"/>
    </xf>
    <xf numFmtId="0" fontId="0" fillId="8" borderId="4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9" borderId="13" xfId="0" applyFill="1" applyBorder="1" applyAlignment="1">
      <alignment horizontal="center" wrapText="1"/>
    </xf>
    <xf numFmtId="0" fontId="0" fillId="9" borderId="0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5" fillId="0" borderId="0" xfId="0" applyFont="1"/>
    <xf numFmtId="0" fontId="5" fillId="0" borderId="8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 wrapText="1"/>
    </xf>
    <xf numFmtId="0" fontId="5" fillId="0" borderId="14" xfId="0" applyFon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10" borderId="0" xfId="0" applyFill="1"/>
    <xf numFmtId="0" fontId="0" fillId="0" borderId="15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Simple!$B$8</c:f>
              <c:strCache>
                <c:ptCount val="1"/>
                <c:pt idx="0">
                  <c:v># Healthy (h)</c:v>
                </c:pt>
              </c:strCache>
            </c:strRef>
          </c:tx>
          <c:xVal>
            <c:numRef>
              <c:f>Simple!$A$9:$A$46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xVal>
          <c:yVal>
            <c:numRef>
              <c:f>Simple!$B$9:$B$46</c:f>
              <c:numCache>
                <c:formatCode>General</c:formatCode>
                <c:ptCount val="38"/>
                <c:pt idx="0">
                  <c:v>495</c:v>
                </c:pt>
                <c:pt idx="1">
                  <c:v>490</c:v>
                </c:pt>
                <c:pt idx="2">
                  <c:v>484</c:v>
                </c:pt>
                <c:pt idx="3">
                  <c:v>476</c:v>
                </c:pt>
                <c:pt idx="4">
                  <c:v>466</c:v>
                </c:pt>
                <c:pt idx="5">
                  <c:v>454</c:v>
                </c:pt>
                <c:pt idx="6">
                  <c:v>439</c:v>
                </c:pt>
                <c:pt idx="7">
                  <c:v>421</c:v>
                </c:pt>
                <c:pt idx="8">
                  <c:v>401</c:v>
                </c:pt>
                <c:pt idx="9">
                  <c:v>379</c:v>
                </c:pt>
                <c:pt idx="10">
                  <c:v>356</c:v>
                </c:pt>
                <c:pt idx="11">
                  <c:v>333</c:v>
                </c:pt>
                <c:pt idx="12">
                  <c:v>311</c:v>
                </c:pt>
                <c:pt idx="13">
                  <c:v>291</c:v>
                </c:pt>
                <c:pt idx="14">
                  <c:v>274</c:v>
                </c:pt>
                <c:pt idx="15">
                  <c:v>260</c:v>
                </c:pt>
                <c:pt idx="16">
                  <c:v>249</c:v>
                </c:pt>
                <c:pt idx="17">
                  <c:v>240</c:v>
                </c:pt>
                <c:pt idx="18">
                  <c:v>233</c:v>
                </c:pt>
                <c:pt idx="19">
                  <c:v>228</c:v>
                </c:pt>
                <c:pt idx="20">
                  <c:v>224</c:v>
                </c:pt>
                <c:pt idx="21">
                  <c:v>221</c:v>
                </c:pt>
                <c:pt idx="22">
                  <c:v>219</c:v>
                </c:pt>
                <c:pt idx="23">
                  <c:v>218</c:v>
                </c:pt>
                <c:pt idx="24">
                  <c:v>217</c:v>
                </c:pt>
                <c:pt idx="25">
                  <c:v>216</c:v>
                </c:pt>
                <c:pt idx="26">
                  <c:v>215</c:v>
                </c:pt>
                <c:pt idx="27">
                  <c:v>214</c:v>
                </c:pt>
                <c:pt idx="28">
                  <c:v>213</c:v>
                </c:pt>
                <c:pt idx="29">
                  <c:v>212</c:v>
                </c:pt>
                <c:pt idx="30">
                  <c:v>211</c:v>
                </c:pt>
                <c:pt idx="31">
                  <c:v>210</c:v>
                </c:pt>
                <c:pt idx="32">
                  <c:v>209</c:v>
                </c:pt>
                <c:pt idx="33">
                  <c:v>208</c:v>
                </c:pt>
                <c:pt idx="34">
                  <c:v>207</c:v>
                </c:pt>
                <c:pt idx="35">
                  <c:v>206</c:v>
                </c:pt>
                <c:pt idx="36">
                  <c:v>205</c:v>
                </c:pt>
                <c:pt idx="37">
                  <c:v>204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Simple!$D$8</c:f>
              <c:strCache>
                <c:ptCount val="1"/>
                <c:pt idx="0">
                  <c:v>Diseased (d)</c:v>
                </c:pt>
              </c:strCache>
            </c:strRef>
          </c:tx>
          <c:xVal>
            <c:numRef>
              <c:f>Simple!$A$9:$A$46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xVal>
          <c:yVal>
            <c:numRef>
              <c:f>Simple!$D$9:$D$46</c:f>
              <c:numCache>
                <c:formatCode>General</c:formatCode>
                <c:ptCount val="38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32</c:v>
                </c:pt>
                <c:pt idx="11">
                  <c:v>33</c:v>
                </c:pt>
                <c:pt idx="12">
                  <c:v>32</c:v>
                </c:pt>
                <c:pt idx="13">
                  <c:v>30</c:v>
                </c:pt>
                <c:pt idx="14">
                  <c:v>26</c:v>
                </c:pt>
                <c:pt idx="15">
                  <c:v>22</c:v>
                </c:pt>
                <c:pt idx="16">
                  <c:v>18</c:v>
                </c:pt>
                <c:pt idx="17">
                  <c:v>14</c:v>
                </c:pt>
                <c:pt idx="18">
                  <c:v>11</c:v>
                </c:pt>
                <c:pt idx="19">
                  <c:v>8</c:v>
                </c:pt>
                <c:pt idx="20">
                  <c:v>6</c:v>
                </c:pt>
                <c:pt idx="21">
                  <c:v>5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Simple!$G$8</c:f>
              <c:strCache>
                <c:ptCount val="1"/>
                <c:pt idx="0">
                  <c:v>Cured (c )</c:v>
                </c:pt>
              </c:strCache>
            </c:strRef>
          </c:tx>
          <c:xVal>
            <c:numRef>
              <c:f>Simple!$A$9:$A$46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xVal>
          <c:yVal>
            <c:numRef>
              <c:f>Simple!$G$9:$G$46</c:f>
              <c:numCache>
                <c:formatCode>General</c:formatCode>
                <c:ptCount val="38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14</c:v>
                </c:pt>
                <c:pt idx="4">
                  <c:v>21</c:v>
                </c:pt>
                <c:pt idx="5">
                  <c:v>30</c:v>
                </c:pt>
                <c:pt idx="6">
                  <c:v>41</c:v>
                </c:pt>
                <c:pt idx="7">
                  <c:v>55</c:v>
                </c:pt>
                <c:pt idx="8">
                  <c:v>72</c:v>
                </c:pt>
                <c:pt idx="9">
                  <c:v>91</c:v>
                </c:pt>
                <c:pt idx="10">
                  <c:v>112</c:v>
                </c:pt>
                <c:pt idx="11">
                  <c:v>134</c:v>
                </c:pt>
                <c:pt idx="12">
                  <c:v>157</c:v>
                </c:pt>
                <c:pt idx="13">
                  <c:v>179</c:v>
                </c:pt>
                <c:pt idx="14">
                  <c:v>200</c:v>
                </c:pt>
                <c:pt idx="15">
                  <c:v>218</c:v>
                </c:pt>
                <c:pt idx="16">
                  <c:v>233</c:v>
                </c:pt>
                <c:pt idx="17">
                  <c:v>246</c:v>
                </c:pt>
                <c:pt idx="18">
                  <c:v>256</c:v>
                </c:pt>
                <c:pt idx="19">
                  <c:v>264</c:v>
                </c:pt>
                <c:pt idx="20">
                  <c:v>270</c:v>
                </c:pt>
                <c:pt idx="21">
                  <c:v>274</c:v>
                </c:pt>
                <c:pt idx="22">
                  <c:v>278</c:v>
                </c:pt>
                <c:pt idx="23">
                  <c:v>280</c:v>
                </c:pt>
                <c:pt idx="24">
                  <c:v>281</c:v>
                </c:pt>
                <c:pt idx="25">
                  <c:v>282</c:v>
                </c:pt>
                <c:pt idx="26">
                  <c:v>283</c:v>
                </c:pt>
                <c:pt idx="27">
                  <c:v>284</c:v>
                </c:pt>
                <c:pt idx="28">
                  <c:v>285</c:v>
                </c:pt>
                <c:pt idx="29">
                  <c:v>286</c:v>
                </c:pt>
                <c:pt idx="30">
                  <c:v>287</c:v>
                </c:pt>
                <c:pt idx="31">
                  <c:v>288</c:v>
                </c:pt>
                <c:pt idx="32">
                  <c:v>289</c:v>
                </c:pt>
                <c:pt idx="33">
                  <c:v>290</c:v>
                </c:pt>
                <c:pt idx="34">
                  <c:v>291</c:v>
                </c:pt>
                <c:pt idx="35">
                  <c:v>292</c:v>
                </c:pt>
                <c:pt idx="36">
                  <c:v>293</c:v>
                </c:pt>
                <c:pt idx="37">
                  <c:v>294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35712"/>
        <c:axId val="55237248"/>
      </c:scatterChart>
      <c:valAx>
        <c:axId val="5523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237248"/>
        <c:crosses val="autoZero"/>
        <c:crossBetween val="midCat"/>
      </c:valAx>
      <c:valAx>
        <c:axId val="5523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235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424669719632"/>
          <c:y val="1.7941692325405802E-2"/>
          <c:w val="0.69736005091680098"/>
          <c:h val="0.922252684895924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'+Treat'!$B$11</c:f>
              <c:strCache>
                <c:ptCount val="1"/>
                <c:pt idx="0">
                  <c:v># Healthy (h)</c:v>
                </c:pt>
              </c:strCache>
            </c:strRef>
          </c:tx>
          <c:xVal>
            <c:numRef>
              <c:f>'+Treat'!$A$12:$A$48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'+Treat'!$B$12:$B$49</c:f>
              <c:numCache>
                <c:formatCode>General</c:formatCode>
                <c:ptCount val="38"/>
                <c:pt idx="0">
                  <c:v>295</c:v>
                </c:pt>
                <c:pt idx="1">
                  <c:v>292</c:v>
                </c:pt>
                <c:pt idx="2">
                  <c:v>287</c:v>
                </c:pt>
                <c:pt idx="3">
                  <c:v>283</c:v>
                </c:pt>
                <c:pt idx="4">
                  <c:v>280</c:v>
                </c:pt>
                <c:pt idx="5">
                  <c:v>278</c:v>
                </c:pt>
                <c:pt idx="6">
                  <c:v>276</c:v>
                </c:pt>
                <c:pt idx="7">
                  <c:v>274</c:v>
                </c:pt>
                <c:pt idx="8">
                  <c:v>272</c:v>
                </c:pt>
                <c:pt idx="9">
                  <c:v>270</c:v>
                </c:pt>
                <c:pt idx="10">
                  <c:v>268</c:v>
                </c:pt>
                <c:pt idx="11">
                  <c:v>266</c:v>
                </c:pt>
                <c:pt idx="12">
                  <c:v>264</c:v>
                </c:pt>
                <c:pt idx="13">
                  <c:v>262</c:v>
                </c:pt>
                <c:pt idx="14">
                  <c:v>260</c:v>
                </c:pt>
                <c:pt idx="15">
                  <c:v>258</c:v>
                </c:pt>
                <c:pt idx="16">
                  <c:v>256</c:v>
                </c:pt>
                <c:pt idx="17">
                  <c:v>254</c:v>
                </c:pt>
                <c:pt idx="18">
                  <c:v>252</c:v>
                </c:pt>
                <c:pt idx="19">
                  <c:v>250</c:v>
                </c:pt>
                <c:pt idx="20">
                  <c:v>248</c:v>
                </c:pt>
                <c:pt idx="21">
                  <c:v>246</c:v>
                </c:pt>
                <c:pt idx="22">
                  <c:v>245</c:v>
                </c:pt>
                <c:pt idx="23">
                  <c:v>244</c:v>
                </c:pt>
                <c:pt idx="24">
                  <c:v>244</c:v>
                </c:pt>
                <c:pt idx="25">
                  <c:v>244</c:v>
                </c:pt>
                <c:pt idx="26">
                  <c:v>244</c:v>
                </c:pt>
                <c:pt idx="27">
                  <c:v>244</c:v>
                </c:pt>
                <c:pt idx="28">
                  <c:v>244</c:v>
                </c:pt>
                <c:pt idx="29">
                  <c:v>244</c:v>
                </c:pt>
                <c:pt idx="30">
                  <c:v>244</c:v>
                </c:pt>
                <c:pt idx="31">
                  <c:v>244</c:v>
                </c:pt>
                <c:pt idx="32">
                  <c:v>244</c:v>
                </c:pt>
                <c:pt idx="33">
                  <c:v>244</c:v>
                </c:pt>
                <c:pt idx="34">
                  <c:v>244</c:v>
                </c:pt>
                <c:pt idx="35">
                  <c:v>244</c:v>
                </c:pt>
                <c:pt idx="36">
                  <c:v>244</c:v>
                </c:pt>
                <c:pt idx="37">
                  <c:v>244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'+Treat'!$D$11</c:f>
              <c:strCache>
                <c:ptCount val="1"/>
                <c:pt idx="0">
                  <c:v>Diseased (d)</c:v>
                </c:pt>
              </c:strCache>
            </c:strRef>
          </c:tx>
          <c:xVal>
            <c:numRef>
              <c:f>'+Treat'!$A$12:$A$48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'+Treat'!$D$12:$D$49</c:f>
              <c:numCache>
                <c:formatCode>General</c:formatCode>
                <c:ptCount val="38"/>
                <c:pt idx="0">
                  <c:v>5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'+Treat'!$W$11</c:f>
              <c:strCache>
                <c:ptCount val="1"/>
                <c:pt idx="0">
                  <c:v>Cured (c )</c:v>
                </c:pt>
              </c:strCache>
            </c:strRef>
          </c:tx>
          <c:xVal>
            <c:numRef>
              <c:f>'+Treat'!$A$12:$A$48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'+Treat'!$W$12:$W$49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11</c:v>
                </c:pt>
                <c:pt idx="4">
                  <c:v>16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41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49</c:v>
                </c:pt>
                <c:pt idx="21">
                  <c:v>51</c:v>
                </c:pt>
                <c:pt idx="22">
                  <c:v>53</c:v>
                </c:pt>
                <c:pt idx="23">
                  <c:v>55</c:v>
                </c:pt>
                <c:pt idx="24">
                  <c:v>56</c:v>
                </c:pt>
                <c:pt idx="25">
                  <c:v>56</c:v>
                </c:pt>
                <c:pt idx="26">
                  <c:v>56</c:v>
                </c:pt>
                <c:pt idx="27">
                  <c:v>56</c:v>
                </c:pt>
                <c:pt idx="28">
                  <c:v>56</c:v>
                </c:pt>
                <c:pt idx="29">
                  <c:v>56</c:v>
                </c:pt>
                <c:pt idx="30">
                  <c:v>56</c:v>
                </c:pt>
                <c:pt idx="31">
                  <c:v>56</c:v>
                </c:pt>
                <c:pt idx="32">
                  <c:v>56</c:v>
                </c:pt>
                <c:pt idx="33">
                  <c:v>56</c:v>
                </c:pt>
                <c:pt idx="34">
                  <c:v>56</c:v>
                </c:pt>
                <c:pt idx="35">
                  <c:v>56</c:v>
                </c:pt>
                <c:pt idx="36">
                  <c:v>56</c:v>
                </c:pt>
                <c:pt idx="37">
                  <c:v>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32896"/>
        <c:axId val="100034432"/>
      </c:scatterChart>
      <c:valAx>
        <c:axId val="10003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34432"/>
        <c:crosses val="autoZero"/>
        <c:crossBetween val="midCat"/>
      </c:valAx>
      <c:valAx>
        <c:axId val="10003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32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721783</xdr:colOff>
      <xdr:row>15</xdr:row>
      <xdr:rowOff>191560</xdr:rowOff>
    </xdr:from>
    <xdr:to>
      <xdr:col>5</xdr:col>
      <xdr:colOff>499533</xdr:colOff>
      <xdr:row>29</xdr:row>
      <xdr:rowOff>85726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298027</xdr:colOff>
      <xdr:row>16</xdr:row>
      <xdr:rowOff>173568</xdr:rowOff>
    </xdr:from>
    <xdr:to>
      <xdr:col>13</xdr:col>
      <xdr:colOff>149013</xdr:colOff>
      <xdr:row>38</xdr:row>
      <xdr:rowOff>136526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150" zoomScaleNormal="150" zoomScalePageLayoutView="150" workbookViewId="0">
      <selection activeCell="J11" sqref="J11"/>
    </sheetView>
  </sheetViews>
  <sheetFormatPr defaultColWidth="11" defaultRowHeight="15.75" x14ac:dyDescent="0.25"/>
  <cols>
    <col min="1" max="1" width="12" bestFit="1" customWidth="1"/>
    <col min="2" max="2" width="25.5" bestFit="1" customWidth="1"/>
    <col min="3" max="3" width="13.625" bestFit="1" customWidth="1"/>
    <col min="4" max="4" width="11.875" bestFit="1" customWidth="1"/>
    <col min="5" max="5" width="15" bestFit="1" customWidth="1"/>
  </cols>
  <sheetData>
    <row r="1" spans="1:7" x14ac:dyDescent="0.25">
      <c r="A1" t="s">
        <v>1</v>
      </c>
    </row>
    <row r="2" spans="1:7" x14ac:dyDescent="0.25">
      <c r="A2">
        <v>500</v>
      </c>
      <c r="B2" t="s">
        <v>3</v>
      </c>
      <c r="D2" t="s">
        <v>6</v>
      </c>
      <c r="E2">
        <v>0.01</v>
      </c>
    </row>
    <row r="3" spans="1:7" x14ac:dyDescent="0.25">
      <c r="A3">
        <v>0.2</v>
      </c>
      <c r="B3" t="s">
        <v>4</v>
      </c>
      <c r="D3" t="s">
        <v>7</v>
      </c>
      <c r="E3" s="1">
        <v>0.7</v>
      </c>
      <c r="F3" t="s">
        <v>8</v>
      </c>
    </row>
    <row r="4" spans="1:7" x14ac:dyDescent="0.25">
      <c r="A4">
        <v>5</v>
      </c>
      <c r="B4" t="s">
        <v>5</v>
      </c>
      <c r="F4" t="s">
        <v>11</v>
      </c>
    </row>
    <row r="5" spans="1:7" x14ac:dyDescent="0.25">
      <c r="A5" s="2" t="s">
        <v>9</v>
      </c>
      <c r="B5" s="2" t="s">
        <v>10</v>
      </c>
      <c r="F5" t="s">
        <v>12</v>
      </c>
    </row>
    <row r="7" spans="1:7" x14ac:dyDescent="0.25">
      <c r="A7" s="18"/>
      <c r="B7" s="65" t="s">
        <v>2</v>
      </c>
      <c r="C7" s="66"/>
      <c r="D7" s="4"/>
      <c r="E7" s="67" t="s">
        <v>18</v>
      </c>
      <c r="F7" s="68"/>
      <c r="G7" s="11"/>
    </row>
    <row r="8" spans="1:7" x14ac:dyDescent="0.25">
      <c r="A8" s="19" t="s">
        <v>0</v>
      </c>
      <c r="B8" s="12" t="s">
        <v>13</v>
      </c>
      <c r="C8" s="13" t="s">
        <v>14</v>
      </c>
      <c r="D8" s="14" t="s">
        <v>15</v>
      </c>
      <c r="E8" s="15" t="s">
        <v>19</v>
      </c>
      <c r="F8" s="16" t="s">
        <v>17</v>
      </c>
      <c r="G8" s="17" t="s">
        <v>16</v>
      </c>
    </row>
    <row r="9" spans="1:7" x14ac:dyDescent="0.25">
      <c r="A9" s="18">
        <v>0</v>
      </c>
      <c r="B9" s="5">
        <f>$A$2-D9-G9</f>
        <v>495</v>
      </c>
      <c r="C9" s="18">
        <f>ROUND($A$3*B9,0)</f>
        <v>99</v>
      </c>
      <c r="D9" s="6">
        <f>A4</f>
        <v>5</v>
      </c>
      <c r="E9" s="5">
        <f>ROUND($E$2*C9*D9,0)</f>
        <v>5</v>
      </c>
      <c r="F9" s="7">
        <f>ROUND($E$3*D9,0)</f>
        <v>4</v>
      </c>
      <c r="G9" s="7">
        <f>0</f>
        <v>0</v>
      </c>
    </row>
    <row r="10" spans="1:7" x14ac:dyDescent="0.25">
      <c r="A10" s="20">
        <v>1</v>
      </c>
      <c r="B10" s="5">
        <f>B9-E9</f>
        <v>490</v>
      </c>
      <c r="C10" s="20">
        <f t="shared" ref="C10:C46" si="0">ROUND($A$3*B10,0)</f>
        <v>98</v>
      </c>
      <c r="D10" s="6">
        <f>D9+E9-F9</f>
        <v>6</v>
      </c>
      <c r="E10" s="5">
        <f t="shared" ref="E10:E46" si="1">ROUND($E$2*C10*D10,0)</f>
        <v>6</v>
      </c>
      <c r="F10" s="7">
        <f>ROUND($E$3*D10,0)</f>
        <v>4</v>
      </c>
      <c r="G10" s="7">
        <f>G9+F9</f>
        <v>4</v>
      </c>
    </row>
    <row r="11" spans="1:7" x14ac:dyDescent="0.25">
      <c r="A11" s="20">
        <v>2</v>
      </c>
      <c r="B11" s="5">
        <f t="shared" ref="B11:B46" si="2">B10-E10</f>
        <v>484</v>
      </c>
      <c r="C11" s="20">
        <f t="shared" si="0"/>
        <v>97</v>
      </c>
      <c r="D11" s="6">
        <f t="shared" ref="D11:D46" si="3">D10+E10-F10</f>
        <v>8</v>
      </c>
      <c r="E11" s="5">
        <f t="shared" si="1"/>
        <v>8</v>
      </c>
      <c r="F11" s="7">
        <f t="shared" ref="F11:F46" si="4">ROUND($E$3*D11,0)</f>
        <v>6</v>
      </c>
      <c r="G11" s="7">
        <f t="shared" ref="G11:G46" si="5">G10+F10</f>
        <v>8</v>
      </c>
    </row>
    <row r="12" spans="1:7" x14ac:dyDescent="0.25">
      <c r="A12" s="20">
        <v>3</v>
      </c>
      <c r="B12" s="5">
        <f t="shared" si="2"/>
        <v>476</v>
      </c>
      <c r="C12" s="20">
        <f t="shared" si="0"/>
        <v>95</v>
      </c>
      <c r="D12" s="6">
        <f t="shared" si="3"/>
        <v>10</v>
      </c>
      <c r="E12" s="5">
        <f t="shared" si="1"/>
        <v>10</v>
      </c>
      <c r="F12" s="7">
        <f t="shared" si="4"/>
        <v>7</v>
      </c>
      <c r="G12" s="7">
        <f t="shared" si="5"/>
        <v>14</v>
      </c>
    </row>
    <row r="13" spans="1:7" x14ac:dyDescent="0.25">
      <c r="A13" s="20">
        <v>4</v>
      </c>
      <c r="B13" s="5">
        <f t="shared" si="2"/>
        <v>466</v>
      </c>
      <c r="C13" s="20">
        <f t="shared" si="0"/>
        <v>93</v>
      </c>
      <c r="D13" s="6">
        <f t="shared" si="3"/>
        <v>13</v>
      </c>
      <c r="E13" s="5">
        <f t="shared" si="1"/>
        <v>12</v>
      </c>
      <c r="F13" s="7">
        <f t="shared" si="4"/>
        <v>9</v>
      </c>
      <c r="G13" s="7">
        <f t="shared" si="5"/>
        <v>21</v>
      </c>
    </row>
    <row r="14" spans="1:7" x14ac:dyDescent="0.25">
      <c r="A14" s="20">
        <v>5</v>
      </c>
      <c r="B14" s="5">
        <f t="shared" si="2"/>
        <v>454</v>
      </c>
      <c r="C14" s="20">
        <f t="shared" si="0"/>
        <v>91</v>
      </c>
      <c r="D14" s="6">
        <f t="shared" si="3"/>
        <v>16</v>
      </c>
      <c r="E14" s="5">
        <f t="shared" si="1"/>
        <v>15</v>
      </c>
      <c r="F14" s="7">
        <f t="shared" si="4"/>
        <v>11</v>
      </c>
      <c r="G14" s="7">
        <f t="shared" si="5"/>
        <v>30</v>
      </c>
    </row>
    <row r="15" spans="1:7" x14ac:dyDescent="0.25">
      <c r="A15" s="20">
        <v>6</v>
      </c>
      <c r="B15" s="5">
        <f t="shared" si="2"/>
        <v>439</v>
      </c>
      <c r="C15" s="20">
        <f t="shared" si="0"/>
        <v>88</v>
      </c>
      <c r="D15" s="6">
        <f t="shared" si="3"/>
        <v>20</v>
      </c>
      <c r="E15" s="5">
        <f t="shared" si="1"/>
        <v>18</v>
      </c>
      <c r="F15" s="7">
        <f t="shared" si="4"/>
        <v>14</v>
      </c>
      <c r="G15" s="7">
        <f t="shared" si="5"/>
        <v>41</v>
      </c>
    </row>
    <row r="16" spans="1:7" x14ac:dyDescent="0.25">
      <c r="A16" s="20">
        <v>7</v>
      </c>
      <c r="B16" s="5">
        <f t="shared" si="2"/>
        <v>421</v>
      </c>
      <c r="C16" s="20">
        <f t="shared" si="0"/>
        <v>84</v>
      </c>
      <c r="D16" s="6">
        <f t="shared" si="3"/>
        <v>24</v>
      </c>
      <c r="E16" s="5">
        <f t="shared" si="1"/>
        <v>20</v>
      </c>
      <c r="F16" s="7">
        <f t="shared" si="4"/>
        <v>17</v>
      </c>
      <c r="G16" s="7">
        <f t="shared" si="5"/>
        <v>55</v>
      </c>
    </row>
    <row r="17" spans="1:7" x14ac:dyDescent="0.25">
      <c r="A17" s="20">
        <v>8</v>
      </c>
      <c r="B17" s="5">
        <f t="shared" si="2"/>
        <v>401</v>
      </c>
      <c r="C17" s="20">
        <f t="shared" si="0"/>
        <v>80</v>
      </c>
      <c r="D17" s="6">
        <f t="shared" si="3"/>
        <v>27</v>
      </c>
      <c r="E17" s="5">
        <f t="shared" si="1"/>
        <v>22</v>
      </c>
      <c r="F17" s="7">
        <f t="shared" si="4"/>
        <v>19</v>
      </c>
      <c r="G17" s="7">
        <f t="shared" si="5"/>
        <v>72</v>
      </c>
    </row>
    <row r="18" spans="1:7" x14ac:dyDescent="0.25">
      <c r="A18" s="20">
        <v>9</v>
      </c>
      <c r="B18" s="5">
        <f t="shared" si="2"/>
        <v>379</v>
      </c>
      <c r="C18" s="20">
        <f t="shared" si="0"/>
        <v>76</v>
      </c>
      <c r="D18" s="6">
        <f t="shared" si="3"/>
        <v>30</v>
      </c>
      <c r="E18" s="5">
        <f t="shared" si="1"/>
        <v>23</v>
      </c>
      <c r="F18" s="7">
        <f t="shared" si="4"/>
        <v>21</v>
      </c>
      <c r="G18" s="7">
        <f t="shared" si="5"/>
        <v>91</v>
      </c>
    </row>
    <row r="19" spans="1:7" x14ac:dyDescent="0.25">
      <c r="A19" s="20">
        <v>10</v>
      </c>
      <c r="B19" s="5">
        <f t="shared" si="2"/>
        <v>356</v>
      </c>
      <c r="C19" s="20">
        <f t="shared" si="0"/>
        <v>71</v>
      </c>
      <c r="D19" s="6">
        <f t="shared" si="3"/>
        <v>32</v>
      </c>
      <c r="E19" s="5">
        <f t="shared" si="1"/>
        <v>23</v>
      </c>
      <c r="F19" s="7">
        <f t="shared" si="4"/>
        <v>22</v>
      </c>
      <c r="G19" s="7">
        <f t="shared" si="5"/>
        <v>112</v>
      </c>
    </row>
    <row r="20" spans="1:7" x14ac:dyDescent="0.25">
      <c r="A20" s="20">
        <v>11</v>
      </c>
      <c r="B20" s="5">
        <f t="shared" si="2"/>
        <v>333</v>
      </c>
      <c r="C20" s="20">
        <f t="shared" si="0"/>
        <v>67</v>
      </c>
      <c r="D20" s="6">
        <f t="shared" si="3"/>
        <v>33</v>
      </c>
      <c r="E20" s="5">
        <f t="shared" si="1"/>
        <v>22</v>
      </c>
      <c r="F20" s="7">
        <f t="shared" si="4"/>
        <v>23</v>
      </c>
      <c r="G20" s="7">
        <f t="shared" si="5"/>
        <v>134</v>
      </c>
    </row>
    <row r="21" spans="1:7" x14ac:dyDescent="0.25">
      <c r="A21" s="20">
        <v>12</v>
      </c>
      <c r="B21" s="5">
        <f t="shared" si="2"/>
        <v>311</v>
      </c>
      <c r="C21" s="20">
        <f t="shared" si="0"/>
        <v>62</v>
      </c>
      <c r="D21" s="6">
        <f t="shared" si="3"/>
        <v>32</v>
      </c>
      <c r="E21" s="5">
        <f t="shared" si="1"/>
        <v>20</v>
      </c>
      <c r="F21" s="7">
        <f t="shared" si="4"/>
        <v>22</v>
      </c>
      <c r="G21" s="7">
        <f t="shared" si="5"/>
        <v>157</v>
      </c>
    </row>
    <row r="22" spans="1:7" x14ac:dyDescent="0.25">
      <c r="A22" s="20">
        <v>13</v>
      </c>
      <c r="B22" s="5">
        <f t="shared" si="2"/>
        <v>291</v>
      </c>
      <c r="C22" s="20">
        <f t="shared" si="0"/>
        <v>58</v>
      </c>
      <c r="D22" s="6">
        <f t="shared" si="3"/>
        <v>30</v>
      </c>
      <c r="E22" s="5">
        <f t="shared" si="1"/>
        <v>17</v>
      </c>
      <c r="F22" s="7">
        <f t="shared" si="4"/>
        <v>21</v>
      </c>
      <c r="G22" s="7">
        <f t="shared" si="5"/>
        <v>179</v>
      </c>
    </row>
    <row r="23" spans="1:7" x14ac:dyDescent="0.25">
      <c r="A23" s="20">
        <v>14</v>
      </c>
      <c r="B23" s="5">
        <f t="shared" si="2"/>
        <v>274</v>
      </c>
      <c r="C23" s="20">
        <f t="shared" si="0"/>
        <v>55</v>
      </c>
      <c r="D23" s="6">
        <f t="shared" si="3"/>
        <v>26</v>
      </c>
      <c r="E23" s="5">
        <f t="shared" si="1"/>
        <v>14</v>
      </c>
      <c r="F23" s="7">
        <f t="shared" si="4"/>
        <v>18</v>
      </c>
      <c r="G23" s="7">
        <f t="shared" si="5"/>
        <v>200</v>
      </c>
    </row>
    <row r="24" spans="1:7" x14ac:dyDescent="0.25">
      <c r="A24" s="20">
        <v>15</v>
      </c>
      <c r="B24" s="5">
        <f t="shared" si="2"/>
        <v>260</v>
      </c>
      <c r="C24" s="20">
        <f t="shared" si="0"/>
        <v>52</v>
      </c>
      <c r="D24" s="6">
        <f t="shared" si="3"/>
        <v>22</v>
      </c>
      <c r="E24" s="5">
        <f t="shared" si="1"/>
        <v>11</v>
      </c>
      <c r="F24" s="7">
        <f t="shared" si="4"/>
        <v>15</v>
      </c>
      <c r="G24" s="7">
        <f t="shared" si="5"/>
        <v>218</v>
      </c>
    </row>
    <row r="25" spans="1:7" x14ac:dyDescent="0.25">
      <c r="A25" s="20">
        <v>16</v>
      </c>
      <c r="B25" s="5">
        <f t="shared" si="2"/>
        <v>249</v>
      </c>
      <c r="C25" s="20">
        <f t="shared" si="0"/>
        <v>50</v>
      </c>
      <c r="D25" s="6">
        <f t="shared" si="3"/>
        <v>18</v>
      </c>
      <c r="E25" s="5">
        <f t="shared" si="1"/>
        <v>9</v>
      </c>
      <c r="F25" s="7">
        <f t="shared" si="4"/>
        <v>13</v>
      </c>
      <c r="G25" s="7">
        <f t="shared" si="5"/>
        <v>233</v>
      </c>
    </row>
    <row r="26" spans="1:7" x14ac:dyDescent="0.25">
      <c r="A26" s="20">
        <v>17</v>
      </c>
      <c r="B26" s="5">
        <f t="shared" si="2"/>
        <v>240</v>
      </c>
      <c r="C26" s="20">
        <f t="shared" si="0"/>
        <v>48</v>
      </c>
      <c r="D26" s="6">
        <f t="shared" si="3"/>
        <v>14</v>
      </c>
      <c r="E26" s="5">
        <f t="shared" si="1"/>
        <v>7</v>
      </c>
      <c r="F26" s="7">
        <f t="shared" si="4"/>
        <v>10</v>
      </c>
      <c r="G26" s="7">
        <f t="shared" si="5"/>
        <v>246</v>
      </c>
    </row>
    <row r="27" spans="1:7" x14ac:dyDescent="0.25">
      <c r="A27" s="20">
        <v>18</v>
      </c>
      <c r="B27" s="5">
        <f t="shared" si="2"/>
        <v>233</v>
      </c>
      <c r="C27" s="20">
        <f t="shared" si="0"/>
        <v>47</v>
      </c>
      <c r="D27" s="6">
        <f t="shared" si="3"/>
        <v>11</v>
      </c>
      <c r="E27" s="5">
        <f t="shared" si="1"/>
        <v>5</v>
      </c>
      <c r="F27" s="7">
        <f t="shared" si="4"/>
        <v>8</v>
      </c>
      <c r="G27" s="7">
        <f t="shared" si="5"/>
        <v>256</v>
      </c>
    </row>
    <row r="28" spans="1:7" x14ac:dyDescent="0.25">
      <c r="A28" s="20">
        <v>19</v>
      </c>
      <c r="B28" s="5">
        <f t="shared" si="2"/>
        <v>228</v>
      </c>
      <c r="C28" s="20">
        <f t="shared" si="0"/>
        <v>46</v>
      </c>
      <c r="D28" s="6">
        <f t="shared" si="3"/>
        <v>8</v>
      </c>
      <c r="E28" s="5">
        <f t="shared" si="1"/>
        <v>4</v>
      </c>
      <c r="F28" s="7">
        <f t="shared" si="4"/>
        <v>6</v>
      </c>
      <c r="G28" s="7">
        <f t="shared" si="5"/>
        <v>264</v>
      </c>
    </row>
    <row r="29" spans="1:7" x14ac:dyDescent="0.25">
      <c r="A29" s="20">
        <v>20</v>
      </c>
      <c r="B29" s="5">
        <f t="shared" si="2"/>
        <v>224</v>
      </c>
      <c r="C29" s="20">
        <f t="shared" si="0"/>
        <v>45</v>
      </c>
      <c r="D29" s="6">
        <f t="shared" si="3"/>
        <v>6</v>
      </c>
      <c r="E29" s="5">
        <f t="shared" si="1"/>
        <v>3</v>
      </c>
      <c r="F29" s="7">
        <f t="shared" si="4"/>
        <v>4</v>
      </c>
      <c r="G29" s="7">
        <f t="shared" si="5"/>
        <v>270</v>
      </c>
    </row>
    <row r="30" spans="1:7" x14ac:dyDescent="0.25">
      <c r="A30" s="20">
        <v>21</v>
      </c>
      <c r="B30" s="5">
        <f t="shared" si="2"/>
        <v>221</v>
      </c>
      <c r="C30" s="20">
        <f t="shared" si="0"/>
        <v>44</v>
      </c>
      <c r="D30" s="6">
        <f t="shared" si="3"/>
        <v>5</v>
      </c>
      <c r="E30" s="5">
        <f t="shared" si="1"/>
        <v>2</v>
      </c>
      <c r="F30" s="7">
        <f t="shared" si="4"/>
        <v>4</v>
      </c>
      <c r="G30" s="7">
        <f t="shared" si="5"/>
        <v>274</v>
      </c>
    </row>
    <row r="31" spans="1:7" x14ac:dyDescent="0.25">
      <c r="A31" s="20">
        <v>22</v>
      </c>
      <c r="B31" s="5">
        <f t="shared" si="2"/>
        <v>219</v>
      </c>
      <c r="C31" s="20">
        <f t="shared" si="0"/>
        <v>44</v>
      </c>
      <c r="D31" s="6">
        <f t="shared" si="3"/>
        <v>3</v>
      </c>
      <c r="E31" s="5">
        <f t="shared" si="1"/>
        <v>1</v>
      </c>
      <c r="F31" s="7">
        <f t="shared" si="4"/>
        <v>2</v>
      </c>
      <c r="G31" s="7">
        <f t="shared" si="5"/>
        <v>278</v>
      </c>
    </row>
    <row r="32" spans="1:7" x14ac:dyDescent="0.25">
      <c r="A32" s="20">
        <v>23</v>
      </c>
      <c r="B32" s="5">
        <f t="shared" si="2"/>
        <v>218</v>
      </c>
      <c r="C32" s="20">
        <f t="shared" si="0"/>
        <v>44</v>
      </c>
      <c r="D32" s="6">
        <f t="shared" si="3"/>
        <v>2</v>
      </c>
      <c r="E32" s="5">
        <f t="shared" si="1"/>
        <v>1</v>
      </c>
      <c r="F32" s="7">
        <f t="shared" si="4"/>
        <v>1</v>
      </c>
      <c r="G32" s="7">
        <f t="shared" si="5"/>
        <v>280</v>
      </c>
    </row>
    <row r="33" spans="1:7" x14ac:dyDescent="0.25">
      <c r="A33" s="20">
        <v>24</v>
      </c>
      <c r="B33" s="5">
        <f t="shared" si="2"/>
        <v>217</v>
      </c>
      <c r="C33" s="20">
        <f t="shared" si="0"/>
        <v>43</v>
      </c>
      <c r="D33" s="6">
        <f t="shared" si="3"/>
        <v>2</v>
      </c>
      <c r="E33" s="5">
        <f t="shared" si="1"/>
        <v>1</v>
      </c>
      <c r="F33" s="7">
        <f t="shared" si="4"/>
        <v>1</v>
      </c>
      <c r="G33" s="7">
        <f t="shared" si="5"/>
        <v>281</v>
      </c>
    </row>
    <row r="34" spans="1:7" x14ac:dyDescent="0.25">
      <c r="A34" s="20">
        <v>25</v>
      </c>
      <c r="B34" s="5">
        <f t="shared" si="2"/>
        <v>216</v>
      </c>
      <c r="C34" s="20">
        <f t="shared" si="0"/>
        <v>43</v>
      </c>
      <c r="D34" s="6">
        <f t="shared" si="3"/>
        <v>2</v>
      </c>
      <c r="E34" s="5">
        <f t="shared" si="1"/>
        <v>1</v>
      </c>
      <c r="F34" s="7">
        <f t="shared" si="4"/>
        <v>1</v>
      </c>
      <c r="G34" s="7">
        <f t="shared" si="5"/>
        <v>282</v>
      </c>
    </row>
    <row r="35" spans="1:7" x14ac:dyDescent="0.25">
      <c r="A35" s="20">
        <v>26</v>
      </c>
      <c r="B35" s="5">
        <f t="shared" si="2"/>
        <v>215</v>
      </c>
      <c r="C35" s="20">
        <f t="shared" si="0"/>
        <v>43</v>
      </c>
      <c r="D35" s="6">
        <f t="shared" si="3"/>
        <v>2</v>
      </c>
      <c r="E35" s="5">
        <f t="shared" si="1"/>
        <v>1</v>
      </c>
      <c r="F35" s="7">
        <f t="shared" si="4"/>
        <v>1</v>
      </c>
      <c r="G35" s="7">
        <f t="shared" si="5"/>
        <v>283</v>
      </c>
    </row>
    <row r="36" spans="1:7" x14ac:dyDescent="0.25">
      <c r="A36" s="20">
        <v>27</v>
      </c>
      <c r="B36" s="5">
        <f t="shared" si="2"/>
        <v>214</v>
      </c>
      <c r="C36" s="20">
        <f t="shared" si="0"/>
        <v>43</v>
      </c>
      <c r="D36" s="6">
        <f t="shared" si="3"/>
        <v>2</v>
      </c>
      <c r="E36" s="5">
        <f t="shared" si="1"/>
        <v>1</v>
      </c>
      <c r="F36" s="7">
        <f t="shared" si="4"/>
        <v>1</v>
      </c>
      <c r="G36" s="7">
        <f t="shared" si="5"/>
        <v>284</v>
      </c>
    </row>
    <row r="37" spans="1:7" x14ac:dyDescent="0.25">
      <c r="A37" s="20">
        <v>28</v>
      </c>
      <c r="B37" s="5">
        <f t="shared" si="2"/>
        <v>213</v>
      </c>
      <c r="C37" s="20">
        <f t="shared" si="0"/>
        <v>43</v>
      </c>
      <c r="D37" s="6">
        <f t="shared" si="3"/>
        <v>2</v>
      </c>
      <c r="E37" s="5">
        <f t="shared" si="1"/>
        <v>1</v>
      </c>
      <c r="F37" s="7">
        <f t="shared" si="4"/>
        <v>1</v>
      </c>
      <c r="G37" s="7">
        <f t="shared" si="5"/>
        <v>285</v>
      </c>
    </row>
    <row r="38" spans="1:7" x14ac:dyDescent="0.25">
      <c r="A38" s="20">
        <v>29</v>
      </c>
      <c r="B38" s="5">
        <f t="shared" si="2"/>
        <v>212</v>
      </c>
      <c r="C38" s="20">
        <f t="shared" si="0"/>
        <v>42</v>
      </c>
      <c r="D38" s="6">
        <f t="shared" si="3"/>
        <v>2</v>
      </c>
      <c r="E38" s="5">
        <f t="shared" si="1"/>
        <v>1</v>
      </c>
      <c r="F38" s="7">
        <f t="shared" si="4"/>
        <v>1</v>
      </c>
      <c r="G38" s="7">
        <f t="shared" si="5"/>
        <v>286</v>
      </c>
    </row>
    <row r="39" spans="1:7" x14ac:dyDescent="0.25">
      <c r="A39" s="20">
        <v>30</v>
      </c>
      <c r="B39" s="5">
        <f t="shared" si="2"/>
        <v>211</v>
      </c>
      <c r="C39" s="20">
        <f t="shared" si="0"/>
        <v>42</v>
      </c>
      <c r="D39" s="6">
        <f t="shared" si="3"/>
        <v>2</v>
      </c>
      <c r="E39" s="5">
        <f t="shared" si="1"/>
        <v>1</v>
      </c>
      <c r="F39" s="7">
        <f t="shared" si="4"/>
        <v>1</v>
      </c>
      <c r="G39" s="7">
        <f t="shared" si="5"/>
        <v>287</v>
      </c>
    </row>
    <row r="40" spans="1:7" x14ac:dyDescent="0.25">
      <c r="A40" s="20">
        <v>31</v>
      </c>
      <c r="B40" s="5">
        <f t="shared" si="2"/>
        <v>210</v>
      </c>
      <c r="C40" s="20">
        <f t="shared" si="0"/>
        <v>42</v>
      </c>
      <c r="D40" s="6">
        <f t="shared" si="3"/>
        <v>2</v>
      </c>
      <c r="E40" s="5">
        <f t="shared" si="1"/>
        <v>1</v>
      </c>
      <c r="F40" s="7">
        <f t="shared" si="4"/>
        <v>1</v>
      </c>
      <c r="G40" s="7">
        <f t="shared" si="5"/>
        <v>288</v>
      </c>
    </row>
    <row r="41" spans="1:7" x14ac:dyDescent="0.25">
      <c r="A41" s="20">
        <v>32</v>
      </c>
      <c r="B41" s="5">
        <f t="shared" si="2"/>
        <v>209</v>
      </c>
      <c r="C41" s="20">
        <f t="shared" si="0"/>
        <v>42</v>
      </c>
      <c r="D41" s="6">
        <f t="shared" si="3"/>
        <v>2</v>
      </c>
      <c r="E41" s="5">
        <f t="shared" si="1"/>
        <v>1</v>
      </c>
      <c r="F41" s="7">
        <f t="shared" si="4"/>
        <v>1</v>
      </c>
      <c r="G41" s="7">
        <f t="shared" si="5"/>
        <v>289</v>
      </c>
    </row>
    <row r="42" spans="1:7" x14ac:dyDescent="0.25">
      <c r="A42" s="20">
        <v>33</v>
      </c>
      <c r="B42" s="5">
        <f t="shared" si="2"/>
        <v>208</v>
      </c>
      <c r="C42" s="20">
        <f t="shared" si="0"/>
        <v>42</v>
      </c>
      <c r="D42" s="6">
        <f t="shared" si="3"/>
        <v>2</v>
      </c>
      <c r="E42" s="5">
        <f t="shared" si="1"/>
        <v>1</v>
      </c>
      <c r="F42" s="7">
        <f t="shared" si="4"/>
        <v>1</v>
      </c>
      <c r="G42" s="7">
        <f t="shared" si="5"/>
        <v>290</v>
      </c>
    </row>
    <row r="43" spans="1:7" x14ac:dyDescent="0.25">
      <c r="A43" s="20">
        <v>34</v>
      </c>
      <c r="B43" s="5">
        <f t="shared" si="2"/>
        <v>207</v>
      </c>
      <c r="C43" s="20">
        <f t="shared" si="0"/>
        <v>41</v>
      </c>
      <c r="D43" s="6">
        <f t="shared" si="3"/>
        <v>2</v>
      </c>
      <c r="E43" s="5">
        <f t="shared" si="1"/>
        <v>1</v>
      </c>
      <c r="F43" s="7">
        <f t="shared" si="4"/>
        <v>1</v>
      </c>
      <c r="G43" s="7">
        <f t="shared" si="5"/>
        <v>291</v>
      </c>
    </row>
    <row r="44" spans="1:7" x14ac:dyDescent="0.25">
      <c r="A44" s="20">
        <v>35</v>
      </c>
      <c r="B44" s="5">
        <f t="shared" si="2"/>
        <v>206</v>
      </c>
      <c r="C44" s="20">
        <f t="shared" si="0"/>
        <v>41</v>
      </c>
      <c r="D44" s="6">
        <f t="shared" si="3"/>
        <v>2</v>
      </c>
      <c r="E44" s="5">
        <f t="shared" si="1"/>
        <v>1</v>
      </c>
      <c r="F44" s="7">
        <f t="shared" si="4"/>
        <v>1</v>
      </c>
      <c r="G44" s="7">
        <f t="shared" si="5"/>
        <v>292</v>
      </c>
    </row>
    <row r="45" spans="1:7" x14ac:dyDescent="0.25">
      <c r="A45" s="20">
        <v>36</v>
      </c>
      <c r="B45" s="5">
        <f t="shared" si="2"/>
        <v>205</v>
      </c>
      <c r="C45" s="20">
        <f t="shared" si="0"/>
        <v>41</v>
      </c>
      <c r="D45" s="6">
        <f t="shared" si="3"/>
        <v>2</v>
      </c>
      <c r="E45" s="5">
        <f t="shared" si="1"/>
        <v>1</v>
      </c>
      <c r="F45" s="7">
        <f t="shared" si="4"/>
        <v>1</v>
      </c>
      <c r="G45" s="7">
        <f t="shared" si="5"/>
        <v>293</v>
      </c>
    </row>
    <row r="46" spans="1:7" x14ac:dyDescent="0.25">
      <c r="A46" s="19">
        <v>37</v>
      </c>
      <c r="B46" s="8">
        <f t="shared" si="2"/>
        <v>204</v>
      </c>
      <c r="C46" s="19">
        <f t="shared" si="0"/>
        <v>41</v>
      </c>
      <c r="D46" s="9">
        <f t="shared" si="3"/>
        <v>2</v>
      </c>
      <c r="E46" s="8">
        <f t="shared" si="1"/>
        <v>1</v>
      </c>
      <c r="F46" s="10">
        <f t="shared" si="4"/>
        <v>1</v>
      </c>
      <c r="G46" s="10">
        <f t="shared" si="5"/>
        <v>294</v>
      </c>
    </row>
  </sheetData>
  <mergeCells count="2">
    <mergeCell ref="B7:C7"/>
    <mergeCell ref="E7:F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abSelected="1" zoomScale="125" zoomScaleNormal="125" zoomScalePageLayoutView="125" workbookViewId="0">
      <selection activeCell="S14" sqref="S14"/>
    </sheetView>
  </sheetViews>
  <sheetFormatPr defaultColWidth="11" defaultRowHeight="15.75" x14ac:dyDescent="0.25"/>
  <cols>
    <col min="1" max="1" width="8" customWidth="1"/>
    <col min="2" max="2" width="12" customWidth="1"/>
    <col min="3" max="3" width="12.375" customWidth="1"/>
    <col min="4" max="4" width="9.875" customWidth="1"/>
    <col min="5" max="5" width="13.5" customWidth="1"/>
    <col min="6" max="6" width="11.125" style="26" customWidth="1"/>
    <col min="7" max="7" width="10.125" customWidth="1"/>
    <col min="8" max="8" width="17.125" customWidth="1"/>
    <col min="9" max="9" width="8.625" customWidth="1"/>
    <col min="10" max="10" width="16.625" customWidth="1"/>
    <col min="11" max="11" width="9" customWidth="1"/>
    <col min="13" max="13" width="13.875" bestFit="1" customWidth="1"/>
    <col min="24" max="24" width="17.875" bestFit="1" customWidth="1"/>
    <col min="26" max="26" width="11" style="59"/>
  </cols>
  <sheetData>
    <row r="1" spans="1:26" x14ac:dyDescent="0.25">
      <c r="A1" s="27" t="s">
        <v>20</v>
      </c>
      <c r="B1" s="27"/>
      <c r="C1" s="27"/>
      <c r="D1" s="27"/>
      <c r="E1" s="27"/>
      <c r="H1" s="21" t="s">
        <v>21</v>
      </c>
      <c r="W1" s="27"/>
      <c r="X1" s="27"/>
    </row>
    <row r="2" spans="1:26" x14ac:dyDescent="0.25">
      <c r="O2" s="3" t="s">
        <v>25</v>
      </c>
    </row>
    <row r="3" spans="1:26" x14ac:dyDescent="0.25">
      <c r="A3" s="3" t="s">
        <v>1</v>
      </c>
      <c r="H3" s="3" t="s">
        <v>1</v>
      </c>
      <c r="O3" s="22" t="s">
        <v>26</v>
      </c>
      <c r="P3" s="23">
        <v>1</v>
      </c>
      <c r="R3" s="23"/>
    </row>
    <row r="4" spans="1:26" x14ac:dyDescent="0.25">
      <c r="A4" s="60">
        <v>300</v>
      </c>
      <c r="B4" t="s">
        <v>57</v>
      </c>
      <c r="E4" t="s">
        <v>31</v>
      </c>
      <c r="F4" s="60">
        <v>0.01</v>
      </c>
      <c r="H4" t="s">
        <v>32</v>
      </c>
      <c r="I4" s="61">
        <v>0.99</v>
      </c>
      <c r="J4" s="1" t="s">
        <v>38</v>
      </c>
      <c r="K4" s="62">
        <v>1</v>
      </c>
      <c r="L4" s="69" t="s">
        <v>23</v>
      </c>
      <c r="M4" s="69"/>
      <c r="O4" t="s">
        <v>27</v>
      </c>
      <c r="P4" s="24">
        <v>20</v>
      </c>
    </row>
    <row r="5" spans="1:26" x14ac:dyDescent="0.25">
      <c r="A5" s="60">
        <v>0.2</v>
      </c>
      <c r="B5" t="s">
        <v>58</v>
      </c>
      <c r="E5" t="s">
        <v>64</v>
      </c>
      <c r="F5" s="26">
        <v>1</v>
      </c>
      <c r="H5" t="s">
        <v>33</v>
      </c>
      <c r="I5" s="61">
        <v>0.95</v>
      </c>
      <c r="J5" s="1" t="s">
        <v>56</v>
      </c>
      <c r="K5" s="62">
        <v>1</v>
      </c>
      <c r="O5" t="s">
        <v>28</v>
      </c>
      <c r="P5" s="24">
        <v>15</v>
      </c>
    </row>
    <row r="6" spans="1:26" x14ac:dyDescent="0.25">
      <c r="A6" s="60">
        <v>5</v>
      </c>
      <c r="B6" t="s">
        <v>59</v>
      </c>
      <c r="H6" t="s">
        <v>36</v>
      </c>
      <c r="I6" s="61">
        <v>0.75</v>
      </c>
      <c r="J6" s="1" t="s">
        <v>51</v>
      </c>
      <c r="K6" s="62">
        <f>1-K5</f>
        <v>0</v>
      </c>
      <c r="L6" t="s">
        <v>30</v>
      </c>
      <c r="O6" s="2" t="s">
        <v>29</v>
      </c>
      <c r="P6" s="25">
        <f ca="1">SUM(Y12:Y49)</f>
        <v>5498</v>
      </c>
    </row>
    <row r="7" spans="1:26" x14ac:dyDescent="0.25">
      <c r="A7" s="60">
        <v>0</v>
      </c>
      <c r="B7" t="s">
        <v>60</v>
      </c>
      <c r="I7" s="61"/>
      <c r="J7" s="1"/>
      <c r="K7" s="1"/>
      <c r="O7" s="2"/>
      <c r="P7" s="25"/>
    </row>
    <row r="8" spans="1:26" x14ac:dyDescent="0.25">
      <c r="A8" s="60">
        <v>0</v>
      </c>
      <c r="B8" t="s">
        <v>63</v>
      </c>
      <c r="H8" t="s">
        <v>37</v>
      </c>
      <c r="I8" s="61">
        <v>0.25</v>
      </c>
    </row>
    <row r="9" spans="1:26" x14ac:dyDescent="0.25">
      <c r="A9" s="2" t="s">
        <v>9</v>
      </c>
      <c r="B9" s="2" t="s">
        <v>10</v>
      </c>
      <c r="C9" s="2"/>
      <c r="V9" s="52"/>
    </row>
    <row r="10" spans="1:26" s="26" customFormat="1" ht="0.75" customHeight="1" x14ac:dyDescent="0.25">
      <c r="A10" s="30"/>
      <c r="B10" s="31"/>
      <c r="C10" s="32"/>
      <c r="D10" s="11"/>
      <c r="E10" s="32"/>
      <c r="F10" s="28"/>
      <c r="I10" s="28"/>
      <c r="V10" s="11"/>
      <c r="W10" s="11"/>
      <c r="X10" s="31" t="s">
        <v>18</v>
      </c>
      <c r="Z10" s="59"/>
    </row>
    <row r="11" spans="1:26" s="26" customFormat="1" ht="60" customHeight="1" x14ac:dyDescent="0.25">
      <c r="A11" s="33" t="s">
        <v>0</v>
      </c>
      <c r="B11" s="40" t="s">
        <v>13</v>
      </c>
      <c r="C11" s="41" t="s">
        <v>34</v>
      </c>
      <c r="D11" s="41" t="s">
        <v>15</v>
      </c>
      <c r="E11" s="41" t="s">
        <v>35</v>
      </c>
      <c r="F11" s="40" t="s">
        <v>55</v>
      </c>
      <c r="G11" s="41" t="s">
        <v>22</v>
      </c>
      <c r="H11" s="34" t="s">
        <v>39</v>
      </c>
      <c r="I11" s="34" t="s">
        <v>41</v>
      </c>
      <c r="J11" s="34" t="s">
        <v>42</v>
      </c>
      <c r="K11" s="34" t="s">
        <v>43</v>
      </c>
      <c r="L11" s="34" t="s">
        <v>44</v>
      </c>
      <c r="M11" s="35" t="s">
        <v>40</v>
      </c>
      <c r="N11" s="46" t="s">
        <v>46</v>
      </c>
      <c r="O11" s="46" t="s">
        <v>47</v>
      </c>
      <c r="P11" s="46" t="s">
        <v>48</v>
      </c>
      <c r="Q11" s="46" t="s">
        <v>53</v>
      </c>
      <c r="R11" s="46" t="s">
        <v>54</v>
      </c>
      <c r="S11" s="46" t="s">
        <v>45</v>
      </c>
      <c r="T11" s="46" t="s">
        <v>49</v>
      </c>
      <c r="U11" s="49" t="s">
        <v>50</v>
      </c>
      <c r="V11" s="56" t="s">
        <v>61</v>
      </c>
      <c r="W11" s="57" t="s">
        <v>16</v>
      </c>
      <c r="X11" s="58" t="s">
        <v>52</v>
      </c>
      <c r="Y11" s="36" t="s">
        <v>24</v>
      </c>
      <c r="Z11" s="59" t="s">
        <v>62</v>
      </c>
    </row>
    <row r="12" spans="1:26" s="26" customFormat="1" x14ac:dyDescent="0.25">
      <c r="A12" s="39">
        <v>1</v>
      </c>
      <c r="B12" s="42">
        <f t="shared" ref="B12:B49" si="0">$A$4-D12-W12</f>
        <v>295</v>
      </c>
      <c r="C12" s="44">
        <f t="shared" ref="C12:C49" si="1">ROUND($A$5*B12,0)</f>
        <v>59</v>
      </c>
      <c r="D12" s="43">
        <f>A6</f>
        <v>5</v>
      </c>
      <c r="E12" s="43">
        <f>C12+D12</f>
        <v>64</v>
      </c>
      <c r="F12" s="43">
        <f t="shared" ref="F12:F49" si="2">E12-G12</f>
        <v>64</v>
      </c>
      <c r="G12" s="43">
        <f>A8</f>
        <v>0</v>
      </c>
      <c r="H12" s="55">
        <f>ROUND($K$4*F12,0)</f>
        <v>64</v>
      </c>
      <c r="I12" s="22">
        <f>H12-J12</f>
        <v>59</v>
      </c>
      <c r="J12" s="22">
        <f t="shared" ref="J12:J49" si="3">ROUND($K$4*(D12-G12),0)</f>
        <v>5</v>
      </c>
      <c r="K12" s="22">
        <f t="shared" ref="K12:K49" ca="1" si="4">_xlfn.BINOM.INV(I12,1-$I$5,RAND())</f>
        <v>7</v>
      </c>
      <c r="L12" s="22">
        <f ca="1">_xlfn.BINOM.INV(J12,$I$4,RAND())</f>
        <v>4</v>
      </c>
      <c r="M12" s="29">
        <f ca="1">K12+L12</f>
        <v>11</v>
      </c>
      <c r="N12" s="50">
        <f ca="1">L12+G12</f>
        <v>4</v>
      </c>
      <c r="O12" s="51">
        <v>0</v>
      </c>
      <c r="P12" s="51">
        <v>0</v>
      </c>
      <c r="Q12" s="47">
        <v>0</v>
      </c>
      <c r="R12" s="47">
        <v>0</v>
      </c>
      <c r="S12" s="47">
        <v>0</v>
      </c>
      <c r="T12" s="47">
        <v>0</v>
      </c>
      <c r="U12" s="47">
        <v>0</v>
      </c>
      <c r="V12" s="54">
        <f>Q12+R12</f>
        <v>0</v>
      </c>
      <c r="W12" s="54">
        <f>A7</f>
        <v>0</v>
      </c>
      <c r="X12" s="37">
        <f t="shared" ref="X12:X49" si="5">MIN(ROUND($F$4*C12*D12,0),$A$4-W12-D12)</f>
        <v>3</v>
      </c>
      <c r="Y12" s="38">
        <f t="shared" ref="Y12:Y49" si="6">$P$3*H12+$P$4*T12+$P$5*U12</f>
        <v>64</v>
      </c>
      <c r="Z12" s="59">
        <f t="shared" ref="Z12:Z49" si="7">W12+B12+D12</f>
        <v>300</v>
      </c>
    </row>
    <row r="13" spans="1:26" s="26" customFormat="1" x14ac:dyDescent="0.25">
      <c r="A13" s="39">
        <v>2</v>
      </c>
      <c r="B13" s="42">
        <f t="shared" si="0"/>
        <v>292</v>
      </c>
      <c r="C13" s="44">
        <f t="shared" si="1"/>
        <v>58</v>
      </c>
      <c r="D13" s="43">
        <f>D12+X12-V12</f>
        <v>8</v>
      </c>
      <c r="E13" s="43">
        <f t="shared" ref="E13:E49" si="8">C13+D13</f>
        <v>66</v>
      </c>
      <c r="F13" s="43">
        <f t="shared" si="2"/>
        <v>61</v>
      </c>
      <c r="G13" s="43">
        <f>ROUND(D12-V12,0)</f>
        <v>5</v>
      </c>
      <c r="H13" s="55">
        <f>ROUND($K$4*F13,0)</f>
        <v>61</v>
      </c>
      <c r="I13" s="22">
        <f t="shared" ref="I13:I49" si="9">H13-J13</f>
        <v>58</v>
      </c>
      <c r="J13" s="22">
        <f t="shared" si="3"/>
        <v>3</v>
      </c>
      <c r="K13" s="22">
        <f t="shared" ca="1" si="4"/>
        <v>4</v>
      </c>
      <c r="L13" s="22">
        <f t="shared" ref="L13:L49" ca="1" si="10">_xlfn.BINOM.INV(J13,$I$4,RAND())</f>
        <v>3</v>
      </c>
      <c r="M13" s="29">
        <f t="shared" ref="M13:M49" ca="1" si="11">K13+L13</f>
        <v>7</v>
      </c>
      <c r="N13" s="64">
        <f ca="1">L13+G13</f>
        <v>8</v>
      </c>
      <c r="O13" s="51">
        <f ca="1">ROUND($K$5*N13,0)</f>
        <v>8</v>
      </c>
      <c r="P13" s="51">
        <f ca="1">MIN(ROUND($K$6*N13,0), N13 - O13)</f>
        <v>0</v>
      </c>
      <c r="Q13" s="47">
        <f ca="1">MIN(O13,ROUND($I$6*O13,0))</f>
        <v>6</v>
      </c>
      <c r="R13" s="47">
        <f ca="1">MIN(P13,ROUND($I$8*P13,0))</f>
        <v>0</v>
      </c>
      <c r="S13" s="63">
        <f ca="1">M13+M12</f>
        <v>18</v>
      </c>
      <c r="T13" s="47">
        <f t="shared" ref="T13:T49" ca="1" si="12">ROUND($K$5*S13,0)</f>
        <v>18</v>
      </c>
      <c r="U13" s="47">
        <f t="shared" ref="U13:U49" ca="1" si="13">S13-T13</f>
        <v>0</v>
      </c>
      <c r="V13" s="54">
        <f ca="1">Q13+R13</f>
        <v>6</v>
      </c>
      <c r="W13" s="54">
        <f>W12+V12</f>
        <v>0</v>
      </c>
      <c r="X13" s="37">
        <f t="shared" si="5"/>
        <v>5</v>
      </c>
      <c r="Y13" s="38">
        <f t="shared" ca="1" si="6"/>
        <v>421</v>
      </c>
      <c r="Z13" s="59">
        <f t="shared" si="7"/>
        <v>300</v>
      </c>
    </row>
    <row r="14" spans="1:26" s="26" customFormat="1" x14ac:dyDescent="0.25">
      <c r="A14" s="39">
        <v>3</v>
      </c>
      <c r="B14" s="42">
        <f t="shared" ca="1" si="0"/>
        <v>287</v>
      </c>
      <c r="C14" s="44">
        <f ca="1">ROUND($A$5*B14,0)</f>
        <v>57</v>
      </c>
      <c r="D14" s="43">
        <f t="shared" ref="D14:D49" ca="1" si="14">D13+X13-V13</f>
        <v>7</v>
      </c>
      <c r="E14" s="43">
        <f t="shared" ca="1" si="8"/>
        <v>64</v>
      </c>
      <c r="F14" s="43">
        <f t="shared" ca="1" si="2"/>
        <v>62</v>
      </c>
      <c r="G14" s="43">
        <f ca="1">ROUND(D13-V13,0)</f>
        <v>2</v>
      </c>
      <c r="H14" s="29">
        <f t="shared" ref="H14:H49" ca="1" si="15">ROUND($K$4*F14,0)</f>
        <v>62</v>
      </c>
      <c r="I14" s="22">
        <f t="shared" ca="1" si="9"/>
        <v>57</v>
      </c>
      <c r="J14" s="22">
        <f t="shared" ca="1" si="3"/>
        <v>5</v>
      </c>
      <c r="K14" s="22">
        <f t="shared" ca="1" si="4"/>
        <v>1</v>
      </c>
      <c r="L14" s="22">
        <f ca="1">_xlfn.BINOM.INV(J14,$I$4,RAND())</f>
        <v>5</v>
      </c>
      <c r="M14" s="29">
        <f t="shared" ca="1" si="11"/>
        <v>6</v>
      </c>
      <c r="N14" s="50">
        <f ca="1">L14+G14</f>
        <v>7</v>
      </c>
      <c r="O14" s="51">
        <f t="shared" ref="O14:O49" ca="1" si="16">ROUND($K$5*N14,0)</f>
        <v>7</v>
      </c>
      <c r="P14" s="51">
        <f ca="1">MIN(ROUND($K$6*N14,0), N14 - O14)</f>
        <v>0</v>
      </c>
      <c r="Q14" s="47">
        <f ca="1">MIN(O14,ROUND($I$6*O14,0))</f>
        <v>5</v>
      </c>
      <c r="R14" s="47">
        <f ca="1">MIN(P14,ROUND($I$8*P14,0))</f>
        <v>0</v>
      </c>
      <c r="S14" s="47">
        <f ca="1">G14+M14</f>
        <v>8</v>
      </c>
      <c r="T14" s="47">
        <f t="shared" ca="1" si="12"/>
        <v>8</v>
      </c>
      <c r="U14" s="47">
        <f t="shared" ca="1" si="13"/>
        <v>0</v>
      </c>
      <c r="V14" s="54">
        <f t="shared" ref="V14:V49" ca="1" si="17">Q14+R14</f>
        <v>5</v>
      </c>
      <c r="W14" s="54">
        <f ca="1">W13+V13</f>
        <v>6</v>
      </c>
      <c r="X14" s="37">
        <f t="shared" ca="1" si="5"/>
        <v>4</v>
      </c>
      <c r="Y14" s="38">
        <f t="shared" ca="1" si="6"/>
        <v>222</v>
      </c>
      <c r="Z14" s="59">
        <f t="shared" ca="1" si="7"/>
        <v>300</v>
      </c>
    </row>
    <row r="15" spans="1:26" s="26" customFormat="1" x14ac:dyDescent="0.25">
      <c r="A15" s="39">
        <v>4</v>
      </c>
      <c r="B15" s="42">
        <f t="shared" ca="1" si="0"/>
        <v>283</v>
      </c>
      <c r="C15" s="44">
        <f t="shared" ca="1" si="1"/>
        <v>57</v>
      </c>
      <c r="D15" s="43">
        <f t="shared" ca="1" si="14"/>
        <v>6</v>
      </c>
      <c r="E15" s="43">
        <f t="shared" ca="1" si="8"/>
        <v>63</v>
      </c>
      <c r="F15" s="43">
        <f t="shared" ca="1" si="2"/>
        <v>61</v>
      </c>
      <c r="G15" s="43">
        <f ca="1">ROUND(D14-V14,0)</f>
        <v>2</v>
      </c>
      <c r="H15" s="29">
        <f t="shared" ca="1" si="15"/>
        <v>61</v>
      </c>
      <c r="I15" s="22">
        <f t="shared" ca="1" si="9"/>
        <v>57</v>
      </c>
      <c r="J15" s="22">
        <f t="shared" ca="1" si="3"/>
        <v>4</v>
      </c>
      <c r="K15" s="22">
        <f t="shared" ca="1" si="4"/>
        <v>3</v>
      </c>
      <c r="L15" s="22">
        <f t="shared" ca="1" si="10"/>
        <v>4</v>
      </c>
      <c r="M15" s="29">
        <f t="shared" ca="1" si="11"/>
        <v>7</v>
      </c>
      <c r="N15" s="50">
        <f t="shared" ref="N15:N49" ca="1" si="18">L15+G15</f>
        <v>6</v>
      </c>
      <c r="O15" s="51">
        <f t="shared" ca="1" si="16"/>
        <v>6</v>
      </c>
      <c r="P15" s="51">
        <f t="shared" ref="P15:P49" ca="1" si="19">MIN(ROUND($K$6*N15,0), N15 - O15)</f>
        <v>0</v>
      </c>
      <c r="Q15" s="47">
        <f t="shared" ref="Q15:Q20" ca="1" si="20">MIN(O15,ROUND($I$6*O15,0))</f>
        <v>5</v>
      </c>
      <c r="R15" s="47">
        <f t="shared" ref="R15:R20" ca="1" si="21">MIN(P15,ROUND($I$8*P15,0))</f>
        <v>0</v>
      </c>
      <c r="S15" s="47">
        <f t="shared" ref="S15:S49" ca="1" si="22">G15+M15</f>
        <v>9</v>
      </c>
      <c r="T15" s="47">
        <f t="shared" ca="1" si="12"/>
        <v>9</v>
      </c>
      <c r="U15" s="47">
        <f t="shared" ca="1" si="13"/>
        <v>0</v>
      </c>
      <c r="V15" s="54">
        <f ca="1">Q15+R15</f>
        <v>5</v>
      </c>
      <c r="W15" s="54">
        <f ca="1">W14+V14</f>
        <v>11</v>
      </c>
      <c r="X15" s="37">
        <f t="shared" ca="1" si="5"/>
        <v>3</v>
      </c>
      <c r="Y15" s="38">
        <f t="shared" ca="1" si="6"/>
        <v>241</v>
      </c>
      <c r="Z15" s="59">
        <f t="shared" ca="1" si="7"/>
        <v>300</v>
      </c>
    </row>
    <row r="16" spans="1:26" s="26" customFormat="1" x14ac:dyDescent="0.25">
      <c r="A16" s="39">
        <v>5</v>
      </c>
      <c r="B16" s="42">
        <f t="shared" ca="1" si="0"/>
        <v>280</v>
      </c>
      <c r="C16" s="44">
        <f t="shared" ca="1" si="1"/>
        <v>56</v>
      </c>
      <c r="D16" s="43">
        <f t="shared" ca="1" si="14"/>
        <v>4</v>
      </c>
      <c r="E16" s="43">
        <f t="shared" ca="1" si="8"/>
        <v>60</v>
      </c>
      <c r="F16" s="43">
        <f t="shared" ca="1" si="2"/>
        <v>59</v>
      </c>
      <c r="G16" s="43">
        <f t="shared" ref="G16:G49" ca="1" si="23">ROUND(D15-V15,0)</f>
        <v>1</v>
      </c>
      <c r="H16" s="29">
        <f t="shared" ca="1" si="15"/>
        <v>59</v>
      </c>
      <c r="I16" s="22">
        <f t="shared" ca="1" si="9"/>
        <v>56</v>
      </c>
      <c r="J16" s="22">
        <f t="shared" ca="1" si="3"/>
        <v>3</v>
      </c>
      <c r="K16" s="22">
        <f t="shared" ca="1" si="4"/>
        <v>2</v>
      </c>
      <c r="L16" s="22">
        <f t="shared" ca="1" si="10"/>
        <v>3</v>
      </c>
      <c r="M16" s="29">
        <f t="shared" ca="1" si="11"/>
        <v>5</v>
      </c>
      <c r="N16" s="50">
        <f t="shared" ca="1" si="18"/>
        <v>4</v>
      </c>
      <c r="O16" s="51">
        <f t="shared" ca="1" si="16"/>
        <v>4</v>
      </c>
      <c r="P16" s="51">
        <f t="shared" ca="1" si="19"/>
        <v>0</v>
      </c>
      <c r="Q16" s="47">
        <f t="shared" ca="1" si="20"/>
        <v>3</v>
      </c>
      <c r="R16" s="47">
        <f t="shared" ca="1" si="21"/>
        <v>0</v>
      </c>
      <c r="S16" s="47">
        <f t="shared" ca="1" si="22"/>
        <v>6</v>
      </c>
      <c r="T16" s="47">
        <f t="shared" ca="1" si="12"/>
        <v>6</v>
      </c>
      <c r="U16" s="47">
        <f t="shared" ca="1" si="13"/>
        <v>0</v>
      </c>
      <c r="V16" s="54">
        <f t="shared" ca="1" si="17"/>
        <v>3</v>
      </c>
      <c r="W16" s="54">
        <f ca="1">W15+V15</f>
        <v>16</v>
      </c>
      <c r="X16" s="37">
        <f t="shared" ca="1" si="5"/>
        <v>2</v>
      </c>
      <c r="Y16" s="38">
        <f t="shared" ca="1" si="6"/>
        <v>179</v>
      </c>
      <c r="Z16" s="59">
        <f t="shared" ca="1" si="7"/>
        <v>300</v>
      </c>
    </row>
    <row r="17" spans="1:26" s="26" customFormat="1" x14ac:dyDescent="0.25">
      <c r="A17" s="39">
        <v>6</v>
      </c>
      <c r="B17" s="42">
        <f t="shared" ca="1" si="0"/>
        <v>278</v>
      </c>
      <c r="C17" s="44">
        <f t="shared" ca="1" si="1"/>
        <v>56</v>
      </c>
      <c r="D17" s="43">
        <f t="shared" ca="1" si="14"/>
        <v>3</v>
      </c>
      <c r="E17" s="43">
        <f t="shared" ca="1" si="8"/>
        <v>59</v>
      </c>
      <c r="F17" s="43">
        <f t="shared" ca="1" si="2"/>
        <v>58</v>
      </c>
      <c r="G17" s="43">
        <f t="shared" ca="1" si="23"/>
        <v>1</v>
      </c>
      <c r="H17" s="29">
        <f t="shared" ca="1" si="15"/>
        <v>58</v>
      </c>
      <c r="I17" s="22">
        <f t="shared" ca="1" si="9"/>
        <v>56</v>
      </c>
      <c r="J17" s="22">
        <f t="shared" ca="1" si="3"/>
        <v>2</v>
      </c>
      <c r="K17" s="22">
        <f t="shared" ca="1" si="4"/>
        <v>4</v>
      </c>
      <c r="L17" s="22">
        <f t="shared" ca="1" si="10"/>
        <v>2</v>
      </c>
      <c r="M17" s="29">
        <f t="shared" ca="1" si="11"/>
        <v>6</v>
      </c>
      <c r="N17" s="50">
        <f t="shared" ca="1" si="18"/>
        <v>3</v>
      </c>
      <c r="O17" s="51">
        <f t="shared" ca="1" si="16"/>
        <v>3</v>
      </c>
      <c r="P17" s="51">
        <f t="shared" ca="1" si="19"/>
        <v>0</v>
      </c>
      <c r="Q17" s="47">
        <f t="shared" ca="1" si="20"/>
        <v>2</v>
      </c>
      <c r="R17" s="47">
        <f t="shared" ca="1" si="21"/>
        <v>0</v>
      </c>
      <c r="S17" s="47">
        <f t="shared" ca="1" si="22"/>
        <v>7</v>
      </c>
      <c r="T17" s="47">
        <f t="shared" ca="1" si="12"/>
        <v>7</v>
      </c>
      <c r="U17" s="47">
        <f t="shared" ca="1" si="13"/>
        <v>0</v>
      </c>
      <c r="V17" s="54">
        <f t="shared" ca="1" si="17"/>
        <v>2</v>
      </c>
      <c r="W17" s="54">
        <f t="shared" ref="W17:W49" ca="1" si="24">W16+V16</f>
        <v>19</v>
      </c>
      <c r="X17" s="37">
        <f t="shared" ca="1" si="5"/>
        <v>2</v>
      </c>
      <c r="Y17" s="38">
        <f t="shared" ca="1" si="6"/>
        <v>198</v>
      </c>
      <c r="Z17" s="59">
        <f t="shared" ca="1" si="7"/>
        <v>300</v>
      </c>
    </row>
    <row r="18" spans="1:26" s="26" customFormat="1" x14ac:dyDescent="0.25">
      <c r="A18" s="39">
        <v>7</v>
      </c>
      <c r="B18" s="42">
        <f t="shared" ca="1" si="0"/>
        <v>276</v>
      </c>
      <c r="C18" s="44">
        <f t="shared" ca="1" si="1"/>
        <v>55</v>
      </c>
      <c r="D18" s="43">
        <f t="shared" ca="1" si="14"/>
        <v>3</v>
      </c>
      <c r="E18" s="43">
        <f t="shared" ca="1" si="8"/>
        <v>58</v>
      </c>
      <c r="F18" s="43">
        <f t="shared" ca="1" si="2"/>
        <v>57</v>
      </c>
      <c r="G18" s="43">
        <f t="shared" ca="1" si="23"/>
        <v>1</v>
      </c>
      <c r="H18" s="29">
        <f t="shared" ca="1" si="15"/>
        <v>57</v>
      </c>
      <c r="I18" s="22">
        <f t="shared" ca="1" si="9"/>
        <v>55</v>
      </c>
      <c r="J18" s="22">
        <f t="shared" ca="1" si="3"/>
        <v>2</v>
      </c>
      <c r="K18" s="22">
        <f t="shared" ca="1" si="4"/>
        <v>2</v>
      </c>
      <c r="L18" s="22">
        <f t="shared" ca="1" si="10"/>
        <v>2</v>
      </c>
      <c r="M18" s="29">
        <f t="shared" ca="1" si="11"/>
        <v>4</v>
      </c>
      <c r="N18" s="50">
        <f t="shared" ca="1" si="18"/>
        <v>3</v>
      </c>
      <c r="O18" s="51">
        <f t="shared" ca="1" si="16"/>
        <v>3</v>
      </c>
      <c r="P18" s="51">
        <f ca="1">MIN(ROUND($K$6*N18,0), N18 - O18)</f>
        <v>0</v>
      </c>
      <c r="Q18" s="47">
        <f t="shared" ca="1" si="20"/>
        <v>2</v>
      </c>
      <c r="R18" s="47">
        <f t="shared" ca="1" si="21"/>
        <v>0</v>
      </c>
      <c r="S18" s="47">
        <f t="shared" ca="1" si="22"/>
        <v>5</v>
      </c>
      <c r="T18" s="47">
        <f t="shared" ca="1" si="12"/>
        <v>5</v>
      </c>
      <c r="U18" s="47">
        <f t="shared" ca="1" si="13"/>
        <v>0</v>
      </c>
      <c r="V18" s="54">
        <f t="shared" ca="1" si="17"/>
        <v>2</v>
      </c>
      <c r="W18" s="54">
        <f t="shared" ca="1" si="24"/>
        <v>21</v>
      </c>
      <c r="X18" s="37">
        <f t="shared" ca="1" si="5"/>
        <v>2</v>
      </c>
      <c r="Y18" s="38">
        <f t="shared" ca="1" si="6"/>
        <v>157</v>
      </c>
      <c r="Z18" s="59">
        <f t="shared" ca="1" si="7"/>
        <v>300</v>
      </c>
    </row>
    <row r="19" spans="1:26" s="26" customFormat="1" x14ac:dyDescent="0.25">
      <c r="A19" s="39">
        <v>8</v>
      </c>
      <c r="B19" s="42">
        <f t="shared" ca="1" si="0"/>
        <v>274</v>
      </c>
      <c r="C19" s="44">
        <f t="shared" ca="1" si="1"/>
        <v>55</v>
      </c>
      <c r="D19" s="43">
        <f t="shared" ca="1" si="14"/>
        <v>3</v>
      </c>
      <c r="E19" s="43">
        <f t="shared" ca="1" si="8"/>
        <v>58</v>
      </c>
      <c r="F19" s="43">
        <f t="shared" ca="1" si="2"/>
        <v>57</v>
      </c>
      <c r="G19" s="43">
        <f t="shared" ca="1" si="23"/>
        <v>1</v>
      </c>
      <c r="H19" s="29">
        <f t="shared" ca="1" si="15"/>
        <v>57</v>
      </c>
      <c r="I19" s="22">
        <f t="shared" ca="1" si="9"/>
        <v>55</v>
      </c>
      <c r="J19" s="22">
        <f t="shared" ca="1" si="3"/>
        <v>2</v>
      </c>
      <c r="K19" s="22">
        <f t="shared" ca="1" si="4"/>
        <v>4</v>
      </c>
      <c r="L19" s="22">
        <f t="shared" ca="1" si="10"/>
        <v>2</v>
      </c>
      <c r="M19" s="29">
        <f t="shared" ca="1" si="11"/>
        <v>6</v>
      </c>
      <c r="N19" s="50">
        <f t="shared" ca="1" si="18"/>
        <v>3</v>
      </c>
      <c r="O19" s="51">
        <f t="shared" ca="1" si="16"/>
        <v>3</v>
      </c>
      <c r="P19" s="51">
        <f t="shared" ca="1" si="19"/>
        <v>0</v>
      </c>
      <c r="Q19" s="47">
        <f t="shared" ca="1" si="20"/>
        <v>2</v>
      </c>
      <c r="R19" s="47">
        <f t="shared" ca="1" si="21"/>
        <v>0</v>
      </c>
      <c r="S19" s="47">
        <f t="shared" ca="1" si="22"/>
        <v>7</v>
      </c>
      <c r="T19" s="47">
        <f t="shared" ca="1" si="12"/>
        <v>7</v>
      </c>
      <c r="U19" s="47">
        <f t="shared" ca="1" si="13"/>
        <v>0</v>
      </c>
      <c r="V19" s="54">
        <f t="shared" ca="1" si="17"/>
        <v>2</v>
      </c>
      <c r="W19" s="54">
        <f t="shared" ca="1" si="24"/>
        <v>23</v>
      </c>
      <c r="X19" s="37">
        <f t="shared" ca="1" si="5"/>
        <v>2</v>
      </c>
      <c r="Y19" s="38">
        <f t="shared" ca="1" si="6"/>
        <v>197</v>
      </c>
      <c r="Z19" s="59">
        <f t="shared" ca="1" si="7"/>
        <v>300</v>
      </c>
    </row>
    <row r="20" spans="1:26" s="26" customFormat="1" x14ac:dyDescent="0.25">
      <c r="A20" s="39">
        <v>9</v>
      </c>
      <c r="B20" s="42">
        <f t="shared" ca="1" si="0"/>
        <v>272</v>
      </c>
      <c r="C20" s="44">
        <f t="shared" ca="1" si="1"/>
        <v>54</v>
      </c>
      <c r="D20" s="43">
        <f t="shared" ca="1" si="14"/>
        <v>3</v>
      </c>
      <c r="E20" s="43">
        <f t="shared" ca="1" si="8"/>
        <v>57</v>
      </c>
      <c r="F20" s="43">
        <f t="shared" ca="1" si="2"/>
        <v>56</v>
      </c>
      <c r="G20" s="43">
        <f t="shared" ca="1" si="23"/>
        <v>1</v>
      </c>
      <c r="H20" s="29">
        <f t="shared" ca="1" si="15"/>
        <v>56</v>
      </c>
      <c r="I20" s="22">
        <f t="shared" ca="1" si="9"/>
        <v>54</v>
      </c>
      <c r="J20" s="22">
        <f t="shared" ca="1" si="3"/>
        <v>2</v>
      </c>
      <c r="K20" s="22">
        <f t="shared" ca="1" si="4"/>
        <v>1</v>
      </c>
      <c r="L20" s="22">
        <f t="shared" ca="1" si="10"/>
        <v>2</v>
      </c>
      <c r="M20" s="29">
        <f t="shared" ca="1" si="11"/>
        <v>3</v>
      </c>
      <c r="N20" s="50">
        <f t="shared" ca="1" si="18"/>
        <v>3</v>
      </c>
      <c r="O20" s="51">
        <f t="shared" ca="1" si="16"/>
        <v>3</v>
      </c>
      <c r="P20" s="51">
        <f t="shared" ca="1" si="19"/>
        <v>0</v>
      </c>
      <c r="Q20" s="47">
        <f t="shared" ca="1" si="20"/>
        <v>2</v>
      </c>
      <c r="R20" s="47">
        <f t="shared" ca="1" si="21"/>
        <v>0</v>
      </c>
      <c r="S20" s="47">
        <f t="shared" ca="1" si="22"/>
        <v>4</v>
      </c>
      <c r="T20" s="47">
        <f t="shared" ca="1" si="12"/>
        <v>4</v>
      </c>
      <c r="U20" s="47">
        <f t="shared" ca="1" si="13"/>
        <v>0</v>
      </c>
      <c r="V20" s="54">
        <f t="shared" ca="1" si="17"/>
        <v>2</v>
      </c>
      <c r="W20" s="54">
        <f t="shared" ca="1" si="24"/>
        <v>25</v>
      </c>
      <c r="X20" s="37">
        <f t="shared" ca="1" si="5"/>
        <v>2</v>
      </c>
      <c r="Y20" s="38">
        <f t="shared" ca="1" si="6"/>
        <v>136</v>
      </c>
      <c r="Z20" s="59">
        <f t="shared" ca="1" si="7"/>
        <v>300</v>
      </c>
    </row>
    <row r="21" spans="1:26" s="26" customFormat="1" x14ac:dyDescent="0.25">
      <c r="A21" s="39">
        <v>10</v>
      </c>
      <c r="B21" s="42">
        <f t="shared" ca="1" si="0"/>
        <v>270</v>
      </c>
      <c r="C21" s="44">
        <f t="shared" ca="1" si="1"/>
        <v>54</v>
      </c>
      <c r="D21" s="43">
        <f t="shared" ca="1" si="14"/>
        <v>3</v>
      </c>
      <c r="E21" s="43">
        <f t="shared" ca="1" si="8"/>
        <v>57</v>
      </c>
      <c r="F21" s="43">
        <f t="shared" ca="1" si="2"/>
        <v>56</v>
      </c>
      <c r="G21" s="43">
        <f t="shared" ca="1" si="23"/>
        <v>1</v>
      </c>
      <c r="H21" s="29">
        <f t="shared" ca="1" si="15"/>
        <v>56</v>
      </c>
      <c r="I21" s="22">
        <f t="shared" ca="1" si="9"/>
        <v>54</v>
      </c>
      <c r="J21" s="22">
        <f t="shared" ca="1" si="3"/>
        <v>2</v>
      </c>
      <c r="K21" s="22">
        <f t="shared" ca="1" si="4"/>
        <v>0</v>
      </c>
      <c r="L21" s="22">
        <f t="shared" ca="1" si="10"/>
        <v>2</v>
      </c>
      <c r="M21" s="29">
        <f t="shared" ca="1" si="11"/>
        <v>2</v>
      </c>
      <c r="N21" s="50">
        <f t="shared" ca="1" si="18"/>
        <v>3</v>
      </c>
      <c r="O21" s="51">
        <f t="shared" ca="1" si="16"/>
        <v>3</v>
      </c>
      <c r="P21" s="51">
        <f t="shared" ca="1" si="19"/>
        <v>0</v>
      </c>
      <c r="Q21" s="47">
        <f t="shared" ref="Q21:Q49" ca="1" si="25">MIN(O21,ROUND($I$6*O21,0))</f>
        <v>2</v>
      </c>
      <c r="R21" s="47">
        <f t="shared" ref="R21:R49" ca="1" si="26">MIN(P21,ROUND($I$8*P21,0))</f>
        <v>0</v>
      </c>
      <c r="S21" s="47">
        <f t="shared" ca="1" si="22"/>
        <v>3</v>
      </c>
      <c r="T21" s="47">
        <f t="shared" ca="1" si="12"/>
        <v>3</v>
      </c>
      <c r="U21" s="47">
        <f t="shared" ca="1" si="13"/>
        <v>0</v>
      </c>
      <c r="V21" s="54">
        <f t="shared" ca="1" si="17"/>
        <v>2</v>
      </c>
      <c r="W21" s="54">
        <f t="shared" ca="1" si="24"/>
        <v>27</v>
      </c>
      <c r="X21" s="37">
        <f t="shared" ca="1" si="5"/>
        <v>2</v>
      </c>
      <c r="Y21" s="38">
        <f t="shared" ca="1" si="6"/>
        <v>116</v>
      </c>
      <c r="Z21" s="59">
        <f t="shared" ca="1" si="7"/>
        <v>300</v>
      </c>
    </row>
    <row r="22" spans="1:26" s="26" customFormat="1" x14ac:dyDescent="0.25">
      <c r="A22" s="39">
        <v>11</v>
      </c>
      <c r="B22" s="42">
        <f t="shared" ca="1" si="0"/>
        <v>268</v>
      </c>
      <c r="C22" s="44">
        <f t="shared" ca="1" si="1"/>
        <v>54</v>
      </c>
      <c r="D22" s="43">
        <f t="shared" ca="1" si="14"/>
        <v>3</v>
      </c>
      <c r="E22" s="43">
        <f t="shared" ca="1" si="8"/>
        <v>57</v>
      </c>
      <c r="F22" s="43">
        <f t="shared" ca="1" si="2"/>
        <v>56</v>
      </c>
      <c r="G22" s="43">
        <f t="shared" ca="1" si="23"/>
        <v>1</v>
      </c>
      <c r="H22" s="29">
        <f t="shared" ca="1" si="15"/>
        <v>56</v>
      </c>
      <c r="I22" s="22">
        <f t="shared" ca="1" si="9"/>
        <v>54</v>
      </c>
      <c r="J22" s="22">
        <f t="shared" ca="1" si="3"/>
        <v>2</v>
      </c>
      <c r="K22" s="22">
        <f t="shared" ca="1" si="4"/>
        <v>4</v>
      </c>
      <c r="L22" s="22">
        <f t="shared" ca="1" si="10"/>
        <v>2</v>
      </c>
      <c r="M22" s="29">
        <f t="shared" ca="1" si="11"/>
        <v>6</v>
      </c>
      <c r="N22" s="50">
        <f t="shared" ca="1" si="18"/>
        <v>3</v>
      </c>
      <c r="O22" s="51">
        <f t="shared" ca="1" si="16"/>
        <v>3</v>
      </c>
      <c r="P22" s="51">
        <f t="shared" ca="1" si="19"/>
        <v>0</v>
      </c>
      <c r="Q22" s="47">
        <f t="shared" ca="1" si="25"/>
        <v>2</v>
      </c>
      <c r="R22" s="47">
        <f t="shared" ca="1" si="26"/>
        <v>0</v>
      </c>
      <c r="S22" s="47">
        <f t="shared" ca="1" si="22"/>
        <v>7</v>
      </c>
      <c r="T22" s="47">
        <f t="shared" ca="1" si="12"/>
        <v>7</v>
      </c>
      <c r="U22" s="47">
        <f t="shared" ca="1" si="13"/>
        <v>0</v>
      </c>
      <c r="V22" s="54">
        <f t="shared" ca="1" si="17"/>
        <v>2</v>
      </c>
      <c r="W22" s="54">
        <f t="shared" ca="1" si="24"/>
        <v>29</v>
      </c>
      <c r="X22" s="37">
        <f t="shared" ca="1" si="5"/>
        <v>2</v>
      </c>
      <c r="Y22" s="38">
        <f t="shared" ca="1" si="6"/>
        <v>196</v>
      </c>
      <c r="Z22" s="59">
        <f t="shared" ca="1" si="7"/>
        <v>300</v>
      </c>
    </row>
    <row r="23" spans="1:26" s="26" customFormat="1" x14ac:dyDescent="0.25">
      <c r="A23" s="39">
        <v>12</v>
      </c>
      <c r="B23" s="42">
        <f t="shared" ca="1" si="0"/>
        <v>266</v>
      </c>
      <c r="C23" s="44">
        <f t="shared" ca="1" si="1"/>
        <v>53</v>
      </c>
      <c r="D23" s="43">
        <f t="shared" ca="1" si="14"/>
        <v>3</v>
      </c>
      <c r="E23" s="43">
        <f t="shared" ca="1" si="8"/>
        <v>56</v>
      </c>
      <c r="F23" s="43">
        <f t="shared" ca="1" si="2"/>
        <v>55</v>
      </c>
      <c r="G23" s="43">
        <f t="shared" ca="1" si="23"/>
        <v>1</v>
      </c>
      <c r="H23" s="29">
        <f t="shared" ca="1" si="15"/>
        <v>55</v>
      </c>
      <c r="I23" s="22">
        <f t="shared" ca="1" si="9"/>
        <v>53</v>
      </c>
      <c r="J23" s="22">
        <f t="shared" ca="1" si="3"/>
        <v>2</v>
      </c>
      <c r="K23" s="22">
        <f t="shared" ca="1" si="4"/>
        <v>3</v>
      </c>
      <c r="L23" s="22">
        <f t="shared" ca="1" si="10"/>
        <v>2</v>
      </c>
      <c r="M23" s="29">
        <f t="shared" ca="1" si="11"/>
        <v>5</v>
      </c>
      <c r="N23" s="50">
        <f t="shared" ca="1" si="18"/>
        <v>3</v>
      </c>
      <c r="O23" s="51">
        <f t="shared" ca="1" si="16"/>
        <v>3</v>
      </c>
      <c r="P23" s="51">
        <f t="shared" ca="1" si="19"/>
        <v>0</v>
      </c>
      <c r="Q23" s="47">
        <f t="shared" ca="1" si="25"/>
        <v>2</v>
      </c>
      <c r="R23" s="47">
        <f t="shared" ca="1" si="26"/>
        <v>0</v>
      </c>
      <c r="S23" s="47">
        <f t="shared" ca="1" si="22"/>
        <v>6</v>
      </c>
      <c r="T23" s="47">
        <f t="shared" ca="1" si="12"/>
        <v>6</v>
      </c>
      <c r="U23" s="47">
        <f t="shared" ca="1" si="13"/>
        <v>0</v>
      </c>
      <c r="V23" s="54">
        <f t="shared" ca="1" si="17"/>
        <v>2</v>
      </c>
      <c r="W23" s="54">
        <f t="shared" ca="1" si="24"/>
        <v>31</v>
      </c>
      <c r="X23" s="37">
        <f t="shared" ca="1" si="5"/>
        <v>2</v>
      </c>
      <c r="Y23" s="38">
        <f t="shared" ca="1" si="6"/>
        <v>175</v>
      </c>
      <c r="Z23" s="59">
        <f t="shared" ca="1" si="7"/>
        <v>300</v>
      </c>
    </row>
    <row r="24" spans="1:26" s="26" customFormat="1" x14ac:dyDescent="0.25">
      <c r="A24" s="39">
        <v>13</v>
      </c>
      <c r="B24" s="42">
        <f t="shared" ca="1" si="0"/>
        <v>264</v>
      </c>
      <c r="C24" s="44">
        <f t="shared" ca="1" si="1"/>
        <v>53</v>
      </c>
      <c r="D24" s="43">
        <f t="shared" ca="1" si="14"/>
        <v>3</v>
      </c>
      <c r="E24" s="43">
        <f t="shared" ca="1" si="8"/>
        <v>56</v>
      </c>
      <c r="F24" s="43">
        <f t="shared" ca="1" si="2"/>
        <v>55</v>
      </c>
      <c r="G24" s="43">
        <f t="shared" ca="1" si="23"/>
        <v>1</v>
      </c>
      <c r="H24" s="29">
        <f t="shared" ca="1" si="15"/>
        <v>55</v>
      </c>
      <c r="I24" s="22">
        <f t="shared" ca="1" si="9"/>
        <v>53</v>
      </c>
      <c r="J24" s="22">
        <f t="shared" ca="1" si="3"/>
        <v>2</v>
      </c>
      <c r="K24" s="22">
        <f t="shared" ca="1" si="4"/>
        <v>4</v>
      </c>
      <c r="L24" s="22">
        <f t="shared" ca="1" si="10"/>
        <v>2</v>
      </c>
      <c r="M24" s="29">
        <f t="shared" ca="1" si="11"/>
        <v>6</v>
      </c>
      <c r="N24" s="50">
        <f t="shared" ca="1" si="18"/>
        <v>3</v>
      </c>
      <c r="O24" s="51">
        <f t="shared" ca="1" si="16"/>
        <v>3</v>
      </c>
      <c r="P24" s="51">
        <f t="shared" ca="1" si="19"/>
        <v>0</v>
      </c>
      <c r="Q24" s="47">
        <f t="shared" ca="1" si="25"/>
        <v>2</v>
      </c>
      <c r="R24" s="47">
        <f t="shared" ca="1" si="26"/>
        <v>0</v>
      </c>
      <c r="S24" s="47">
        <f t="shared" ca="1" si="22"/>
        <v>7</v>
      </c>
      <c r="T24" s="47">
        <f t="shared" ca="1" si="12"/>
        <v>7</v>
      </c>
      <c r="U24" s="47">
        <f t="shared" ca="1" si="13"/>
        <v>0</v>
      </c>
      <c r="V24" s="54">
        <f t="shared" ca="1" si="17"/>
        <v>2</v>
      </c>
      <c r="W24" s="54">
        <f t="shared" ca="1" si="24"/>
        <v>33</v>
      </c>
      <c r="X24" s="37">
        <f t="shared" ca="1" si="5"/>
        <v>2</v>
      </c>
      <c r="Y24" s="38">
        <f t="shared" ca="1" si="6"/>
        <v>195</v>
      </c>
      <c r="Z24" s="59">
        <f t="shared" ca="1" si="7"/>
        <v>300</v>
      </c>
    </row>
    <row r="25" spans="1:26" s="26" customFormat="1" x14ac:dyDescent="0.25">
      <c r="A25" s="39">
        <v>14</v>
      </c>
      <c r="B25" s="42">
        <f t="shared" ca="1" si="0"/>
        <v>262</v>
      </c>
      <c r="C25" s="44">
        <f t="shared" ca="1" si="1"/>
        <v>52</v>
      </c>
      <c r="D25" s="43">
        <f t="shared" ca="1" si="14"/>
        <v>3</v>
      </c>
      <c r="E25" s="43">
        <f t="shared" ca="1" si="8"/>
        <v>55</v>
      </c>
      <c r="F25" s="43">
        <f t="shared" ca="1" si="2"/>
        <v>54</v>
      </c>
      <c r="G25" s="43">
        <f t="shared" ca="1" si="23"/>
        <v>1</v>
      </c>
      <c r="H25" s="29">
        <f t="shared" ca="1" si="15"/>
        <v>54</v>
      </c>
      <c r="I25" s="22">
        <f t="shared" ca="1" si="9"/>
        <v>52</v>
      </c>
      <c r="J25" s="22">
        <f t="shared" ca="1" si="3"/>
        <v>2</v>
      </c>
      <c r="K25" s="22">
        <f t="shared" ca="1" si="4"/>
        <v>1</v>
      </c>
      <c r="L25" s="22">
        <f t="shared" ca="1" si="10"/>
        <v>2</v>
      </c>
      <c r="M25" s="29">
        <f t="shared" ca="1" si="11"/>
        <v>3</v>
      </c>
      <c r="N25" s="50">
        <f t="shared" ca="1" si="18"/>
        <v>3</v>
      </c>
      <c r="O25" s="51">
        <f t="shared" ca="1" si="16"/>
        <v>3</v>
      </c>
      <c r="P25" s="51">
        <f t="shared" ca="1" si="19"/>
        <v>0</v>
      </c>
      <c r="Q25" s="47">
        <f t="shared" ca="1" si="25"/>
        <v>2</v>
      </c>
      <c r="R25" s="47">
        <f t="shared" ca="1" si="26"/>
        <v>0</v>
      </c>
      <c r="S25" s="47">
        <f t="shared" ca="1" si="22"/>
        <v>4</v>
      </c>
      <c r="T25" s="47">
        <f t="shared" ca="1" si="12"/>
        <v>4</v>
      </c>
      <c r="U25" s="47">
        <f t="shared" ca="1" si="13"/>
        <v>0</v>
      </c>
      <c r="V25" s="54">
        <f t="shared" ca="1" si="17"/>
        <v>2</v>
      </c>
      <c r="W25" s="54">
        <f t="shared" ca="1" si="24"/>
        <v>35</v>
      </c>
      <c r="X25" s="37">
        <f t="shared" ca="1" si="5"/>
        <v>2</v>
      </c>
      <c r="Y25" s="38">
        <f t="shared" ca="1" si="6"/>
        <v>134</v>
      </c>
      <c r="Z25" s="59">
        <f t="shared" ca="1" si="7"/>
        <v>300</v>
      </c>
    </row>
    <row r="26" spans="1:26" s="26" customFormat="1" x14ac:dyDescent="0.25">
      <c r="A26" s="39">
        <v>15</v>
      </c>
      <c r="B26" s="42">
        <f t="shared" ca="1" si="0"/>
        <v>260</v>
      </c>
      <c r="C26" s="44">
        <f t="shared" ca="1" si="1"/>
        <v>52</v>
      </c>
      <c r="D26" s="43">
        <f t="shared" ca="1" si="14"/>
        <v>3</v>
      </c>
      <c r="E26" s="43">
        <f t="shared" ca="1" si="8"/>
        <v>55</v>
      </c>
      <c r="F26" s="43">
        <f t="shared" ca="1" si="2"/>
        <v>54</v>
      </c>
      <c r="G26" s="43">
        <f t="shared" ca="1" si="23"/>
        <v>1</v>
      </c>
      <c r="H26" s="29">
        <f t="shared" ca="1" si="15"/>
        <v>54</v>
      </c>
      <c r="I26" s="22">
        <f t="shared" ca="1" si="9"/>
        <v>52</v>
      </c>
      <c r="J26" s="22">
        <f t="shared" ca="1" si="3"/>
        <v>2</v>
      </c>
      <c r="K26" s="22">
        <f t="shared" ca="1" si="4"/>
        <v>0</v>
      </c>
      <c r="L26" s="22">
        <f t="shared" ca="1" si="10"/>
        <v>2</v>
      </c>
      <c r="M26" s="29">
        <f t="shared" ca="1" si="11"/>
        <v>2</v>
      </c>
      <c r="N26" s="50">
        <f t="shared" ca="1" si="18"/>
        <v>3</v>
      </c>
      <c r="O26" s="51">
        <f t="shared" ca="1" si="16"/>
        <v>3</v>
      </c>
      <c r="P26" s="51">
        <f t="shared" ca="1" si="19"/>
        <v>0</v>
      </c>
      <c r="Q26" s="47">
        <f t="shared" ca="1" si="25"/>
        <v>2</v>
      </c>
      <c r="R26" s="47">
        <f t="shared" ca="1" si="26"/>
        <v>0</v>
      </c>
      <c r="S26" s="47">
        <f t="shared" ca="1" si="22"/>
        <v>3</v>
      </c>
      <c r="T26" s="47">
        <f t="shared" ca="1" si="12"/>
        <v>3</v>
      </c>
      <c r="U26" s="47">
        <f t="shared" ca="1" si="13"/>
        <v>0</v>
      </c>
      <c r="V26" s="54">
        <f t="shared" ca="1" si="17"/>
        <v>2</v>
      </c>
      <c r="W26" s="54">
        <f t="shared" ca="1" si="24"/>
        <v>37</v>
      </c>
      <c r="X26" s="37">
        <f t="shared" ca="1" si="5"/>
        <v>2</v>
      </c>
      <c r="Y26" s="38">
        <f t="shared" ca="1" si="6"/>
        <v>114</v>
      </c>
      <c r="Z26" s="59">
        <f t="shared" ca="1" si="7"/>
        <v>300</v>
      </c>
    </row>
    <row r="27" spans="1:26" s="26" customFormat="1" x14ac:dyDescent="0.25">
      <c r="A27" s="39">
        <v>16</v>
      </c>
      <c r="B27" s="42">
        <f t="shared" ca="1" si="0"/>
        <v>258</v>
      </c>
      <c r="C27" s="44">
        <f t="shared" ca="1" si="1"/>
        <v>52</v>
      </c>
      <c r="D27" s="43">
        <f t="shared" ca="1" si="14"/>
        <v>3</v>
      </c>
      <c r="E27" s="43">
        <f t="shared" ca="1" si="8"/>
        <v>55</v>
      </c>
      <c r="F27" s="43">
        <f t="shared" ca="1" si="2"/>
        <v>54</v>
      </c>
      <c r="G27" s="43">
        <f t="shared" ca="1" si="23"/>
        <v>1</v>
      </c>
      <c r="H27" s="29">
        <f t="shared" ca="1" si="15"/>
        <v>54</v>
      </c>
      <c r="I27" s="22">
        <f t="shared" ca="1" si="9"/>
        <v>52</v>
      </c>
      <c r="J27" s="22">
        <f t="shared" ca="1" si="3"/>
        <v>2</v>
      </c>
      <c r="K27" s="22">
        <f t="shared" ca="1" si="4"/>
        <v>4</v>
      </c>
      <c r="L27" s="22">
        <f t="shared" ca="1" si="10"/>
        <v>2</v>
      </c>
      <c r="M27" s="29">
        <f t="shared" ca="1" si="11"/>
        <v>6</v>
      </c>
      <c r="N27" s="50">
        <f t="shared" ca="1" si="18"/>
        <v>3</v>
      </c>
      <c r="O27" s="51">
        <f t="shared" ca="1" si="16"/>
        <v>3</v>
      </c>
      <c r="P27" s="51">
        <f t="shared" ca="1" si="19"/>
        <v>0</v>
      </c>
      <c r="Q27" s="47">
        <f t="shared" ca="1" si="25"/>
        <v>2</v>
      </c>
      <c r="R27" s="47">
        <f t="shared" ca="1" si="26"/>
        <v>0</v>
      </c>
      <c r="S27" s="47">
        <f t="shared" ca="1" si="22"/>
        <v>7</v>
      </c>
      <c r="T27" s="47">
        <f t="shared" ca="1" si="12"/>
        <v>7</v>
      </c>
      <c r="U27" s="47">
        <f t="shared" ca="1" si="13"/>
        <v>0</v>
      </c>
      <c r="V27" s="54">
        <f t="shared" ca="1" si="17"/>
        <v>2</v>
      </c>
      <c r="W27" s="54">
        <f t="shared" ca="1" si="24"/>
        <v>39</v>
      </c>
      <c r="X27" s="37">
        <f t="shared" ca="1" si="5"/>
        <v>2</v>
      </c>
      <c r="Y27" s="38">
        <f t="shared" ca="1" si="6"/>
        <v>194</v>
      </c>
      <c r="Z27" s="59">
        <f t="shared" ca="1" si="7"/>
        <v>300</v>
      </c>
    </row>
    <row r="28" spans="1:26" s="26" customFormat="1" x14ac:dyDescent="0.25">
      <c r="A28" s="39">
        <v>17</v>
      </c>
      <c r="B28" s="42">
        <f t="shared" ca="1" si="0"/>
        <v>256</v>
      </c>
      <c r="C28" s="44">
        <f t="shared" ca="1" si="1"/>
        <v>51</v>
      </c>
      <c r="D28" s="43">
        <f t="shared" ca="1" si="14"/>
        <v>3</v>
      </c>
      <c r="E28" s="43">
        <f t="shared" ca="1" si="8"/>
        <v>54</v>
      </c>
      <c r="F28" s="43">
        <f t="shared" ca="1" si="2"/>
        <v>53</v>
      </c>
      <c r="G28" s="43">
        <f t="shared" ca="1" si="23"/>
        <v>1</v>
      </c>
      <c r="H28" s="29">
        <f t="shared" ca="1" si="15"/>
        <v>53</v>
      </c>
      <c r="I28" s="22">
        <f t="shared" ca="1" si="9"/>
        <v>51</v>
      </c>
      <c r="J28" s="22">
        <f t="shared" ca="1" si="3"/>
        <v>2</v>
      </c>
      <c r="K28" s="22">
        <f t="shared" ca="1" si="4"/>
        <v>1</v>
      </c>
      <c r="L28" s="22">
        <f t="shared" ca="1" si="10"/>
        <v>2</v>
      </c>
      <c r="M28" s="29">
        <f t="shared" ca="1" si="11"/>
        <v>3</v>
      </c>
      <c r="N28" s="50">
        <f t="shared" ca="1" si="18"/>
        <v>3</v>
      </c>
      <c r="O28" s="51">
        <f t="shared" ca="1" si="16"/>
        <v>3</v>
      </c>
      <c r="P28" s="51">
        <f t="shared" ca="1" si="19"/>
        <v>0</v>
      </c>
      <c r="Q28" s="47">
        <f t="shared" ca="1" si="25"/>
        <v>2</v>
      </c>
      <c r="R28" s="47">
        <f t="shared" ca="1" si="26"/>
        <v>0</v>
      </c>
      <c r="S28" s="47">
        <f t="shared" ca="1" si="22"/>
        <v>4</v>
      </c>
      <c r="T28" s="47">
        <f t="shared" ca="1" si="12"/>
        <v>4</v>
      </c>
      <c r="U28" s="47">
        <f t="shared" ca="1" si="13"/>
        <v>0</v>
      </c>
      <c r="V28" s="54">
        <f t="shared" ca="1" si="17"/>
        <v>2</v>
      </c>
      <c r="W28" s="54">
        <f t="shared" ca="1" si="24"/>
        <v>41</v>
      </c>
      <c r="X28" s="37">
        <f t="shared" ca="1" si="5"/>
        <v>2</v>
      </c>
      <c r="Y28" s="38">
        <f t="shared" ca="1" si="6"/>
        <v>133</v>
      </c>
      <c r="Z28" s="59">
        <f t="shared" ca="1" si="7"/>
        <v>300</v>
      </c>
    </row>
    <row r="29" spans="1:26" s="26" customFormat="1" x14ac:dyDescent="0.25">
      <c r="A29" s="39">
        <v>18</v>
      </c>
      <c r="B29" s="42">
        <f t="shared" ca="1" si="0"/>
        <v>254</v>
      </c>
      <c r="C29" s="44">
        <f t="shared" ca="1" si="1"/>
        <v>51</v>
      </c>
      <c r="D29" s="43">
        <f t="shared" ca="1" si="14"/>
        <v>3</v>
      </c>
      <c r="E29" s="43">
        <f t="shared" ca="1" si="8"/>
        <v>54</v>
      </c>
      <c r="F29" s="43">
        <f t="shared" ca="1" si="2"/>
        <v>53</v>
      </c>
      <c r="G29" s="43">
        <f t="shared" ca="1" si="23"/>
        <v>1</v>
      </c>
      <c r="H29" s="29">
        <f t="shared" ca="1" si="15"/>
        <v>53</v>
      </c>
      <c r="I29" s="22">
        <f t="shared" ca="1" si="9"/>
        <v>51</v>
      </c>
      <c r="J29" s="22">
        <f t="shared" ca="1" si="3"/>
        <v>2</v>
      </c>
      <c r="K29" s="22">
        <f t="shared" ca="1" si="4"/>
        <v>4</v>
      </c>
      <c r="L29" s="22">
        <f t="shared" ca="1" si="10"/>
        <v>2</v>
      </c>
      <c r="M29" s="29">
        <f t="shared" ca="1" si="11"/>
        <v>6</v>
      </c>
      <c r="N29" s="50">
        <f t="shared" ca="1" si="18"/>
        <v>3</v>
      </c>
      <c r="O29" s="51">
        <f t="shared" ca="1" si="16"/>
        <v>3</v>
      </c>
      <c r="P29" s="51">
        <f t="shared" ca="1" si="19"/>
        <v>0</v>
      </c>
      <c r="Q29" s="47">
        <f t="shared" ca="1" si="25"/>
        <v>2</v>
      </c>
      <c r="R29" s="47">
        <f t="shared" ca="1" si="26"/>
        <v>0</v>
      </c>
      <c r="S29" s="47">
        <f t="shared" ca="1" si="22"/>
        <v>7</v>
      </c>
      <c r="T29" s="47">
        <f t="shared" ca="1" si="12"/>
        <v>7</v>
      </c>
      <c r="U29" s="47">
        <f t="shared" ca="1" si="13"/>
        <v>0</v>
      </c>
      <c r="V29" s="54">
        <f t="shared" ca="1" si="17"/>
        <v>2</v>
      </c>
      <c r="W29" s="54">
        <f t="shared" ca="1" si="24"/>
        <v>43</v>
      </c>
      <c r="X29" s="37">
        <f t="shared" ca="1" si="5"/>
        <v>2</v>
      </c>
      <c r="Y29" s="38">
        <f t="shared" ca="1" si="6"/>
        <v>193</v>
      </c>
      <c r="Z29" s="59">
        <f t="shared" ca="1" si="7"/>
        <v>300</v>
      </c>
    </row>
    <row r="30" spans="1:26" s="26" customFormat="1" x14ac:dyDescent="0.25">
      <c r="A30" s="39">
        <v>19</v>
      </c>
      <c r="B30" s="42">
        <f t="shared" ca="1" si="0"/>
        <v>252</v>
      </c>
      <c r="C30" s="44">
        <f t="shared" ca="1" si="1"/>
        <v>50</v>
      </c>
      <c r="D30" s="43">
        <f t="shared" ca="1" si="14"/>
        <v>3</v>
      </c>
      <c r="E30" s="43">
        <f t="shared" ca="1" si="8"/>
        <v>53</v>
      </c>
      <c r="F30" s="43">
        <f t="shared" ca="1" si="2"/>
        <v>52</v>
      </c>
      <c r="G30" s="43">
        <f t="shared" ca="1" si="23"/>
        <v>1</v>
      </c>
      <c r="H30" s="29">
        <f t="shared" ca="1" si="15"/>
        <v>52</v>
      </c>
      <c r="I30" s="22">
        <f t="shared" ca="1" si="9"/>
        <v>50</v>
      </c>
      <c r="J30" s="22">
        <f t="shared" ca="1" si="3"/>
        <v>2</v>
      </c>
      <c r="K30" s="22">
        <f t="shared" ca="1" si="4"/>
        <v>1</v>
      </c>
      <c r="L30" s="22">
        <f t="shared" ca="1" si="10"/>
        <v>2</v>
      </c>
      <c r="M30" s="29">
        <f t="shared" ca="1" si="11"/>
        <v>3</v>
      </c>
      <c r="N30" s="50">
        <f t="shared" ca="1" si="18"/>
        <v>3</v>
      </c>
      <c r="O30" s="51">
        <f t="shared" ca="1" si="16"/>
        <v>3</v>
      </c>
      <c r="P30" s="51">
        <f t="shared" ca="1" si="19"/>
        <v>0</v>
      </c>
      <c r="Q30" s="47">
        <f t="shared" ca="1" si="25"/>
        <v>2</v>
      </c>
      <c r="R30" s="47">
        <f t="shared" ca="1" si="26"/>
        <v>0</v>
      </c>
      <c r="S30" s="47">
        <f t="shared" ca="1" si="22"/>
        <v>4</v>
      </c>
      <c r="T30" s="47">
        <f t="shared" ca="1" si="12"/>
        <v>4</v>
      </c>
      <c r="U30" s="47">
        <f t="shared" ca="1" si="13"/>
        <v>0</v>
      </c>
      <c r="V30" s="54">
        <f t="shared" ca="1" si="17"/>
        <v>2</v>
      </c>
      <c r="W30" s="54">
        <f t="shared" ca="1" si="24"/>
        <v>45</v>
      </c>
      <c r="X30" s="37">
        <f t="shared" ca="1" si="5"/>
        <v>2</v>
      </c>
      <c r="Y30" s="38">
        <f t="shared" ca="1" si="6"/>
        <v>132</v>
      </c>
      <c r="Z30" s="59">
        <f t="shared" ca="1" si="7"/>
        <v>300</v>
      </c>
    </row>
    <row r="31" spans="1:26" s="26" customFormat="1" x14ac:dyDescent="0.25">
      <c r="A31" s="39">
        <v>20</v>
      </c>
      <c r="B31" s="42">
        <f t="shared" ca="1" si="0"/>
        <v>250</v>
      </c>
      <c r="C31" s="44">
        <f t="shared" ca="1" si="1"/>
        <v>50</v>
      </c>
      <c r="D31" s="43">
        <f t="shared" ca="1" si="14"/>
        <v>3</v>
      </c>
      <c r="E31" s="43">
        <f t="shared" ca="1" si="8"/>
        <v>53</v>
      </c>
      <c r="F31" s="43">
        <f t="shared" ca="1" si="2"/>
        <v>52</v>
      </c>
      <c r="G31" s="43">
        <f t="shared" ca="1" si="23"/>
        <v>1</v>
      </c>
      <c r="H31" s="29">
        <f t="shared" ca="1" si="15"/>
        <v>52</v>
      </c>
      <c r="I31" s="22">
        <f t="shared" ca="1" si="9"/>
        <v>50</v>
      </c>
      <c r="J31" s="22">
        <f t="shared" ca="1" si="3"/>
        <v>2</v>
      </c>
      <c r="K31" s="22">
        <f t="shared" ca="1" si="4"/>
        <v>0</v>
      </c>
      <c r="L31" s="22">
        <f t="shared" ca="1" si="10"/>
        <v>2</v>
      </c>
      <c r="M31" s="29">
        <f t="shared" ca="1" si="11"/>
        <v>2</v>
      </c>
      <c r="N31" s="50">
        <f t="shared" ca="1" si="18"/>
        <v>3</v>
      </c>
      <c r="O31" s="51">
        <f t="shared" ca="1" si="16"/>
        <v>3</v>
      </c>
      <c r="P31" s="51">
        <f t="shared" ca="1" si="19"/>
        <v>0</v>
      </c>
      <c r="Q31" s="47">
        <f t="shared" ca="1" si="25"/>
        <v>2</v>
      </c>
      <c r="R31" s="47">
        <f t="shared" ca="1" si="26"/>
        <v>0</v>
      </c>
      <c r="S31" s="47">
        <f t="shared" ca="1" si="22"/>
        <v>3</v>
      </c>
      <c r="T31" s="47">
        <f t="shared" ca="1" si="12"/>
        <v>3</v>
      </c>
      <c r="U31" s="47">
        <f t="shared" ca="1" si="13"/>
        <v>0</v>
      </c>
      <c r="V31" s="54">
        <f t="shared" ca="1" si="17"/>
        <v>2</v>
      </c>
      <c r="W31" s="54">
        <f t="shared" ca="1" si="24"/>
        <v>47</v>
      </c>
      <c r="X31" s="37">
        <f t="shared" ca="1" si="5"/>
        <v>2</v>
      </c>
      <c r="Y31" s="38">
        <f t="shared" ca="1" si="6"/>
        <v>112</v>
      </c>
      <c r="Z31" s="59">
        <f t="shared" ca="1" si="7"/>
        <v>300</v>
      </c>
    </row>
    <row r="32" spans="1:26" s="26" customFormat="1" x14ac:dyDescent="0.25">
      <c r="A32" s="39">
        <v>21</v>
      </c>
      <c r="B32" s="42">
        <f t="shared" ca="1" si="0"/>
        <v>248</v>
      </c>
      <c r="C32" s="44">
        <f t="shared" ca="1" si="1"/>
        <v>50</v>
      </c>
      <c r="D32" s="43">
        <f t="shared" ca="1" si="14"/>
        <v>3</v>
      </c>
      <c r="E32" s="43">
        <f t="shared" ca="1" si="8"/>
        <v>53</v>
      </c>
      <c r="F32" s="43">
        <f t="shared" ca="1" si="2"/>
        <v>52</v>
      </c>
      <c r="G32" s="43">
        <f t="shared" ca="1" si="23"/>
        <v>1</v>
      </c>
      <c r="H32" s="29">
        <f t="shared" ca="1" si="15"/>
        <v>52</v>
      </c>
      <c r="I32" s="22">
        <f t="shared" ca="1" si="9"/>
        <v>50</v>
      </c>
      <c r="J32" s="22">
        <f t="shared" ca="1" si="3"/>
        <v>2</v>
      </c>
      <c r="K32" s="22">
        <f t="shared" ca="1" si="4"/>
        <v>2</v>
      </c>
      <c r="L32" s="22">
        <f t="shared" ca="1" si="10"/>
        <v>2</v>
      </c>
      <c r="M32" s="29">
        <f t="shared" ca="1" si="11"/>
        <v>4</v>
      </c>
      <c r="N32" s="50">
        <f t="shared" ca="1" si="18"/>
        <v>3</v>
      </c>
      <c r="O32" s="51">
        <f t="shared" ca="1" si="16"/>
        <v>3</v>
      </c>
      <c r="P32" s="51">
        <f t="shared" ca="1" si="19"/>
        <v>0</v>
      </c>
      <c r="Q32" s="47">
        <f t="shared" ca="1" si="25"/>
        <v>2</v>
      </c>
      <c r="R32" s="47">
        <f t="shared" ca="1" si="26"/>
        <v>0</v>
      </c>
      <c r="S32" s="47">
        <f t="shared" ca="1" si="22"/>
        <v>5</v>
      </c>
      <c r="T32" s="47">
        <f t="shared" ca="1" si="12"/>
        <v>5</v>
      </c>
      <c r="U32" s="47">
        <f t="shared" ca="1" si="13"/>
        <v>0</v>
      </c>
      <c r="V32" s="54">
        <f t="shared" ca="1" si="17"/>
        <v>2</v>
      </c>
      <c r="W32" s="54">
        <f t="shared" ca="1" si="24"/>
        <v>49</v>
      </c>
      <c r="X32" s="37">
        <f t="shared" ca="1" si="5"/>
        <v>2</v>
      </c>
      <c r="Y32" s="38">
        <f t="shared" ca="1" si="6"/>
        <v>152</v>
      </c>
      <c r="Z32" s="59">
        <f t="shared" ca="1" si="7"/>
        <v>300</v>
      </c>
    </row>
    <row r="33" spans="1:26" s="26" customFormat="1" x14ac:dyDescent="0.25">
      <c r="A33" s="39">
        <v>22</v>
      </c>
      <c r="B33" s="42">
        <f t="shared" ca="1" si="0"/>
        <v>246</v>
      </c>
      <c r="C33" s="44">
        <f t="shared" ca="1" si="1"/>
        <v>49</v>
      </c>
      <c r="D33" s="43">
        <f t="shared" ca="1" si="14"/>
        <v>3</v>
      </c>
      <c r="E33" s="43">
        <f t="shared" ca="1" si="8"/>
        <v>52</v>
      </c>
      <c r="F33" s="43">
        <f t="shared" ca="1" si="2"/>
        <v>51</v>
      </c>
      <c r="G33" s="43">
        <f t="shared" ca="1" si="23"/>
        <v>1</v>
      </c>
      <c r="H33" s="29">
        <f t="shared" ca="1" si="15"/>
        <v>51</v>
      </c>
      <c r="I33" s="22">
        <f t="shared" ca="1" si="9"/>
        <v>49</v>
      </c>
      <c r="J33" s="22">
        <f t="shared" ca="1" si="3"/>
        <v>2</v>
      </c>
      <c r="K33" s="22">
        <f t="shared" ca="1" si="4"/>
        <v>4</v>
      </c>
      <c r="L33" s="22">
        <f t="shared" ca="1" si="10"/>
        <v>2</v>
      </c>
      <c r="M33" s="29">
        <f t="shared" ca="1" si="11"/>
        <v>6</v>
      </c>
      <c r="N33" s="50">
        <f t="shared" ca="1" si="18"/>
        <v>3</v>
      </c>
      <c r="O33" s="51">
        <f t="shared" ca="1" si="16"/>
        <v>3</v>
      </c>
      <c r="P33" s="51">
        <f t="shared" ca="1" si="19"/>
        <v>0</v>
      </c>
      <c r="Q33" s="47">
        <f t="shared" ca="1" si="25"/>
        <v>2</v>
      </c>
      <c r="R33" s="47">
        <f t="shared" ca="1" si="26"/>
        <v>0</v>
      </c>
      <c r="S33" s="47">
        <f t="shared" ca="1" si="22"/>
        <v>7</v>
      </c>
      <c r="T33" s="47">
        <f t="shared" ca="1" si="12"/>
        <v>7</v>
      </c>
      <c r="U33" s="47">
        <f t="shared" ca="1" si="13"/>
        <v>0</v>
      </c>
      <c r="V33" s="54">
        <f t="shared" ca="1" si="17"/>
        <v>2</v>
      </c>
      <c r="W33" s="54">
        <f t="shared" ca="1" si="24"/>
        <v>51</v>
      </c>
      <c r="X33" s="37">
        <f t="shared" ca="1" si="5"/>
        <v>1</v>
      </c>
      <c r="Y33" s="38">
        <f t="shared" ca="1" si="6"/>
        <v>191</v>
      </c>
      <c r="Z33" s="59">
        <f t="shared" ca="1" si="7"/>
        <v>300</v>
      </c>
    </row>
    <row r="34" spans="1:26" s="26" customFormat="1" x14ac:dyDescent="0.25">
      <c r="A34" s="39">
        <v>23</v>
      </c>
      <c r="B34" s="42">
        <f t="shared" ca="1" si="0"/>
        <v>245</v>
      </c>
      <c r="C34" s="44">
        <f t="shared" ca="1" si="1"/>
        <v>49</v>
      </c>
      <c r="D34" s="43">
        <f t="shared" ca="1" si="14"/>
        <v>2</v>
      </c>
      <c r="E34" s="43">
        <f t="shared" ca="1" si="8"/>
        <v>51</v>
      </c>
      <c r="F34" s="43">
        <f t="shared" ca="1" si="2"/>
        <v>50</v>
      </c>
      <c r="G34" s="43">
        <f t="shared" ca="1" si="23"/>
        <v>1</v>
      </c>
      <c r="H34" s="29">
        <f t="shared" ca="1" si="15"/>
        <v>50</v>
      </c>
      <c r="I34" s="22">
        <f t="shared" ca="1" si="9"/>
        <v>49</v>
      </c>
      <c r="J34" s="22">
        <f t="shared" ca="1" si="3"/>
        <v>1</v>
      </c>
      <c r="K34" s="22">
        <f t="shared" ca="1" si="4"/>
        <v>4</v>
      </c>
      <c r="L34" s="22">
        <f t="shared" ca="1" si="10"/>
        <v>1</v>
      </c>
      <c r="M34" s="29">
        <f t="shared" ca="1" si="11"/>
        <v>5</v>
      </c>
      <c r="N34" s="50">
        <f t="shared" ca="1" si="18"/>
        <v>2</v>
      </c>
      <c r="O34" s="51">
        <f t="shared" ca="1" si="16"/>
        <v>2</v>
      </c>
      <c r="P34" s="51">
        <f t="shared" ca="1" si="19"/>
        <v>0</v>
      </c>
      <c r="Q34" s="47">
        <f t="shared" ca="1" si="25"/>
        <v>2</v>
      </c>
      <c r="R34" s="47">
        <f t="shared" ca="1" si="26"/>
        <v>0</v>
      </c>
      <c r="S34" s="47">
        <f t="shared" ca="1" si="22"/>
        <v>6</v>
      </c>
      <c r="T34" s="47">
        <f t="shared" ca="1" si="12"/>
        <v>6</v>
      </c>
      <c r="U34" s="47">
        <f t="shared" ca="1" si="13"/>
        <v>0</v>
      </c>
      <c r="V34" s="54">
        <f t="shared" ca="1" si="17"/>
        <v>2</v>
      </c>
      <c r="W34" s="54">
        <f t="shared" ca="1" si="24"/>
        <v>53</v>
      </c>
      <c r="X34" s="37">
        <f t="shared" ca="1" si="5"/>
        <v>1</v>
      </c>
      <c r="Y34" s="38">
        <f t="shared" ca="1" si="6"/>
        <v>170</v>
      </c>
      <c r="Z34" s="59">
        <f t="shared" ca="1" si="7"/>
        <v>300</v>
      </c>
    </row>
    <row r="35" spans="1:26" s="26" customFormat="1" x14ac:dyDescent="0.25">
      <c r="A35" s="39">
        <v>24</v>
      </c>
      <c r="B35" s="42">
        <f t="shared" ca="1" si="0"/>
        <v>244</v>
      </c>
      <c r="C35" s="44">
        <f t="shared" ca="1" si="1"/>
        <v>49</v>
      </c>
      <c r="D35" s="43">
        <f t="shared" ca="1" si="14"/>
        <v>1</v>
      </c>
      <c r="E35" s="43">
        <f t="shared" ca="1" si="8"/>
        <v>50</v>
      </c>
      <c r="F35" s="43">
        <f t="shared" ca="1" si="2"/>
        <v>50</v>
      </c>
      <c r="G35" s="43">
        <f t="shared" ca="1" si="23"/>
        <v>0</v>
      </c>
      <c r="H35" s="29">
        <f t="shared" ca="1" si="15"/>
        <v>50</v>
      </c>
      <c r="I35" s="22">
        <f t="shared" ca="1" si="9"/>
        <v>49</v>
      </c>
      <c r="J35" s="22">
        <f t="shared" ca="1" si="3"/>
        <v>1</v>
      </c>
      <c r="K35" s="22">
        <f t="shared" ca="1" si="4"/>
        <v>4</v>
      </c>
      <c r="L35" s="22">
        <f t="shared" ca="1" si="10"/>
        <v>1</v>
      </c>
      <c r="M35" s="29">
        <f t="shared" ca="1" si="11"/>
        <v>5</v>
      </c>
      <c r="N35" s="50">
        <f t="shared" ca="1" si="18"/>
        <v>1</v>
      </c>
      <c r="O35" s="51">
        <f t="shared" ca="1" si="16"/>
        <v>1</v>
      </c>
      <c r="P35" s="51">
        <f t="shared" ca="1" si="19"/>
        <v>0</v>
      </c>
      <c r="Q35" s="47">
        <f t="shared" ca="1" si="25"/>
        <v>1</v>
      </c>
      <c r="R35" s="47">
        <f t="shared" ca="1" si="26"/>
        <v>0</v>
      </c>
      <c r="S35" s="47">
        <f t="shared" ca="1" si="22"/>
        <v>5</v>
      </c>
      <c r="T35" s="47">
        <f t="shared" ca="1" si="12"/>
        <v>5</v>
      </c>
      <c r="U35" s="47">
        <f t="shared" ca="1" si="13"/>
        <v>0</v>
      </c>
      <c r="V35" s="54">
        <f t="shared" ca="1" si="17"/>
        <v>1</v>
      </c>
      <c r="W35" s="54">
        <f t="shared" ca="1" si="24"/>
        <v>55</v>
      </c>
      <c r="X35" s="37">
        <f t="shared" ca="1" si="5"/>
        <v>0</v>
      </c>
      <c r="Y35" s="38">
        <f t="shared" ca="1" si="6"/>
        <v>150</v>
      </c>
      <c r="Z35" s="59">
        <f t="shared" ca="1" si="7"/>
        <v>300</v>
      </c>
    </row>
    <row r="36" spans="1:26" s="26" customFormat="1" x14ac:dyDescent="0.25">
      <c r="A36" s="39">
        <v>25</v>
      </c>
      <c r="B36" s="42">
        <f t="shared" ca="1" si="0"/>
        <v>244</v>
      </c>
      <c r="C36" s="44">
        <f t="shared" ca="1" si="1"/>
        <v>49</v>
      </c>
      <c r="D36" s="43">
        <f t="shared" ca="1" si="14"/>
        <v>0</v>
      </c>
      <c r="E36" s="43">
        <f t="shared" ca="1" si="8"/>
        <v>49</v>
      </c>
      <c r="F36" s="43">
        <f t="shared" ca="1" si="2"/>
        <v>49</v>
      </c>
      <c r="G36" s="43">
        <f t="shared" ca="1" si="23"/>
        <v>0</v>
      </c>
      <c r="H36" s="29">
        <f t="shared" ca="1" si="15"/>
        <v>49</v>
      </c>
      <c r="I36" s="22">
        <f t="shared" ca="1" si="9"/>
        <v>49</v>
      </c>
      <c r="J36" s="22">
        <f t="shared" ca="1" si="3"/>
        <v>0</v>
      </c>
      <c r="K36" s="22">
        <f t="shared" ca="1" si="4"/>
        <v>2</v>
      </c>
      <c r="L36" s="22">
        <f t="shared" ca="1" si="10"/>
        <v>0</v>
      </c>
      <c r="M36" s="29">
        <f t="shared" ca="1" si="11"/>
        <v>2</v>
      </c>
      <c r="N36" s="50">
        <f t="shared" ca="1" si="18"/>
        <v>0</v>
      </c>
      <c r="O36" s="51">
        <f t="shared" ca="1" si="16"/>
        <v>0</v>
      </c>
      <c r="P36" s="51">
        <f t="shared" ca="1" si="19"/>
        <v>0</v>
      </c>
      <c r="Q36" s="47">
        <f t="shared" ca="1" si="25"/>
        <v>0</v>
      </c>
      <c r="R36" s="47">
        <f t="shared" ca="1" si="26"/>
        <v>0</v>
      </c>
      <c r="S36" s="47">
        <f t="shared" ca="1" si="22"/>
        <v>2</v>
      </c>
      <c r="T36" s="47">
        <f t="shared" ca="1" si="12"/>
        <v>2</v>
      </c>
      <c r="U36" s="47">
        <f t="shared" ca="1" si="13"/>
        <v>0</v>
      </c>
      <c r="V36" s="54">
        <f t="shared" ca="1" si="17"/>
        <v>0</v>
      </c>
      <c r="W36" s="54">
        <f t="shared" ca="1" si="24"/>
        <v>56</v>
      </c>
      <c r="X36" s="37">
        <f t="shared" ca="1" si="5"/>
        <v>0</v>
      </c>
      <c r="Y36" s="38">
        <f t="shared" ca="1" si="6"/>
        <v>89</v>
      </c>
      <c r="Z36" s="59">
        <f t="shared" ca="1" si="7"/>
        <v>300</v>
      </c>
    </row>
    <row r="37" spans="1:26" s="26" customFormat="1" x14ac:dyDescent="0.25">
      <c r="A37" s="39">
        <v>26</v>
      </c>
      <c r="B37" s="42">
        <f t="shared" ca="1" si="0"/>
        <v>244</v>
      </c>
      <c r="C37" s="44">
        <f t="shared" ca="1" si="1"/>
        <v>49</v>
      </c>
      <c r="D37" s="43">
        <f t="shared" ca="1" si="14"/>
        <v>0</v>
      </c>
      <c r="E37" s="43">
        <f t="shared" ca="1" si="8"/>
        <v>49</v>
      </c>
      <c r="F37" s="43">
        <f t="shared" ca="1" si="2"/>
        <v>49</v>
      </c>
      <c r="G37" s="43">
        <f t="shared" ca="1" si="23"/>
        <v>0</v>
      </c>
      <c r="H37" s="29">
        <f t="shared" ca="1" si="15"/>
        <v>49</v>
      </c>
      <c r="I37" s="22">
        <f t="shared" ca="1" si="9"/>
        <v>49</v>
      </c>
      <c r="J37" s="22">
        <f t="shared" ca="1" si="3"/>
        <v>0</v>
      </c>
      <c r="K37" s="22">
        <f t="shared" ca="1" si="4"/>
        <v>3</v>
      </c>
      <c r="L37" s="22">
        <f t="shared" ca="1" si="10"/>
        <v>0</v>
      </c>
      <c r="M37" s="29">
        <f t="shared" ca="1" si="11"/>
        <v>3</v>
      </c>
      <c r="N37" s="50">
        <f t="shared" ca="1" si="18"/>
        <v>0</v>
      </c>
      <c r="O37" s="51">
        <f t="shared" ca="1" si="16"/>
        <v>0</v>
      </c>
      <c r="P37" s="51">
        <f t="shared" ca="1" si="19"/>
        <v>0</v>
      </c>
      <c r="Q37" s="47">
        <f t="shared" ca="1" si="25"/>
        <v>0</v>
      </c>
      <c r="R37" s="47">
        <f t="shared" ca="1" si="26"/>
        <v>0</v>
      </c>
      <c r="S37" s="47">
        <f t="shared" ca="1" si="22"/>
        <v>3</v>
      </c>
      <c r="T37" s="47">
        <f t="shared" ca="1" si="12"/>
        <v>3</v>
      </c>
      <c r="U37" s="47">
        <f t="shared" ca="1" si="13"/>
        <v>0</v>
      </c>
      <c r="V37" s="54">
        <f t="shared" ca="1" si="17"/>
        <v>0</v>
      </c>
      <c r="W37" s="54">
        <f t="shared" ca="1" si="24"/>
        <v>56</v>
      </c>
      <c r="X37" s="37">
        <f t="shared" ca="1" si="5"/>
        <v>0</v>
      </c>
      <c r="Y37" s="38">
        <f t="shared" ca="1" si="6"/>
        <v>109</v>
      </c>
      <c r="Z37" s="59">
        <f t="shared" ca="1" si="7"/>
        <v>300</v>
      </c>
    </row>
    <row r="38" spans="1:26" s="26" customFormat="1" x14ac:dyDescent="0.25">
      <c r="A38" s="39">
        <v>27</v>
      </c>
      <c r="B38" s="42">
        <f t="shared" ca="1" si="0"/>
        <v>244</v>
      </c>
      <c r="C38" s="44">
        <f t="shared" ca="1" si="1"/>
        <v>49</v>
      </c>
      <c r="D38" s="43">
        <f t="shared" ca="1" si="14"/>
        <v>0</v>
      </c>
      <c r="E38" s="43">
        <f t="shared" ca="1" si="8"/>
        <v>49</v>
      </c>
      <c r="F38" s="43">
        <f t="shared" ca="1" si="2"/>
        <v>49</v>
      </c>
      <c r="G38" s="43">
        <f t="shared" ca="1" si="23"/>
        <v>0</v>
      </c>
      <c r="H38" s="29">
        <f t="shared" ca="1" si="15"/>
        <v>49</v>
      </c>
      <c r="I38" s="22">
        <f t="shared" ca="1" si="9"/>
        <v>49</v>
      </c>
      <c r="J38" s="22">
        <f t="shared" ca="1" si="3"/>
        <v>0</v>
      </c>
      <c r="K38" s="22">
        <f t="shared" ca="1" si="4"/>
        <v>1</v>
      </c>
      <c r="L38" s="22">
        <f t="shared" ca="1" si="10"/>
        <v>0</v>
      </c>
      <c r="M38" s="29">
        <f t="shared" ca="1" si="11"/>
        <v>1</v>
      </c>
      <c r="N38" s="50">
        <f t="shared" ca="1" si="18"/>
        <v>0</v>
      </c>
      <c r="O38" s="51">
        <f t="shared" ca="1" si="16"/>
        <v>0</v>
      </c>
      <c r="P38" s="51">
        <f t="shared" ca="1" si="19"/>
        <v>0</v>
      </c>
      <c r="Q38" s="47">
        <f t="shared" ca="1" si="25"/>
        <v>0</v>
      </c>
      <c r="R38" s="47">
        <f t="shared" ca="1" si="26"/>
        <v>0</v>
      </c>
      <c r="S38" s="47">
        <f t="shared" ca="1" si="22"/>
        <v>1</v>
      </c>
      <c r="T38" s="47">
        <f t="shared" ca="1" si="12"/>
        <v>1</v>
      </c>
      <c r="U38" s="47">
        <f t="shared" ca="1" si="13"/>
        <v>0</v>
      </c>
      <c r="V38" s="54">
        <f t="shared" ca="1" si="17"/>
        <v>0</v>
      </c>
      <c r="W38" s="54">
        <f t="shared" ca="1" si="24"/>
        <v>56</v>
      </c>
      <c r="X38" s="37">
        <f t="shared" ca="1" si="5"/>
        <v>0</v>
      </c>
      <c r="Y38" s="38">
        <f t="shared" ca="1" si="6"/>
        <v>69</v>
      </c>
      <c r="Z38" s="59">
        <f t="shared" ca="1" si="7"/>
        <v>300</v>
      </c>
    </row>
    <row r="39" spans="1:26" s="26" customFormat="1" x14ac:dyDescent="0.25">
      <c r="A39" s="39">
        <v>28</v>
      </c>
      <c r="B39" s="42">
        <f t="shared" ca="1" si="0"/>
        <v>244</v>
      </c>
      <c r="C39" s="44">
        <f t="shared" ca="1" si="1"/>
        <v>49</v>
      </c>
      <c r="D39" s="43">
        <f t="shared" ca="1" si="14"/>
        <v>0</v>
      </c>
      <c r="E39" s="43">
        <f t="shared" ca="1" si="8"/>
        <v>49</v>
      </c>
      <c r="F39" s="43">
        <f t="shared" ca="1" si="2"/>
        <v>49</v>
      </c>
      <c r="G39" s="43">
        <f t="shared" ca="1" si="23"/>
        <v>0</v>
      </c>
      <c r="H39" s="29">
        <f t="shared" ca="1" si="15"/>
        <v>49</v>
      </c>
      <c r="I39" s="22">
        <f t="shared" ca="1" si="9"/>
        <v>49</v>
      </c>
      <c r="J39" s="22">
        <f t="shared" ca="1" si="3"/>
        <v>0</v>
      </c>
      <c r="K39" s="22">
        <f t="shared" ca="1" si="4"/>
        <v>3</v>
      </c>
      <c r="L39" s="22">
        <f t="shared" ca="1" si="10"/>
        <v>0</v>
      </c>
      <c r="M39" s="29">
        <f t="shared" ca="1" si="11"/>
        <v>3</v>
      </c>
      <c r="N39" s="50">
        <f t="shared" ca="1" si="18"/>
        <v>0</v>
      </c>
      <c r="O39" s="51">
        <f t="shared" ca="1" si="16"/>
        <v>0</v>
      </c>
      <c r="P39" s="51">
        <f t="shared" ca="1" si="19"/>
        <v>0</v>
      </c>
      <c r="Q39" s="47">
        <f t="shared" ca="1" si="25"/>
        <v>0</v>
      </c>
      <c r="R39" s="47">
        <f t="shared" ca="1" si="26"/>
        <v>0</v>
      </c>
      <c r="S39" s="47">
        <f t="shared" ca="1" si="22"/>
        <v>3</v>
      </c>
      <c r="T39" s="47">
        <f t="shared" ca="1" si="12"/>
        <v>3</v>
      </c>
      <c r="U39" s="47">
        <f t="shared" ca="1" si="13"/>
        <v>0</v>
      </c>
      <c r="V39" s="54">
        <f t="shared" ca="1" si="17"/>
        <v>0</v>
      </c>
      <c r="W39" s="54">
        <f t="shared" ca="1" si="24"/>
        <v>56</v>
      </c>
      <c r="X39" s="37">
        <f t="shared" ca="1" si="5"/>
        <v>0</v>
      </c>
      <c r="Y39" s="38">
        <f t="shared" ca="1" si="6"/>
        <v>109</v>
      </c>
      <c r="Z39" s="59">
        <f t="shared" ca="1" si="7"/>
        <v>300</v>
      </c>
    </row>
    <row r="40" spans="1:26" s="26" customFormat="1" x14ac:dyDescent="0.25">
      <c r="A40" s="39">
        <v>29</v>
      </c>
      <c r="B40" s="42">
        <f t="shared" ca="1" si="0"/>
        <v>244</v>
      </c>
      <c r="C40" s="44">
        <f t="shared" ca="1" si="1"/>
        <v>49</v>
      </c>
      <c r="D40" s="43">
        <f t="shared" ca="1" si="14"/>
        <v>0</v>
      </c>
      <c r="E40" s="43">
        <f t="shared" ca="1" si="8"/>
        <v>49</v>
      </c>
      <c r="F40" s="43">
        <f t="shared" ca="1" si="2"/>
        <v>49</v>
      </c>
      <c r="G40" s="43">
        <f t="shared" ca="1" si="23"/>
        <v>0</v>
      </c>
      <c r="H40" s="29">
        <f t="shared" ca="1" si="15"/>
        <v>49</v>
      </c>
      <c r="I40" s="22">
        <f t="shared" ca="1" si="9"/>
        <v>49</v>
      </c>
      <c r="J40" s="22">
        <f t="shared" ca="1" si="3"/>
        <v>0</v>
      </c>
      <c r="K40" s="22">
        <f t="shared" ca="1" si="4"/>
        <v>4</v>
      </c>
      <c r="L40" s="22">
        <f t="shared" ca="1" si="10"/>
        <v>0</v>
      </c>
      <c r="M40" s="29">
        <f t="shared" ca="1" si="11"/>
        <v>4</v>
      </c>
      <c r="N40" s="50">
        <f t="shared" ca="1" si="18"/>
        <v>0</v>
      </c>
      <c r="O40" s="51">
        <f t="shared" ca="1" si="16"/>
        <v>0</v>
      </c>
      <c r="P40" s="51">
        <f t="shared" ca="1" si="19"/>
        <v>0</v>
      </c>
      <c r="Q40" s="47">
        <f t="shared" ca="1" si="25"/>
        <v>0</v>
      </c>
      <c r="R40" s="47">
        <f t="shared" ca="1" si="26"/>
        <v>0</v>
      </c>
      <c r="S40" s="47">
        <f t="shared" ca="1" si="22"/>
        <v>4</v>
      </c>
      <c r="T40" s="47">
        <f t="shared" ca="1" si="12"/>
        <v>4</v>
      </c>
      <c r="U40" s="47">
        <f t="shared" ca="1" si="13"/>
        <v>0</v>
      </c>
      <c r="V40" s="54">
        <f t="shared" ca="1" si="17"/>
        <v>0</v>
      </c>
      <c r="W40" s="54">
        <f t="shared" ca="1" si="24"/>
        <v>56</v>
      </c>
      <c r="X40" s="37">
        <f t="shared" ca="1" si="5"/>
        <v>0</v>
      </c>
      <c r="Y40" s="38">
        <f t="shared" ca="1" si="6"/>
        <v>129</v>
      </c>
      <c r="Z40" s="59">
        <f t="shared" ca="1" si="7"/>
        <v>300</v>
      </c>
    </row>
    <row r="41" spans="1:26" s="26" customFormat="1" x14ac:dyDescent="0.25">
      <c r="A41" s="39">
        <v>30</v>
      </c>
      <c r="B41" s="42">
        <f t="shared" ca="1" si="0"/>
        <v>244</v>
      </c>
      <c r="C41" s="44">
        <f t="shared" ca="1" si="1"/>
        <v>49</v>
      </c>
      <c r="D41" s="43">
        <f t="shared" ca="1" si="14"/>
        <v>0</v>
      </c>
      <c r="E41" s="43">
        <f t="shared" ca="1" si="8"/>
        <v>49</v>
      </c>
      <c r="F41" s="43">
        <f t="shared" ca="1" si="2"/>
        <v>49</v>
      </c>
      <c r="G41" s="43">
        <f t="shared" ca="1" si="23"/>
        <v>0</v>
      </c>
      <c r="H41" s="29">
        <f t="shared" ca="1" si="15"/>
        <v>49</v>
      </c>
      <c r="I41" s="22">
        <f t="shared" ca="1" si="9"/>
        <v>49</v>
      </c>
      <c r="J41" s="22">
        <f t="shared" ca="1" si="3"/>
        <v>0</v>
      </c>
      <c r="K41" s="22">
        <f t="shared" ca="1" si="4"/>
        <v>5</v>
      </c>
      <c r="L41" s="22">
        <f t="shared" ca="1" si="10"/>
        <v>0</v>
      </c>
      <c r="M41" s="29">
        <f t="shared" ca="1" si="11"/>
        <v>5</v>
      </c>
      <c r="N41" s="50">
        <f t="shared" ca="1" si="18"/>
        <v>0</v>
      </c>
      <c r="O41" s="51">
        <f t="shared" ca="1" si="16"/>
        <v>0</v>
      </c>
      <c r="P41" s="51">
        <f t="shared" ca="1" si="19"/>
        <v>0</v>
      </c>
      <c r="Q41" s="47">
        <f t="shared" ca="1" si="25"/>
        <v>0</v>
      </c>
      <c r="R41" s="47">
        <f t="shared" ca="1" si="26"/>
        <v>0</v>
      </c>
      <c r="S41" s="47">
        <f t="shared" ca="1" si="22"/>
        <v>5</v>
      </c>
      <c r="T41" s="47">
        <f t="shared" ca="1" si="12"/>
        <v>5</v>
      </c>
      <c r="U41" s="47">
        <f t="shared" ca="1" si="13"/>
        <v>0</v>
      </c>
      <c r="V41" s="54">
        <f t="shared" ca="1" si="17"/>
        <v>0</v>
      </c>
      <c r="W41" s="54">
        <f t="shared" ca="1" si="24"/>
        <v>56</v>
      </c>
      <c r="X41" s="37">
        <f t="shared" ca="1" si="5"/>
        <v>0</v>
      </c>
      <c r="Y41" s="38">
        <f t="shared" ca="1" si="6"/>
        <v>149</v>
      </c>
      <c r="Z41" s="59">
        <f t="shared" ca="1" si="7"/>
        <v>300</v>
      </c>
    </row>
    <row r="42" spans="1:26" s="26" customFormat="1" x14ac:dyDescent="0.25">
      <c r="A42" s="39">
        <v>31</v>
      </c>
      <c r="B42" s="42">
        <f t="shared" ca="1" si="0"/>
        <v>244</v>
      </c>
      <c r="C42" s="44">
        <f t="shared" ca="1" si="1"/>
        <v>49</v>
      </c>
      <c r="D42" s="43">
        <f t="shared" ca="1" si="14"/>
        <v>0</v>
      </c>
      <c r="E42" s="43">
        <f t="shared" ca="1" si="8"/>
        <v>49</v>
      </c>
      <c r="F42" s="43">
        <f t="shared" ca="1" si="2"/>
        <v>49</v>
      </c>
      <c r="G42" s="43">
        <f t="shared" ca="1" si="23"/>
        <v>0</v>
      </c>
      <c r="H42" s="29">
        <f t="shared" ca="1" si="15"/>
        <v>49</v>
      </c>
      <c r="I42" s="22">
        <f t="shared" ca="1" si="9"/>
        <v>49</v>
      </c>
      <c r="J42" s="22">
        <f t="shared" ca="1" si="3"/>
        <v>0</v>
      </c>
      <c r="K42" s="22">
        <f t="shared" ca="1" si="4"/>
        <v>6</v>
      </c>
      <c r="L42" s="22">
        <f t="shared" ca="1" si="10"/>
        <v>0</v>
      </c>
      <c r="M42" s="29">
        <f t="shared" ca="1" si="11"/>
        <v>6</v>
      </c>
      <c r="N42" s="50">
        <f t="shared" ca="1" si="18"/>
        <v>0</v>
      </c>
      <c r="O42" s="51">
        <f t="shared" ca="1" si="16"/>
        <v>0</v>
      </c>
      <c r="P42" s="51">
        <f t="shared" ca="1" si="19"/>
        <v>0</v>
      </c>
      <c r="Q42" s="47">
        <f t="shared" ca="1" si="25"/>
        <v>0</v>
      </c>
      <c r="R42" s="47">
        <f t="shared" ca="1" si="26"/>
        <v>0</v>
      </c>
      <c r="S42" s="47">
        <f t="shared" ca="1" si="22"/>
        <v>6</v>
      </c>
      <c r="T42" s="47">
        <f t="shared" ca="1" si="12"/>
        <v>6</v>
      </c>
      <c r="U42" s="47">
        <f t="shared" ca="1" si="13"/>
        <v>0</v>
      </c>
      <c r="V42" s="54">
        <f t="shared" ca="1" si="17"/>
        <v>0</v>
      </c>
      <c r="W42" s="54">
        <f t="shared" ca="1" si="24"/>
        <v>56</v>
      </c>
      <c r="X42" s="37">
        <f t="shared" ca="1" si="5"/>
        <v>0</v>
      </c>
      <c r="Y42" s="38">
        <f t="shared" ca="1" si="6"/>
        <v>169</v>
      </c>
      <c r="Z42" s="59">
        <f t="shared" ca="1" si="7"/>
        <v>300</v>
      </c>
    </row>
    <row r="43" spans="1:26" s="26" customFormat="1" x14ac:dyDescent="0.25">
      <c r="A43" s="39">
        <v>32</v>
      </c>
      <c r="B43" s="42">
        <f t="shared" ca="1" si="0"/>
        <v>244</v>
      </c>
      <c r="C43" s="44">
        <f t="shared" ca="1" si="1"/>
        <v>49</v>
      </c>
      <c r="D43" s="43">
        <f t="shared" ca="1" si="14"/>
        <v>0</v>
      </c>
      <c r="E43" s="43">
        <f t="shared" ca="1" si="8"/>
        <v>49</v>
      </c>
      <c r="F43" s="43">
        <f t="shared" ca="1" si="2"/>
        <v>49</v>
      </c>
      <c r="G43" s="43">
        <f t="shared" ca="1" si="23"/>
        <v>0</v>
      </c>
      <c r="H43" s="29">
        <f t="shared" ca="1" si="15"/>
        <v>49</v>
      </c>
      <c r="I43" s="22">
        <f t="shared" ca="1" si="9"/>
        <v>49</v>
      </c>
      <c r="J43" s="22">
        <f t="shared" ca="1" si="3"/>
        <v>0</v>
      </c>
      <c r="K43" s="22">
        <f t="shared" ca="1" si="4"/>
        <v>1</v>
      </c>
      <c r="L43" s="22">
        <f t="shared" ca="1" si="10"/>
        <v>0</v>
      </c>
      <c r="M43" s="29">
        <f t="shared" ca="1" si="11"/>
        <v>1</v>
      </c>
      <c r="N43" s="50">
        <f t="shared" ca="1" si="18"/>
        <v>0</v>
      </c>
      <c r="O43" s="51">
        <f t="shared" ca="1" si="16"/>
        <v>0</v>
      </c>
      <c r="P43" s="51">
        <f t="shared" ca="1" si="19"/>
        <v>0</v>
      </c>
      <c r="Q43" s="47">
        <f t="shared" ca="1" si="25"/>
        <v>0</v>
      </c>
      <c r="R43" s="47">
        <f t="shared" ca="1" si="26"/>
        <v>0</v>
      </c>
      <c r="S43" s="47">
        <f t="shared" ca="1" si="22"/>
        <v>1</v>
      </c>
      <c r="T43" s="47">
        <f t="shared" ca="1" si="12"/>
        <v>1</v>
      </c>
      <c r="U43" s="47">
        <f t="shared" ca="1" si="13"/>
        <v>0</v>
      </c>
      <c r="V43" s="54">
        <f t="shared" ca="1" si="17"/>
        <v>0</v>
      </c>
      <c r="W43" s="54">
        <f t="shared" ca="1" si="24"/>
        <v>56</v>
      </c>
      <c r="X43" s="37">
        <f t="shared" ca="1" si="5"/>
        <v>0</v>
      </c>
      <c r="Y43" s="38">
        <f t="shared" ca="1" si="6"/>
        <v>69</v>
      </c>
      <c r="Z43" s="59">
        <f t="shared" ca="1" si="7"/>
        <v>300</v>
      </c>
    </row>
    <row r="44" spans="1:26" s="26" customFormat="1" x14ac:dyDescent="0.25">
      <c r="A44" s="39">
        <v>33</v>
      </c>
      <c r="B44" s="42">
        <f t="shared" ca="1" si="0"/>
        <v>244</v>
      </c>
      <c r="C44" s="44">
        <f t="shared" ca="1" si="1"/>
        <v>49</v>
      </c>
      <c r="D44" s="43">
        <f t="shared" ca="1" si="14"/>
        <v>0</v>
      </c>
      <c r="E44" s="43">
        <f t="shared" ca="1" si="8"/>
        <v>49</v>
      </c>
      <c r="F44" s="43">
        <f t="shared" ca="1" si="2"/>
        <v>49</v>
      </c>
      <c r="G44" s="43">
        <f t="shared" ca="1" si="23"/>
        <v>0</v>
      </c>
      <c r="H44" s="29">
        <f t="shared" ca="1" si="15"/>
        <v>49</v>
      </c>
      <c r="I44" s="22">
        <f t="shared" ca="1" si="9"/>
        <v>49</v>
      </c>
      <c r="J44" s="22">
        <f t="shared" ca="1" si="3"/>
        <v>0</v>
      </c>
      <c r="K44" s="22">
        <f t="shared" ca="1" si="4"/>
        <v>2</v>
      </c>
      <c r="L44" s="22">
        <f t="shared" ca="1" si="10"/>
        <v>0</v>
      </c>
      <c r="M44" s="29">
        <f t="shared" ca="1" si="11"/>
        <v>2</v>
      </c>
      <c r="N44" s="50">
        <f t="shared" ca="1" si="18"/>
        <v>0</v>
      </c>
      <c r="O44" s="51">
        <f t="shared" ca="1" si="16"/>
        <v>0</v>
      </c>
      <c r="P44" s="51">
        <f t="shared" ca="1" si="19"/>
        <v>0</v>
      </c>
      <c r="Q44" s="47">
        <f t="shared" ca="1" si="25"/>
        <v>0</v>
      </c>
      <c r="R44" s="47">
        <f t="shared" ca="1" si="26"/>
        <v>0</v>
      </c>
      <c r="S44" s="47">
        <f t="shared" ca="1" si="22"/>
        <v>2</v>
      </c>
      <c r="T44" s="47">
        <f t="shared" ca="1" si="12"/>
        <v>2</v>
      </c>
      <c r="U44" s="47">
        <f t="shared" ca="1" si="13"/>
        <v>0</v>
      </c>
      <c r="V44" s="54">
        <f t="shared" ca="1" si="17"/>
        <v>0</v>
      </c>
      <c r="W44" s="54">
        <f t="shared" ca="1" si="24"/>
        <v>56</v>
      </c>
      <c r="X44" s="37">
        <f t="shared" ca="1" si="5"/>
        <v>0</v>
      </c>
      <c r="Y44" s="38">
        <f t="shared" ca="1" si="6"/>
        <v>89</v>
      </c>
      <c r="Z44" s="59">
        <f t="shared" ca="1" si="7"/>
        <v>300</v>
      </c>
    </row>
    <row r="45" spans="1:26" s="26" customFormat="1" x14ac:dyDescent="0.25">
      <c r="A45" s="39">
        <v>34</v>
      </c>
      <c r="B45" s="42">
        <f t="shared" ca="1" si="0"/>
        <v>244</v>
      </c>
      <c r="C45" s="44">
        <f t="shared" ca="1" si="1"/>
        <v>49</v>
      </c>
      <c r="D45" s="43">
        <f t="shared" ca="1" si="14"/>
        <v>0</v>
      </c>
      <c r="E45" s="43">
        <f t="shared" ca="1" si="8"/>
        <v>49</v>
      </c>
      <c r="F45" s="43">
        <f t="shared" ca="1" si="2"/>
        <v>49</v>
      </c>
      <c r="G45" s="43">
        <f t="shared" ca="1" si="23"/>
        <v>0</v>
      </c>
      <c r="H45" s="29">
        <f t="shared" ca="1" si="15"/>
        <v>49</v>
      </c>
      <c r="I45" s="22">
        <f t="shared" ca="1" si="9"/>
        <v>49</v>
      </c>
      <c r="J45" s="22">
        <f t="shared" ca="1" si="3"/>
        <v>0</v>
      </c>
      <c r="K45" s="22">
        <f t="shared" ca="1" si="4"/>
        <v>1</v>
      </c>
      <c r="L45" s="22">
        <f t="shared" ca="1" si="10"/>
        <v>0</v>
      </c>
      <c r="M45" s="29">
        <f t="shared" ca="1" si="11"/>
        <v>1</v>
      </c>
      <c r="N45" s="50">
        <f t="shared" ca="1" si="18"/>
        <v>0</v>
      </c>
      <c r="O45" s="51">
        <f t="shared" ca="1" si="16"/>
        <v>0</v>
      </c>
      <c r="P45" s="51">
        <f t="shared" ca="1" si="19"/>
        <v>0</v>
      </c>
      <c r="Q45" s="47">
        <f t="shared" ca="1" si="25"/>
        <v>0</v>
      </c>
      <c r="R45" s="47">
        <f t="shared" ca="1" si="26"/>
        <v>0</v>
      </c>
      <c r="S45" s="47">
        <f t="shared" ca="1" si="22"/>
        <v>1</v>
      </c>
      <c r="T45" s="47">
        <f t="shared" ca="1" si="12"/>
        <v>1</v>
      </c>
      <c r="U45" s="47">
        <f t="shared" ca="1" si="13"/>
        <v>0</v>
      </c>
      <c r="V45" s="54">
        <f t="shared" ca="1" si="17"/>
        <v>0</v>
      </c>
      <c r="W45" s="54">
        <f t="shared" ca="1" si="24"/>
        <v>56</v>
      </c>
      <c r="X45" s="37">
        <f t="shared" ca="1" si="5"/>
        <v>0</v>
      </c>
      <c r="Y45" s="38">
        <f t="shared" ca="1" si="6"/>
        <v>69</v>
      </c>
      <c r="Z45" s="59">
        <f t="shared" ca="1" si="7"/>
        <v>300</v>
      </c>
    </row>
    <row r="46" spans="1:26" s="26" customFormat="1" x14ac:dyDescent="0.25">
      <c r="A46" s="39">
        <v>35</v>
      </c>
      <c r="B46" s="42">
        <f t="shared" ca="1" si="0"/>
        <v>244</v>
      </c>
      <c r="C46" s="44">
        <f t="shared" ca="1" si="1"/>
        <v>49</v>
      </c>
      <c r="D46" s="43">
        <f t="shared" ca="1" si="14"/>
        <v>0</v>
      </c>
      <c r="E46" s="43">
        <f t="shared" ca="1" si="8"/>
        <v>49</v>
      </c>
      <c r="F46" s="43">
        <f t="shared" ca="1" si="2"/>
        <v>49</v>
      </c>
      <c r="G46" s="43">
        <f t="shared" ca="1" si="23"/>
        <v>0</v>
      </c>
      <c r="H46" s="29">
        <f t="shared" ca="1" si="15"/>
        <v>49</v>
      </c>
      <c r="I46" s="22">
        <f t="shared" ca="1" si="9"/>
        <v>49</v>
      </c>
      <c r="J46" s="22">
        <f t="shared" ca="1" si="3"/>
        <v>0</v>
      </c>
      <c r="K46" s="22">
        <f t="shared" ca="1" si="4"/>
        <v>1</v>
      </c>
      <c r="L46" s="22">
        <f t="shared" ca="1" si="10"/>
        <v>0</v>
      </c>
      <c r="M46" s="29">
        <f t="shared" ca="1" si="11"/>
        <v>1</v>
      </c>
      <c r="N46" s="50">
        <f t="shared" ca="1" si="18"/>
        <v>0</v>
      </c>
      <c r="O46" s="51">
        <f t="shared" ca="1" si="16"/>
        <v>0</v>
      </c>
      <c r="P46" s="51">
        <f t="shared" ca="1" si="19"/>
        <v>0</v>
      </c>
      <c r="Q46" s="47">
        <f t="shared" ca="1" si="25"/>
        <v>0</v>
      </c>
      <c r="R46" s="47">
        <f t="shared" ca="1" si="26"/>
        <v>0</v>
      </c>
      <c r="S46" s="47">
        <f t="shared" ca="1" si="22"/>
        <v>1</v>
      </c>
      <c r="T46" s="47">
        <f t="shared" ca="1" si="12"/>
        <v>1</v>
      </c>
      <c r="U46" s="47">
        <f t="shared" ca="1" si="13"/>
        <v>0</v>
      </c>
      <c r="V46" s="54">
        <f t="shared" ca="1" si="17"/>
        <v>0</v>
      </c>
      <c r="W46" s="54">
        <f t="shared" ca="1" si="24"/>
        <v>56</v>
      </c>
      <c r="X46" s="37">
        <f t="shared" ca="1" si="5"/>
        <v>0</v>
      </c>
      <c r="Y46" s="38">
        <f t="shared" ca="1" si="6"/>
        <v>69</v>
      </c>
      <c r="Z46" s="59">
        <f t="shared" ca="1" si="7"/>
        <v>300</v>
      </c>
    </row>
    <row r="47" spans="1:26" s="26" customFormat="1" x14ac:dyDescent="0.25">
      <c r="A47" s="39">
        <v>36</v>
      </c>
      <c r="B47" s="42">
        <f t="shared" ca="1" si="0"/>
        <v>244</v>
      </c>
      <c r="C47" s="44">
        <f t="shared" ca="1" si="1"/>
        <v>49</v>
      </c>
      <c r="D47" s="43">
        <f t="shared" ca="1" si="14"/>
        <v>0</v>
      </c>
      <c r="E47" s="43">
        <f t="shared" ca="1" si="8"/>
        <v>49</v>
      </c>
      <c r="F47" s="43">
        <f t="shared" ca="1" si="2"/>
        <v>49</v>
      </c>
      <c r="G47" s="43">
        <f t="shared" ca="1" si="23"/>
        <v>0</v>
      </c>
      <c r="H47" s="29">
        <f t="shared" ca="1" si="15"/>
        <v>49</v>
      </c>
      <c r="I47" s="22">
        <f t="shared" ca="1" si="9"/>
        <v>49</v>
      </c>
      <c r="J47" s="22">
        <f t="shared" ca="1" si="3"/>
        <v>0</v>
      </c>
      <c r="K47" s="22">
        <f t="shared" ca="1" si="4"/>
        <v>2</v>
      </c>
      <c r="L47" s="22">
        <f t="shared" ca="1" si="10"/>
        <v>0</v>
      </c>
      <c r="M47" s="29">
        <f t="shared" ca="1" si="11"/>
        <v>2</v>
      </c>
      <c r="N47" s="50">
        <f t="shared" ca="1" si="18"/>
        <v>0</v>
      </c>
      <c r="O47" s="51">
        <f t="shared" ca="1" si="16"/>
        <v>0</v>
      </c>
      <c r="P47" s="51">
        <f t="shared" ca="1" si="19"/>
        <v>0</v>
      </c>
      <c r="Q47" s="47">
        <f t="shared" ca="1" si="25"/>
        <v>0</v>
      </c>
      <c r="R47" s="47">
        <f t="shared" ca="1" si="26"/>
        <v>0</v>
      </c>
      <c r="S47" s="47">
        <f t="shared" ca="1" si="22"/>
        <v>2</v>
      </c>
      <c r="T47" s="47">
        <f t="shared" ca="1" si="12"/>
        <v>2</v>
      </c>
      <c r="U47" s="47">
        <f t="shared" ca="1" si="13"/>
        <v>0</v>
      </c>
      <c r="V47" s="54">
        <f t="shared" ca="1" si="17"/>
        <v>0</v>
      </c>
      <c r="W47" s="54">
        <f t="shared" ca="1" si="24"/>
        <v>56</v>
      </c>
      <c r="X47" s="37">
        <f t="shared" ca="1" si="5"/>
        <v>0</v>
      </c>
      <c r="Y47" s="38">
        <f t="shared" ca="1" si="6"/>
        <v>89</v>
      </c>
      <c r="Z47" s="59">
        <f t="shared" ca="1" si="7"/>
        <v>300</v>
      </c>
    </row>
    <row r="48" spans="1:26" s="26" customFormat="1" x14ac:dyDescent="0.25">
      <c r="A48" s="33">
        <v>37</v>
      </c>
      <c r="B48" s="42">
        <f t="shared" ca="1" si="0"/>
        <v>244</v>
      </c>
      <c r="C48" s="44">
        <f t="shared" ca="1" si="1"/>
        <v>49</v>
      </c>
      <c r="D48" s="43">
        <f t="shared" ca="1" si="14"/>
        <v>0</v>
      </c>
      <c r="E48" s="43">
        <f t="shared" ca="1" si="8"/>
        <v>49</v>
      </c>
      <c r="F48" s="43">
        <f t="shared" ca="1" si="2"/>
        <v>49</v>
      </c>
      <c r="G48" s="43">
        <f t="shared" ca="1" si="23"/>
        <v>0</v>
      </c>
      <c r="H48" s="29">
        <f t="shared" ca="1" si="15"/>
        <v>49</v>
      </c>
      <c r="I48" s="22">
        <f t="shared" ca="1" si="9"/>
        <v>49</v>
      </c>
      <c r="J48" s="22">
        <f t="shared" ca="1" si="3"/>
        <v>0</v>
      </c>
      <c r="K48" s="22">
        <f t="shared" ca="1" si="4"/>
        <v>1</v>
      </c>
      <c r="L48" s="22">
        <f t="shared" ca="1" si="10"/>
        <v>0</v>
      </c>
      <c r="M48" s="29">
        <f t="shared" ca="1" si="11"/>
        <v>1</v>
      </c>
      <c r="N48" s="50">
        <f t="shared" ca="1" si="18"/>
        <v>0</v>
      </c>
      <c r="O48" s="51">
        <f t="shared" ca="1" si="16"/>
        <v>0</v>
      </c>
      <c r="P48" s="51">
        <f t="shared" ca="1" si="19"/>
        <v>0</v>
      </c>
      <c r="Q48" s="47">
        <f t="shared" ca="1" si="25"/>
        <v>0</v>
      </c>
      <c r="R48" s="47">
        <f t="shared" ca="1" si="26"/>
        <v>0</v>
      </c>
      <c r="S48" s="47">
        <f t="shared" ca="1" si="22"/>
        <v>1</v>
      </c>
      <c r="T48" s="47">
        <f t="shared" ca="1" si="12"/>
        <v>1</v>
      </c>
      <c r="U48" s="47">
        <f t="shared" ca="1" si="13"/>
        <v>0</v>
      </c>
      <c r="V48" s="54">
        <f t="shared" ca="1" si="17"/>
        <v>0</v>
      </c>
      <c r="W48" s="54">
        <f t="shared" ca="1" si="24"/>
        <v>56</v>
      </c>
      <c r="X48" s="37">
        <f t="shared" ca="1" si="5"/>
        <v>0</v>
      </c>
      <c r="Y48" s="38">
        <f t="shared" ca="1" si="6"/>
        <v>69</v>
      </c>
      <c r="Z48" s="59">
        <f t="shared" ca="1" si="7"/>
        <v>300</v>
      </c>
    </row>
    <row r="49" spans="1:26" s="26" customFormat="1" x14ac:dyDescent="0.25">
      <c r="A49"/>
      <c r="B49" s="42">
        <f t="shared" ca="1" si="0"/>
        <v>244</v>
      </c>
      <c r="C49" s="45">
        <f t="shared" ca="1" si="1"/>
        <v>49</v>
      </c>
      <c r="D49" s="43">
        <f t="shared" ca="1" si="14"/>
        <v>0</v>
      </c>
      <c r="E49" s="43">
        <f t="shared" ca="1" si="8"/>
        <v>49</v>
      </c>
      <c r="F49" s="43">
        <f t="shared" ca="1" si="2"/>
        <v>49</v>
      </c>
      <c r="G49" s="43">
        <f t="shared" ca="1" si="23"/>
        <v>0</v>
      </c>
      <c r="H49" s="29">
        <f t="shared" ca="1" si="15"/>
        <v>49</v>
      </c>
      <c r="I49" s="22">
        <f t="shared" ca="1" si="9"/>
        <v>49</v>
      </c>
      <c r="J49" s="22">
        <f t="shared" ca="1" si="3"/>
        <v>0</v>
      </c>
      <c r="K49" s="22">
        <f t="shared" ca="1" si="4"/>
        <v>0</v>
      </c>
      <c r="L49" s="22">
        <f t="shared" ca="1" si="10"/>
        <v>0</v>
      </c>
      <c r="M49" s="29">
        <f t="shared" ca="1" si="11"/>
        <v>0</v>
      </c>
      <c r="N49" s="50">
        <f t="shared" ca="1" si="18"/>
        <v>0</v>
      </c>
      <c r="O49" s="51">
        <f t="shared" ca="1" si="16"/>
        <v>0</v>
      </c>
      <c r="P49" s="51">
        <f t="shared" ca="1" si="19"/>
        <v>0</v>
      </c>
      <c r="Q49" s="47">
        <f t="shared" ca="1" si="25"/>
        <v>0</v>
      </c>
      <c r="R49" s="47">
        <f t="shared" ca="1" si="26"/>
        <v>0</v>
      </c>
      <c r="S49" s="48">
        <f t="shared" ca="1" si="22"/>
        <v>0</v>
      </c>
      <c r="T49" s="47">
        <f t="shared" ca="1" si="12"/>
        <v>0</v>
      </c>
      <c r="U49" s="47">
        <f t="shared" ca="1" si="13"/>
        <v>0</v>
      </c>
      <c r="V49" s="54">
        <f t="shared" ca="1" si="17"/>
        <v>0</v>
      </c>
      <c r="W49" s="53">
        <f t="shared" ca="1" si="24"/>
        <v>56</v>
      </c>
      <c r="X49" s="37">
        <f t="shared" ca="1" si="5"/>
        <v>0</v>
      </c>
      <c r="Y49" s="38">
        <f t="shared" ca="1" si="6"/>
        <v>49</v>
      </c>
      <c r="Z49" s="59">
        <f t="shared" ca="1" si="7"/>
        <v>300</v>
      </c>
    </row>
  </sheetData>
  <mergeCells count="1">
    <mergeCell ref="L4:M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</vt:lpstr>
      <vt:lpstr>+Treat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Sturdivant, Rod</dc:creator>
  <cp:lastModifiedBy>Kuiper, Shonda</cp:lastModifiedBy>
  <dcterms:created xsi:type="dcterms:W3CDTF">2014-03-28T14:44:14Z</dcterms:created>
  <dcterms:modified xsi:type="dcterms:W3CDTF">2014-04-23T16:13:37Z</dcterms:modified>
</cp:coreProperties>
</file>