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hidePivotFieldList="1" defaultThemeVersion="166925"/>
  <mc:AlternateContent xmlns:mc="http://schemas.openxmlformats.org/markup-compatibility/2006">
    <mc:Choice Requires="x15">
      <x15ac:absPath xmlns:x15ac="http://schemas.microsoft.com/office/spreadsheetml/2010/11/ac" url="D:\Power BI\"/>
    </mc:Choice>
  </mc:AlternateContent>
  <xr:revisionPtr revIDLastSave="0" documentId="13_ncr:1_{817753B0-5C1E-429A-B3DB-D8DBAC4842EE}" xr6:coauthVersionLast="47" xr6:coauthVersionMax="47" xr10:uidLastSave="{00000000-0000-0000-0000-000000000000}"/>
  <bookViews>
    <workbookView xWindow="-108" yWindow="-108" windowWidth="23256" windowHeight="12576" xr2:uid="{5369CBA3-3B52-490A-BA09-27267AC426CD}"/>
  </bookViews>
  <sheets>
    <sheet name="Dashboard" sheetId="1" r:id="rId1"/>
    <sheet name="Ledger" sheetId="2" r:id="rId2"/>
    <sheet name="Historical quotes_Ledger" sheetId="3" r:id="rId3"/>
    <sheet name="Watchlist" sheetId="4" r:id="rId4"/>
    <sheet name="LLY" sheetId="7" r:id="rId5"/>
    <sheet name="MRK" sheetId="6" r:id="rId6"/>
  </sheets>
  <calcPr calcId="191029" iterate="1" concurrentCalc="0"/>
  <pivotCaches>
    <pivotCache cacheId="0"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4" l="1" a="1"/>
  <c r="B7" i="4"/>
  <c r="C7" i="4" a="1"/>
  <c r="C7" i="4"/>
  <c r="D7" i="4" a="1"/>
  <c r="D7" i="4"/>
  <c r="E7" i="4" a="1"/>
  <c r="E7" i="4"/>
  <c r="F7" i="4" a="1"/>
  <c r="F7" i="4"/>
  <c r="G7" i="4" a="1"/>
  <c r="G7" i="4"/>
  <c r="H7" i="4" a="1"/>
  <c r="H7" i="4"/>
  <c r="H4" i="4" a="1"/>
  <c r="H4" i="4"/>
  <c r="H5" i="4" a="1"/>
  <c r="H5" i="4"/>
  <c r="H6" i="4" a="1"/>
  <c r="H6" i="4"/>
  <c r="G4" i="4" a="1"/>
  <c r="G4" i="4"/>
  <c r="G5" i="4" a="1"/>
  <c r="G5" i="4"/>
  <c r="G6" i="4" a="1"/>
  <c r="G6" i="4"/>
  <c r="F4" i="4" a="1"/>
  <c r="F4" i="4"/>
  <c r="F5" i="4" a="1"/>
  <c r="F5" i="4"/>
  <c r="F6" i="4" a="1"/>
  <c r="F6" i="4"/>
  <c r="E4" i="4" a="1"/>
  <c r="E4" i="4"/>
  <c r="E5" i="4" a="1"/>
  <c r="E5" i="4"/>
  <c r="E6" i="4" a="1"/>
  <c r="E6" i="4"/>
  <c r="D4" i="4" a="1"/>
  <c r="D4" i="4"/>
  <c r="D5" i="4" a="1"/>
  <c r="D5" i="4"/>
  <c r="D6" i="4" a="1"/>
  <c r="D6" i="4"/>
  <c r="C4" i="4" a="1"/>
  <c r="C4" i="4"/>
  <c r="C5" i="4" a="1"/>
  <c r="C5" i="4"/>
  <c r="C6" i="4" a="1"/>
  <c r="C6" i="4"/>
  <c r="B4" i="4" a="1"/>
  <c r="B4" i="4"/>
  <c r="B5" i="4" a="1"/>
  <c r="B5" i="4"/>
  <c r="B6" i="4" a="1"/>
  <c r="B6" i="4"/>
  <c r="I2" i="1" a="1"/>
  <c r="I2" i="1"/>
  <c r="B6" i="1" a="1"/>
  <c r="B6" i="1"/>
  <c r="K3" i="6" a="1"/>
  <c r="K3" i="7" a="1"/>
  <c r="D3" i="7" a="1"/>
  <c r="D3" i="6" a="1"/>
  <c r="D3" i="7"/>
  <c r="K3" i="7"/>
  <c r="K3" i="6"/>
  <c r="D3" i="6"/>
  <c r="H3" i="2" a="1"/>
  <c r="H3" i="2"/>
  <c r="H4" i="2" a="1"/>
  <c r="H4" i="2"/>
  <c r="H5" i="2" a="1"/>
  <c r="H5" i="2"/>
  <c r="H6" i="2" a="1"/>
  <c r="H6" i="2"/>
  <c r="H7" i="2" a="1"/>
  <c r="H7" i="2"/>
  <c r="H8" i="2" a="1"/>
  <c r="H8" i="2"/>
  <c r="H9" i="2" a="1"/>
  <c r="H9" i="2"/>
  <c r="H10" i="2" a="1"/>
  <c r="H10" i="2"/>
  <c r="H11" i="2" a="1"/>
  <c r="H11" i="2"/>
  <c r="H12" i="2" a="1"/>
  <c r="H12" i="2"/>
  <c r="H13" i="2" a="1"/>
  <c r="H13" i="2"/>
  <c r="H14" i="2" a="1"/>
  <c r="H14" i="2"/>
  <c r="H15" i="2" a="1"/>
  <c r="H15" i="2"/>
  <c r="H16" i="2" a="1"/>
  <c r="H16" i="2"/>
  <c r="H17" i="2" a="1"/>
  <c r="H17" i="2"/>
  <c r="H18" i="2" a="1"/>
  <c r="H18" i="2"/>
  <c r="H19" i="2" a="1"/>
  <c r="H19" i="2"/>
  <c r="H20" i="2" a="1"/>
  <c r="H20" i="2"/>
  <c r="H21" i="2" a="1"/>
  <c r="H21" i="2"/>
  <c r="H22" i="2" a="1"/>
  <c r="H22" i="2"/>
  <c r="H23" i="2" a="1"/>
  <c r="H23" i="2"/>
  <c r="G4" i="2"/>
  <c r="G5" i="2"/>
  <c r="G6" i="2"/>
  <c r="G7" i="2"/>
  <c r="G8" i="2"/>
  <c r="G9" i="2"/>
  <c r="G10" i="2"/>
  <c r="G11" i="2"/>
  <c r="G12" i="2"/>
  <c r="G13" i="2"/>
  <c r="G14" i="2"/>
  <c r="G15" i="2"/>
  <c r="G16" i="2"/>
  <c r="G17" i="2"/>
  <c r="G18" i="2"/>
  <c r="G19" i="2"/>
  <c r="G20" i="2"/>
  <c r="G21" i="2"/>
  <c r="G22" i="2"/>
  <c r="G23" i="2"/>
  <c r="G3" i="2"/>
  <c r="F3" i="3" a="1"/>
  <c r="C3" i="3" a="1"/>
  <c r="E3" i="3" a="1"/>
  <c r="D3" i="3" a="1"/>
  <c r="D3" i="3"/>
  <c r="E3" i="3"/>
  <c r="F3" i="3"/>
  <c r="C3" i="3"/>
  <c r="C6" i="1" a="1"/>
  <c r="C6" i="1"/>
  <c r="A2" i="3" a="1"/>
  <c r="B18" i="1" a="1"/>
  <c r="B18" i="1"/>
  <c r="D6" i="1" a="1"/>
  <c r="E6" i="1" a="1"/>
  <c r="A2" i="3"/>
  <c r="G9" i="1" a="1"/>
  <c r="G9" i="1"/>
  <c r="G8" i="1" a="1"/>
  <c r="G8" i="1"/>
  <c r="G10" i="1" a="1"/>
  <c r="G10" i="1"/>
  <c r="E6" i="1"/>
  <c r="G7" i="1" a="1"/>
  <c r="G7" i="1"/>
  <c r="D6" i="1"/>
  <c r="G6" i="1" a="1"/>
  <c r="G6" i="1"/>
  <c r="G2" i="1"/>
  <c r="F6" i="1" a="1"/>
  <c r="F6" i="1"/>
  <c r="C18" i="1" a="1"/>
  <c r="C18" i="1"/>
  <c r="I7" i="1"/>
  <c r="I6" i="1"/>
  <c r="F2" i="1"/>
  <c r="H2" i="1"/>
  <c r="I10" i="1"/>
  <c r="H9" i="1"/>
  <c r="H10" i="1"/>
  <c r="H7" i="1"/>
  <c r="I8" i="1"/>
  <c r="H8" i="1"/>
  <c r="I9" i="1"/>
  <c r="H6"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51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23"/>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7"/>
        </ext>
      </extLst>
    </bk>
    <bk>
      <extLst>
        <ext uri="{3e2802c4-a4d2-4d8b-9148-e3be6c30e623}">
          <xlrd:rvb i="760"/>
        </ext>
      </extLst>
    </bk>
    <bk>
      <extLst>
        <ext uri="{3e2802c4-a4d2-4d8b-9148-e3be6c30e623}">
          <xlrd:rvb i="763"/>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futureMetadata>
  <cellMetadata count="1">
    <bk>
      <rc t="1" v="0"/>
    </bk>
  </cellMetadata>
  <valueMetadata count="151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valueMetadata>
</metadata>
</file>

<file path=xl/sharedStrings.xml><?xml version="1.0" encoding="utf-8"?>
<sst xmlns="http://schemas.openxmlformats.org/spreadsheetml/2006/main" count="102" uniqueCount="45">
  <si>
    <t>PERSONAL STOCK PORTFOLIO DASHBOARD</t>
  </si>
  <si>
    <t>Current Holdings</t>
  </si>
  <si>
    <t>Stock</t>
  </si>
  <si>
    <t>Industry</t>
  </si>
  <si>
    <t>Units</t>
  </si>
  <si>
    <t>Current price</t>
  </si>
  <si>
    <t>Market value</t>
  </si>
  <si>
    <t>Today's change</t>
  </si>
  <si>
    <t>Gain/(loss)</t>
  </si>
  <si>
    <t>Portfolio by industry</t>
  </si>
  <si>
    <t>Watchlist</t>
  </si>
  <si>
    <t>Date</t>
  </si>
  <si>
    <t>Transaction</t>
  </si>
  <si>
    <t>Price</t>
  </si>
  <si>
    <t>Currency</t>
  </si>
  <si>
    <t>Transaction amount</t>
  </si>
  <si>
    <t>buy</t>
  </si>
  <si>
    <t>sell</t>
  </si>
  <si>
    <t xml:space="preserve">buy </t>
  </si>
  <si>
    <t>USD</t>
  </si>
  <si>
    <t>Ticker symbol</t>
  </si>
  <si>
    <t>Stock (Ticker symbol)</t>
  </si>
  <si>
    <t>Last 06 months</t>
  </si>
  <si>
    <t>JNJ</t>
  </si>
  <si>
    <t>PFE</t>
  </si>
  <si>
    <t>BMY</t>
  </si>
  <si>
    <t>EXEL</t>
  </si>
  <si>
    <t>VRTX</t>
  </si>
  <si>
    <t>Total holding market value</t>
  </si>
  <si>
    <t>PHARMACEUTICAL AND BIOLOGICAL INDUSTRY IN UNITED STATE</t>
  </si>
  <si>
    <t>Exchange</t>
  </si>
  <si>
    <t>Ticker</t>
  </si>
  <si>
    <t>P/E</t>
  </si>
  <si>
    <t>52 week high</t>
  </si>
  <si>
    <t>52 week low</t>
  </si>
  <si>
    <t>Change</t>
  </si>
  <si>
    <t>(All)</t>
  </si>
  <si>
    <t>LLY</t>
  </si>
  <si>
    <t>MRK</t>
  </si>
  <si>
    <t>MRNA</t>
  </si>
  <si>
    <t>XNYS</t>
  </si>
  <si>
    <t>XNAS</t>
  </si>
  <si>
    <t>MERCK &amp; CO., INC. (XNYS:MRK)</t>
  </si>
  <si>
    <t>ELI LILLY AND COMPANY (XNYS:LLY)</t>
  </si>
  <si>
    <t>GILD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</si>
</sst>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4" formatCode="_(&quot;$&quot;* #,##0.00_);_(&quot;$&quot;* \(#,##0.00\);_(&quot;$&quot;* &quot;-&quot;??_);_(@_)"/>
    <numFmt numFmtId="43" formatCode="_(* #,##0.00_);_(* \(#,##0.00\);_(* &quot;-&quot;??_);_(@_)"/>
    <numFmt numFmtId="164" formatCode="&quot;$&quot;#,##0.00"/>
    <numFmt numFmtId="165" formatCode="0.0%"/>
    <numFmt numFmtId="166" formatCode="_-* #,##0.00\ [$zł-415]_-;\-* #,##0.00\ [$zł-415]_-;_-* &quot;-&quot;??\ [$zł-415]_-;_-@_-"/>
    <numFmt numFmtId="167" formatCode="_([$$-409]* #,##0.00_);_([$$-409]* \(#,##0.00\);_([$$-409]* &quot;-&quot;??_);_(@_)"/>
    <numFmt numFmtId="168" formatCode="_(* #,##0_);_(* \(#,##0\);_(* &quot;-&quot;??_);_(@_)"/>
  </numFmts>
  <fonts count="11"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b/>
      <sz val="14"/>
      <color theme="0"/>
      <name val="Segoe UI Light"/>
      <family val="2"/>
    </font>
    <font>
      <sz val="11"/>
      <color theme="1"/>
      <name val="Segoe UI Semilight"/>
      <family val="2"/>
    </font>
    <font>
      <b/>
      <sz val="10"/>
      <color theme="0"/>
      <name val="Segoe UI Light"/>
      <family val="2"/>
    </font>
    <font>
      <b/>
      <sz val="11"/>
      <color theme="0"/>
      <name val="Segoe UI Semibold"/>
      <family val="2"/>
    </font>
    <font>
      <b/>
      <sz val="11"/>
      <color theme="1"/>
      <name val="Segoe UI Semilight"/>
      <family val="2"/>
    </font>
    <font>
      <sz val="8"/>
      <name val="Calibri"/>
      <family val="2"/>
      <scheme val="minor"/>
    </font>
    <font>
      <b/>
      <sz val="11"/>
      <color theme="0"/>
      <name val="Segoe UI Semilight"/>
      <family val="2"/>
    </font>
  </fonts>
  <fills count="4">
    <fill>
      <patternFill patternType="none"/>
    </fill>
    <fill>
      <patternFill patternType="gray125"/>
    </fill>
    <fill>
      <patternFill patternType="solid">
        <fgColor rgb="FF002060"/>
        <bgColor indexed="64"/>
      </patternFill>
    </fill>
    <fill>
      <patternFill patternType="solid">
        <fgColor theme="8" tint="-0.499984740745262"/>
        <bgColor indexed="64"/>
      </patternFill>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39">
    <xf numFmtId="0" fontId="0" fillId="0" borderId="0" xfId="0"/>
    <xf numFmtId="14" fontId="0" fillId="0" borderId="0" xfId="0" applyNumberFormat="1"/>
    <xf numFmtId="0" fontId="0" fillId="2" borderId="0" xfId="0" applyFill="1"/>
    <xf numFmtId="0" fontId="3" fillId="2" borderId="0" xfId="0" applyFont="1" applyFill="1"/>
    <xf numFmtId="0" fontId="2" fillId="2" borderId="0" xfId="0" applyFont="1" applyFill="1"/>
    <xf numFmtId="0" fontId="5" fillId="0" borderId="0" xfId="0" applyFont="1"/>
    <xf numFmtId="0" fontId="6" fillId="2" borderId="0" xfId="0" applyFont="1" applyFill="1"/>
    <xf numFmtId="0" fontId="5" fillId="0" borderId="1" xfId="0" applyFont="1" applyBorder="1"/>
    <xf numFmtId="164" fontId="5" fillId="0" borderId="0" xfId="0" applyNumberFormat="1" applyFont="1"/>
    <xf numFmtId="164" fontId="5" fillId="0" borderId="0" xfId="1" applyNumberFormat="1" applyFont="1"/>
    <xf numFmtId="8" fontId="5" fillId="0" borderId="0" xfId="0" applyNumberFormat="1" applyFont="1"/>
    <xf numFmtId="10" fontId="5" fillId="0" borderId="0" xfId="3" applyNumberFormat="1" applyFont="1"/>
    <xf numFmtId="44" fontId="0" fillId="0" borderId="0" xfId="2" applyFont="1"/>
    <xf numFmtId="44" fontId="0" fillId="0" borderId="0" xfId="2" applyNumberFormat="1" applyFont="1"/>
    <xf numFmtId="0" fontId="7" fillId="2" borderId="0" xfId="0" applyFont="1" applyFill="1"/>
    <xf numFmtId="44" fontId="7" fillId="2" borderId="0" xfId="2" applyNumberFormat="1" applyFont="1" applyFill="1"/>
    <xf numFmtId="0" fontId="8" fillId="0" borderId="0" xfId="0" applyFont="1"/>
    <xf numFmtId="0" fontId="4" fillId="2" borderId="0" xfId="0" applyFont="1" applyFill="1" applyAlignment="1">
      <alignment vertical="center"/>
    </xf>
    <xf numFmtId="0" fontId="6" fillId="2" borderId="0" xfId="0" applyFont="1" applyFill="1" applyAlignment="1">
      <alignment vertical="center" wrapText="1"/>
    </xf>
    <xf numFmtId="164" fontId="4" fillId="2" borderId="0" xfId="0" applyNumberFormat="1" applyFont="1" applyFill="1" applyAlignment="1">
      <alignment vertical="center"/>
    </xf>
    <xf numFmtId="165" fontId="4" fillId="2" borderId="0" xfId="3" applyNumberFormat="1" applyFont="1" applyFill="1" applyAlignment="1">
      <alignment vertical="center"/>
    </xf>
    <xf numFmtId="166" fontId="4" fillId="2" borderId="0" xfId="0" applyNumberFormat="1" applyFont="1" applyFill="1" applyAlignment="1">
      <alignment vertical="center"/>
    </xf>
    <xf numFmtId="44" fontId="3" fillId="0" borderId="0" xfId="2" applyFont="1"/>
    <xf numFmtId="0" fontId="0" fillId="0" borderId="0" xfId="0" applyFont="1"/>
    <xf numFmtId="167" fontId="0" fillId="0" borderId="0" xfId="0" applyNumberFormat="1"/>
    <xf numFmtId="0" fontId="0" fillId="0" borderId="0" xfId="0" pivotButton="1"/>
    <xf numFmtId="0" fontId="0" fillId="0" borderId="0" xfId="0" applyNumberFormat="1"/>
    <xf numFmtId="0" fontId="3" fillId="2" borderId="2" xfId="0" applyFont="1" applyFill="1" applyBorder="1"/>
    <xf numFmtId="0" fontId="0" fillId="0" borderId="2" xfId="0" applyBorder="1"/>
    <xf numFmtId="168" fontId="0" fillId="0" borderId="2" xfId="1" applyNumberFormat="1" applyFont="1" applyBorder="1"/>
    <xf numFmtId="0" fontId="10" fillId="2" borderId="0" xfId="0" applyFont="1" applyFill="1"/>
    <xf numFmtId="0" fontId="3" fillId="2" borderId="2" xfId="0" applyFont="1" applyFill="1" applyBorder="1" applyAlignment="1">
      <alignment horizontal="left"/>
    </xf>
    <xf numFmtId="0" fontId="5" fillId="0" borderId="0" xfId="0" applyFont="1" applyBorder="1"/>
    <xf numFmtId="0" fontId="0" fillId="0" borderId="0" xfId="0" applyBorder="1"/>
    <xf numFmtId="44" fontId="0" fillId="0" borderId="2" xfId="2" applyNumberFormat="1" applyFont="1" applyBorder="1"/>
    <xf numFmtId="0" fontId="0" fillId="0" borderId="2" xfId="2" applyNumberFormat="1" applyFont="1" applyBorder="1"/>
    <xf numFmtId="44" fontId="0" fillId="0" borderId="2" xfId="2" applyFont="1" applyBorder="1"/>
    <xf numFmtId="0" fontId="0" fillId="3" borderId="0" xfId="0" applyFill="1"/>
    <xf numFmtId="0" fontId="4" fillId="2" borderId="0" xfId="0" applyFont="1" applyFill="1" applyAlignment="1">
      <alignment horizontal="center" vertical="center"/>
    </xf>
  </cellXfs>
  <cellStyles count="4">
    <cellStyle name="Comma" xfId="1" builtinId="3"/>
    <cellStyle name="Currency" xfId="2" builtinId="4"/>
    <cellStyle name="Normal" xfId="0" builtinId="0"/>
    <cellStyle name="Percent" xfId="3" builtinId="5"/>
  </cellStyles>
  <dxfs count="15">
    <dxf>
      <font>
        <color theme="0"/>
      </font>
    </dxf>
    <dxf>
      <font>
        <color theme="0"/>
      </font>
    </dxf>
    <dxf>
      <fill>
        <patternFill patternType="solid">
          <bgColor rgb="FF002060"/>
        </patternFill>
      </fill>
    </dxf>
    <dxf>
      <fill>
        <patternFill patternType="solid">
          <bgColor rgb="FF002060"/>
        </patternFill>
      </fill>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167" formatCode="_([$$-409]* #,##0.00_);_([$$-409]* \(#,##0.00\);_([$$-409]* &quot;-&quot;??_);_(@_)"/>
    </dxf>
    <dxf>
      <numFmt numFmtId="0" formatCode="General"/>
    </dxf>
    <dxf>
      <numFmt numFmtId="0" formatCode="General"/>
    </dxf>
    <dxf>
      <fill>
        <patternFill patternType="solid">
          <fgColor indexed="64"/>
          <bgColor rgb="FF002060"/>
        </patternFill>
      </fill>
    </dxf>
    <dxf>
      <numFmt numFmtId="19" formatCode="dd/mm/yy"/>
    </dxf>
    <dxf>
      <fill>
        <patternFill patternType="solid">
          <fgColor indexed="64"/>
          <bgColor theme="8" tint="-0.499984740745262"/>
        </patternFill>
      </fill>
    </dxf>
    <dxf>
      <fill>
        <patternFill>
          <bgColor rgb="FF0E27A6"/>
        </patternFill>
      </fill>
    </dxf>
  </dxfs>
  <tableStyles count="1" defaultTableStyle="TableStyleMedium2" defaultPivotStyle="PivotStyleLight16">
    <tableStyle name="Table Style 1" pivot="0" count="1" xr9:uid="{131B289F-E35C-4474-A03D-517307E9D20A}">
      <tableStyleElement type="headerRow" dxfId="14"/>
    </tableStyle>
  </tableStyles>
  <colors>
    <mruColors>
      <color rgb="FF0E27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Market value by industry</a:t>
            </a:r>
          </a:p>
        </c:rich>
      </c:tx>
      <c:layout>
        <c:manualLayout>
          <c:xMode val="edge"/>
          <c:yMode val="edge"/>
          <c:x val="0.33008243591454595"/>
          <c:y val="3.254556722076407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766323191082593"/>
          <c:y val="0.18090796019900501"/>
          <c:w val="0.39380960867545878"/>
          <c:h val="0.71414727543385437"/>
        </c:manualLayout>
      </c:layout>
      <c:pieChart>
        <c:varyColors val="1"/>
        <c:ser>
          <c:idx val="0"/>
          <c:order val="0"/>
          <c:tx>
            <c:strRef>
              <c:f>Dashboard!$C$17</c:f>
              <c:strCache>
                <c:ptCount val="1"/>
                <c:pt idx="0">
                  <c:v>Market value</c:v>
                </c:pt>
              </c:strCache>
            </c:strRef>
          </c:tx>
          <c:dPt>
            <c:idx val="0"/>
            <c:bubble3D val="0"/>
            <c:explosion val="15"/>
            <c:spPr>
              <a:solidFill>
                <a:schemeClr val="accent1">
                  <a:tint val="77000"/>
                </a:schemeClr>
              </a:solidFill>
              <a:ln w="19050">
                <a:solidFill>
                  <a:schemeClr val="lt1"/>
                </a:solidFill>
              </a:ln>
              <a:effectLst/>
            </c:spPr>
            <c:extLst>
              <c:ext xmlns:c16="http://schemas.microsoft.com/office/drawing/2014/chart" uri="{C3380CC4-5D6E-409C-BE32-E72D297353CC}">
                <c16:uniqueId val="{00000002-BCCF-4135-9AD3-C4D8E1F8578E}"/>
              </c:ext>
            </c:extLst>
          </c:dPt>
          <c:dPt>
            <c:idx val="1"/>
            <c:bubble3D val="0"/>
            <c:spPr>
              <a:solidFill>
                <a:schemeClr val="accent1">
                  <a:shade val="76000"/>
                </a:schemeClr>
              </a:solidFill>
              <a:ln w="19050">
                <a:solidFill>
                  <a:schemeClr val="lt1"/>
                </a:solidFill>
              </a:ln>
              <a:effectLst/>
            </c:spPr>
            <c:extLst>
              <c:ext xmlns:c16="http://schemas.microsoft.com/office/drawing/2014/chart" uri="{C3380CC4-5D6E-409C-BE32-E72D297353CC}">
                <c16:uniqueId val="{00000001-BCCF-4135-9AD3-C4D8E1F8578E}"/>
              </c:ext>
            </c:extLst>
          </c:dPt>
          <c:dLbls>
            <c:dLbl>
              <c:idx val="0"/>
              <c:layout>
                <c:manualLayout>
                  <c:x val="-3.2594438570015857E-2"/>
                  <c:y val="0.12103966170895304"/>
                </c:manualLayout>
              </c:layout>
              <c:showLegendKey val="0"/>
              <c:showVal val="0"/>
              <c:showCatName val="1"/>
              <c:showSerName val="0"/>
              <c:showPercent val="0"/>
              <c:showBubbleSize val="0"/>
              <c:extLst>
                <c:ext xmlns:c15="http://schemas.microsoft.com/office/drawing/2012/chart" uri="{CE6537A1-D6FC-4f65-9D91-7224C49458BB}">
                  <c15:layout>
                    <c:manualLayout>
                      <c:w val="0.26990553306342779"/>
                      <c:h val="0.15858208955223882"/>
                    </c:manualLayout>
                  </c15:layout>
                </c:ext>
                <c:ext xmlns:c16="http://schemas.microsoft.com/office/drawing/2014/chart" uri="{C3380CC4-5D6E-409C-BE32-E72D297353CC}">
                  <c16:uniqueId val="{00000002-BCCF-4135-9AD3-C4D8E1F8578E}"/>
                </c:ext>
              </c:extLst>
            </c:dLbl>
            <c:dLbl>
              <c:idx val="1"/>
              <c:layout>
                <c:manualLayout>
                  <c:x val="-0.11257703771383205"/>
                  <c:y val="-8.2401939340915803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extLst>
                <c:ext xmlns:c15="http://schemas.microsoft.com/office/drawing/2012/chart" uri="{CE6537A1-D6FC-4f65-9D91-7224C49458BB}">
                  <c15:layout>
                    <c:manualLayout>
                      <c:w val="0.18586492692324802"/>
                      <c:h val="0.1711574074074074"/>
                    </c:manualLayout>
                  </c15:layout>
                </c:ext>
                <c:ext xmlns:c16="http://schemas.microsoft.com/office/drawing/2014/chart" uri="{C3380CC4-5D6E-409C-BE32-E72D297353CC}">
                  <c16:uniqueId val="{00000001-BCCF-4135-9AD3-C4D8E1F857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Dashboard!$B$18:$B$19</c:f>
              <c:strCache>
                <c:ptCount val="2"/>
                <c:pt idx="0">
                  <c:v>Pharmaceuticals</c:v>
                </c:pt>
                <c:pt idx="1">
                  <c:v>Biotechnology &amp; Medical Research</c:v>
                </c:pt>
              </c:strCache>
            </c:strRef>
          </c:cat>
          <c:val>
            <c:numRef>
              <c:f>Dashboard!$C$18:$C$19</c:f>
              <c:numCache>
                <c:formatCode>_("$"* #,##0.00_);_("$"* \(#,##0.00\);_("$"* "-"??_);_(@_)</c:formatCode>
                <c:ptCount val="2"/>
                <c:pt idx="0">
                  <c:v>77721.299999999988</c:v>
                </c:pt>
                <c:pt idx="1">
                  <c:v>280011.73000000004</c:v>
                </c:pt>
              </c:numCache>
            </c:numRef>
          </c:val>
          <c:extLst>
            <c:ext xmlns:c16="http://schemas.microsoft.com/office/drawing/2014/chart" uri="{C3380CC4-5D6E-409C-BE32-E72D297353CC}">
              <c16:uniqueId val="{00000000-BCCF-4135-9AD3-C4D8E1F8578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accent3">
          <a:satMod val="175000"/>
          <a:alpha val="40000"/>
        </a:schemeClr>
      </a:glow>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ELI LILLY AND COMPANY (XNYS:LLY)</a:t>
            </a:r>
          </a:p>
        </c:rich>
      </c:tx>
      <c:layout>
        <c:manualLayout>
          <c:xMode val="edge"/>
          <c:yMode val="edge"/>
          <c:x val="0.1411100199334771"/>
          <c:y val="2.78353172658396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LLY!$E$3</c:f>
              <c:strCache>
                <c:ptCount val="1"/>
                <c:pt idx="0">
                  <c:v>Volume</c:v>
                </c:pt>
              </c:strCache>
            </c:strRef>
          </c:tx>
          <c:spPr>
            <a:solidFill>
              <a:schemeClr val="accent1"/>
            </a:solidFill>
            <a:ln w="19050">
              <a:noFill/>
            </a:ln>
            <a:effectLst/>
          </c:spPr>
          <c:invertIfNegative val="0"/>
          <c:cat>
            <c:numRef>
              <c:f>LLY!$D$4:$D$25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LLY!$E$4:$E$25</c:f>
              <c:numCache>
                <c:formatCode>_(* #,##0_);_(* \(#,##0\);_(* "-"??_);_(@_)</c:formatCode>
                <c:ptCount val="22"/>
                <c:pt idx="0">
                  <c:v>2186065</c:v>
                </c:pt>
                <c:pt idx="1">
                  <c:v>4299153</c:v>
                </c:pt>
                <c:pt idx="2">
                  <c:v>2601643</c:v>
                </c:pt>
                <c:pt idx="3">
                  <c:v>1956232</c:v>
                </c:pt>
                <c:pt idx="4">
                  <c:v>2599113</c:v>
                </c:pt>
                <c:pt idx="5">
                  <c:v>1764724</c:v>
                </c:pt>
                <c:pt idx="6">
                  <c:v>2657403</c:v>
                </c:pt>
                <c:pt idx="7">
                  <c:v>2231710</c:v>
                </c:pt>
                <c:pt idx="8">
                  <c:v>2230039</c:v>
                </c:pt>
                <c:pt idx="9">
                  <c:v>2087263</c:v>
                </c:pt>
                <c:pt idx="10">
                  <c:v>2419015</c:v>
                </c:pt>
                <c:pt idx="11">
                  <c:v>1761387</c:v>
                </c:pt>
                <c:pt idx="12">
                  <c:v>3274712</c:v>
                </c:pt>
                <c:pt idx="13">
                  <c:v>3375901</c:v>
                </c:pt>
                <c:pt idx="14">
                  <c:v>2513137</c:v>
                </c:pt>
                <c:pt idx="15">
                  <c:v>2373741</c:v>
                </c:pt>
                <c:pt idx="16">
                  <c:v>2347623</c:v>
                </c:pt>
                <c:pt idx="17">
                  <c:v>2942083</c:v>
                </c:pt>
                <c:pt idx="18">
                  <c:v>4258199</c:v>
                </c:pt>
                <c:pt idx="19">
                  <c:v>7012953</c:v>
                </c:pt>
                <c:pt idx="20">
                  <c:v>3775944</c:v>
                </c:pt>
                <c:pt idx="21">
                  <c:v>2602543</c:v>
                </c:pt>
              </c:numCache>
            </c:numRef>
          </c:val>
          <c:extLst>
            <c:ext xmlns:c16="http://schemas.microsoft.com/office/drawing/2014/chart" uri="{C3380CC4-5D6E-409C-BE32-E72D297353CC}">
              <c16:uniqueId val="{00000000-035B-4E9A-B618-1899EBD9EE23}"/>
            </c:ext>
          </c:extLst>
        </c:ser>
        <c:dLbls>
          <c:showLegendKey val="0"/>
          <c:showVal val="0"/>
          <c:showCatName val="0"/>
          <c:showSerName val="0"/>
          <c:showPercent val="0"/>
          <c:showBubbleSize val="0"/>
        </c:dLbls>
        <c:gapWidth val="150"/>
        <c:axId val="633420383"/>
        <c:axId val="633420799"/>
      </c:barChart>
      <c:stockChart>
        <c:ser>
          <c:idx val="1"/>
          <c:order val="1"/>
          <c:tx>
            <c:strRef>
              <c:f>LLY!$F$3</c:f>
              <c:strCache>
                <c:ptCount val="1"/>
                <c:pt idx="0">
                  <c:v>Open</c:v>
                </c:pt>
              </c:strCache>
            </c:strRef>
          </c:tx>
          <c:spPr>
            <a:ln w="19050" cap="rnd">
              <a:noFill/>
              <a:round/>
            </a:ln>
            <a:effectLst/>
          </c:spPr>
          <c:marker>
            <c:symbol val="none"/>
          </c:marker>
          <c:cat>
            <c:numRef>
              <c:f>LLY!$D$4:$D$25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LLY!$F$4:$F$25</c:f>
              <c:numCache>
                <c:formatCode>_([$$-409]* #,##0.00_);_([$$-409]* \(#,##0.00\);_([$$-409]* "-"??_);_(@_)</c:formatCode>
                <c:ptCount val="22"/>
                <c:pt idx="0">
                  <c:v>328.3</c:v>
                </c:pt>
                <c:pt idx="1">
                  <c:v>327.94</c:v>
                </c:pt>
                <c:pt idx="2">
                  <c:v>332.97</c:v>
                </c:pt>
                <c:pt idx="3">
                  <c:v>326.23</c:v>
                </c:pt>
                <c:pt idx="4">
                  <c:v>320</c:v>
                </c:pt>
                <c:pt idx="5">
                  <c:v>327.38</c:v>
                </c:pt>
                <c:pt idx="6">
                  <c:v>319.12</c:v>
                </c:pt>
                <c:pt idx="7">
                  <c:v>331.56</c:v>
                </c:pt>
                <c:pt idx="8">
                  <c:v>332.79</c:v>
                </c:pt>
                <c:pt idx="9">
                  <c:v>334.14</c:v>
                </c:pt>
                <c:pt idx="10">
                  <c:v>335.25</c:v>
                </c:pt>
                <c:pt idx="11">
                  <c:v>331.15</c:v>
                </c:pt>
                <c:pt idx="12">
                  <c:v>329.07</c:v>
                </c:pt>
                <c:pt idx="13">
                  <c:v>344.22</c:v>
                </c:pt>
                <c:pt idx="14">
                  <c:v>346.52</c:v>
                </c:pt>
                <c:pt idx="15">
                  <c:v>352.5</c:v>
                </c:pt>
                <c:pt idx="16">
                  <c:v>358.99</c:v>
                </c:pt>
                <c:pt idx="17">
                  <c:v>360.32</c:v>
                </c:pt>
                <c:pt idx="18">
                  <c:v>358.65</c:v>
                </c:pt>
                <c:pt idx="19">
                  <c:v>345.83</c:v>
                </c:pt>
                <c:pt idx="20">
                  <c:v>354.16</c:v>
                </c:pt>
                <c:pt idx="21">
                  <c:v>354.06</c:v>
                </c:pt>
              </c:numCache>
            </c:numRef>
          </c:val>
          <c:smooth val="0"/>
          <c:extLst>
            <c:ext xmlns:c16="http://schemas.microsoft.com/office/drawing/2014/chart" uri="{C3380CC4-5D6E-409C-BE32-E72D297353CC}">
              <c16:uniqueId val="{00000001-035B-4E9A-B618-1899EBD9EE23}"/>
            </c:ext>
          </c:extLst>
        </c:ser>
        <c:ser>
          <c:idx val="2"/>
          <c:order val="2"/>
          <c:tx>
            <c:strRef>
              <c:f>LLY!$G$3</c:f>
              <c:strCache>
                <c:ptCount val="1"/>
                <c:pt idx="0">
                  <c:v>High</c:v>
                </c:pt>
              </c:strCache>
            </c:strRef>
          </c:tx>
          <c:spPr>
            <a:ln w="19050" cap="rnd">
              <a:noFill/>
              <a:round/>
            </a:ln>
            <a:effectLst/>
          </c:spPr>
          <c:marker>
            <c:symbol val="none"/>
          </c:marker>
          <c:cat>
            <c:numRef>
              <c:f>LLY!$D$4:$D$25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LLY!$G$4:$G$25</c:f>
              <c:numCache>
                <c:formatCode>_([$$-409]* #,##0.00_);_([$$-409]* \(#,##0.00\);_([$$-409]* "-"??_);_(@_)</c:formatCode>
                <c:ptCount val="22"/>
                <c:pt idx="0">
                  <c:v>333.85</c:v>
                </c:pt>
                <c:pt idx="1">
                  <c:v>339.26</c:v>
                </c:pt>
                <c:pt idx="2">
                  <c:v>333.07</c:v>
                </c:pt>
                <c:pt idx="3">
                  <c:v>327.0068</c:v>
                </c:pt>
                <c:pt idx="4">
                  <c:v>329.03</c:v>
                </c:pt>
                <c:pt idx="5">
                  <c:v>333.65</c:v>
                </c:pt>
                <c:pt idx="6">
                  <c:v>333.37400000000002</c:v>
                </c:pt>
                <c:pt idx="7">
                  <c:v>335.28739999999999</c:v>
                </c:pt>
                <c:pt idx="8">
                  <c:v>337.58</c:v>
                </c:pt>
                <c:pt idx="9">
                  <c:v>335.33</c:v>
                </c:pt>
                <c:pt idx="10">
                  <c:v>335.63</c:v>
                </c:pt>
                <c:pt idx="11">
                  <c:v>331.435</c:v>
                </c:pt>
                <c:pt idx="12">
                  <c:v>342.43</c:v>
                </c:pt>
                <c:pt idx="13">
                  <c:v>351.77</c:v>
                </c:pt>
                <c:pt idx="14">
                  <c:v>352.32990000000001</c:v>
                </c:pt>
                <c:pt idx="15">
                  <c:v>361.48</c:v>
                </c:pt>
                <c:pt idx="16">
                  <c:v>361.11750000000001</c:v>
                </c:pt>
                <c:pt idx="17">
                  <c:v>362</c:v>
                </c:pt>
                <c:pt idx="18">
                  <c:v>363.91989999999998</c:v>
                </c:pt>
                <c:pt idx="19">
                  <c:v>358.99</c:v>
                </c:pt>
                <c:pt idx="20">
                  <c:v>363.14670000000001</c:v>
                </c:pt>
                <c:pt idx="21">
                  <c:v>362.83</c:v>
                </c:pt>
              </c:numCache>
            </c:numRef>
          </c:val>
          <c:smooth val="0"/>
          <c:extLst>
            <c:ext xmlns:c16="http://schemas.microsoft.com/office/drawing/2014/chart" uri="{C3380CC4-5D6E-409C-BE32-E72D297353CC}">
              <c16:uniqueId val="{00000002-035B-4E9A-B618-1899EBD9EE23}"/>
            </c:ext>
          </c:extLst>
        </c:ser>
        <c:ser>
          <c:idx val="3"/>
          <c:order val="3"/>
          <c:tx>
            <c:strRef>
              <c:f>LLY!$H$3</c:f>
              <c:strCache>
                <c:ptCount val="1"/>
                <c:pt idx="0">
                  <c:v>Low</c:v>
                </c:pt>
              </c:strCache>
            </c:strRef>
          </c:tx>
          <c:spPr>
            <a:ln w="19050" cap="rnd">
              <a:noFill/>
              <a:round/>
            </a:ln>
            <a:effectLst/>
          </c:spPr>
          <c:marker>
            <c:symbol val="none"/>
          </c:marker>
          <c:cat>
            <c:numRef>
              <c:f>LLY!$D$4:$D$25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LLY!$H$4:$H$25</c:f>
              <c:numCache>
                <c:formatCode>_([$$-409]* #,##0.00_);_([$$-409]* \(#,##0.00\);_([$$-409]* "-"??_);_(@_)</c:formatCode>
                <c:ptCount val="22"/>
                <c:pt idx="0">
                  <c:v>327.52</c:v>
                </c:pt>
                <c:pt idx="1">
                  <c:v>326.87</c:v>
                </c:pt>
                <c:pt idx="2">
                  <c:v>324.89999999999998</c:v>
                </c:pt>
                <c:pt idx="3">
                  <c:v>320.24</c:v>
                </c:pt>
                <c:pt idx="4">
                  <c:v>319.43</c:v>
                </c:pt>
                <c:pt idx="5">
                  <c:v>323.88</c:v>
                </c:pt>
                <c:pt idx="6">
                  <c:v>319.1001</c:v>
                </c:pt>
                <c:pt idx="7">
                  <c:v>328.2269</c:v>
                </c:pt>
                <c:pt idx="8">
                  <c:v>331.75</c:v>
                </c:pt>
                <c:pt idx="9">
                  <c:v>330.37</c:v>
                </c:pt>
                <c:pt idx="10">
                  <c:v>325.97000000000003</c:v>
                </c:pt>
                <c:pt idx="11">
                  <c:v>325.89999999999998</c:v>
                </c:pt>
                <c:pt idx="12">
                  <c:v>326.77</c:v>
                </c:pt>
                <c:pt idx="13">
                  <c:v>344.22</c:v>
                </c:pt>
                <c:pt idx="14">
                  <c:v>343.05009999999999</c:v>
                </c:pt>
                <c:pt idx="15">
                  <c:v>350.44</c:v>
                </c:pt>
                <c:pt idx="16">
                  <c:v>355.32</c:v>
                </c:pt>
                <c:pt idx="17">
                  <c:v>357.04</c:v>
                </c:pt>
                <c:pt idx="18">
                  <c:v>350.46</c:v>
                </c:pt>
                <c:pt idx="19">
                  <c:v>340.75</c:v>
                </c:pt>
                <c:pt idx="20">
                  <c:v>350.21</c:v>
                </c:pt>
                <c:pt idx="21">
                  <c:v>351.51</c:v>
                </c:pt>
              </c:numCache>
            </c:numRef>
          </c:val>
          <c:smooth val="0"/>
          <c:extLst>
            <c:ext xmlns:c16="http://schemas.microsoft.com/office/drawing/2014/chart" uri="{C3380CC4-5D6E-409C-BE32-E72D297353CC}">
              <c16:uniqueId val="{00000003-035B-4E9A-B618-1899EBD9EE23}"/>
            </c:ext>
          </c:extLst>
        </c:ser>
        <c:ser>
          <c:idx val="4"/>
          <c:order val="4"/>
          <c:tx>
            <c:strRef>
              <c:f>LLY!$I$3</c:f>
              <c:strCache>
                <c:ptCount val="1"/>
                <c:pt idx="0">
                  <c:v>Close</c:v>
                </c:pt>
              </c:strCache>
            </c:strRef>
          </c:tx>
          <c:spPr>
            <a:ln w="19050" cap="rnd">
              <a:noFill/>
              <a:round/>
            </a:ln>
            <a:effectLst/>
          </c:spPr>
          <c:marker>
            <c:symbol val="none"/>
          </c:marker>
          <c:cat>
            <c:numRef>
              <c:f>LLY!$D$4:$D$25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LLY!$I$4:$I$25</c:f>
              <c:numCache>
                <c:formatCode>_([$$-409]* #,##0.00_);_([$$-409]* \(#,##0.00\);_([$$-409]* "-"??_);_(@_)</c:formatCode>
                <c:ptCount val="22"/>
                <c:pt idx="0">
                  <c:v>331.78</c:v>
                </c:pt>
                <c:pt idx="1">
                  <c:v>332.95</c:v>
                </c:pt>
                <c:pt idx="2">
                  <c:v>326.66000000000003</c:v>
                </c:pt>
                <c:pt idx="3">
                  <c:v>323.89</c:v>
                </c:pt>
                <c:pt idx="4">
                  <c:v>327.60000000000002</c:v>
                </c:pt>
                <c:pt idx="5">
                  <c:v>324.57</c:v>
                </c:pt>
                <c:pt idx="6">
                  <c:v>332.1</c:v>
                </c:pt>
                <c:pt idx="7">
                  <c:v>331.39</c:v>
                </c:pt>
                <c:pt idx="8">
                  <c:v>332.76</c:v>
                </c:pt>
                <c:pt idx="9">
                  <c:v>335.03</c:v>
                </c:pt>
                <c:pt idx="10">
                  <c:v>329.29</c:v>
                </c:pt>
                <c:pt idx="11">
                  <c:v>329.07</c:v>
                </c:pt>
                <c:pt idx="12">
                  <c:v>340.77</c:v>
                </c:pt>
                <c:pt idx="13">
                  <c:v>347.9</c:v>
                </c:pt>
                <c:pt idx="14">
                  <c:v>351.31</c:v>
                </c:pt>
                <c:pt idx="15">
                  <c:v>357.86</c:v>
                </c:pt>
                <c:pt idx="16">
                  <c:v>356.33</c:v>
                </c:pt>
                <c:pt idx="17">
                  <c:v>359.9</c:v>
                </c:pt>
                <c:pt idx="18">
                  <c:v>362.09</c:v>
                </c:pt>
                <c:pt idx="19">
                  <c:v>352.58</c:v>
                </c:pt>
                <c:pt idx="20">
                  <c:v>354.96</c:v>
                </c:pt>
                <c:pt idx="21">
                  <c:v>361.68</c:v>
                </c:pt>
              </c:numCache>
            </c:numRef>
          </c:val>
          <c:smooth val="0"/>
          <c:extLst>
            <c:ext xmlns:c16="http://schemas.microsoft.com/office/drawing/2014/chart" uri="{C3380CC4-5D6E-409C-BE32-E72D297353CC}">
              <c16:uniqueId val="{00000004-035B-4E9A-B618-1899EBD9EE2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633422047"/>
        <c:axId val="633422463"/>
      </c:stockChart>
      <c:dateAx>
        <c:axId val="633420383"/>
        <c:scaling>
          <c:orientation val="minMax"/>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20799"/>
        <c:crosses val="autoZero"/>
        <c:auto val="1"/>
        <c:lblOffset val="100"/>
        <c:baseTimeUnit val="days"/>
      </c:dateAx>
      <c:valAx>
        <c:axId val="633420799"/>
        <c:scaling>
          <c:orientation val="minMax"/>
        </c:scaling>
        <c:delete val="0"/>
        <c:axPos val="l"/>
        <c:majorGridlines>
          <c:spPr>
            <a:ln w="9525" cap="flat" cmpd="sng" algn="ctr">
              <a:solidFill>
                <a:schemeClr val="tx1">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20383"/>
        <c:crosses val="autoZero"/>
        <c:crossBetween val="between"/>
      </c:valAx>
      <c:valAx>
        <c:axId val="633422463"/>
        <c:scaling>
          <c:orientation val="minMax"/>
        </c:scaling>
        <c:delete val="0"/>
        <c:axPos val="r"/>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422047"/>
        <c:crosses val="max"/>
        <c:crossBetween val="between"/>
      </c:valAx>
      <c:dateAx>
        <c:axId val="633422047"/>
        <c:scaling>
          <c:orientation val="minMax"/>
        </c:scaling>
        <c:delete val="1"/>
        <c:axPos val="b"/>
        <c:numFmt formatCode="m/d/yyyy" sourceLinked="1"/>
        <c:majorTickMark val="out"/>
        <c:minorTickMark val="none"/>
        <c:tickLblPos val="nextTo"/>
        <c:crossAx val="633422463"/>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MERCK &amp; CO., INC. (XNYS:MRK)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MRK!$E$3</c:f>
              <c:strCache>
                <c:ptCount val="1"/>
                <c:pt idx="0">
                  <c:v>Volume</c:v>
                </c:pt>
              </c:strCache>
            </c:strRef>
          </c:tx>
          <c:spPr>
            <a:solidFill>
              <a:schemeClr val="accent1"/>
            </a:solidFill>
            <a:ln w="19050">
              <a:noFill/>
            </a:ln>
            <a:effectLst/>
          </c:spPr>
          <c:invertIfNegative val="0"/>
          <c:cat>
            <c:numRef>
              <c:f>MRK!$D$4:$D$25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MRK!$E$4:$E$25</c:f>
              <c:numCache>
                <c:formatCode>#,##0</c:formatCode>
                <c:ptCount val="22"/>
                <c:pt idx="0">
                  <c:v>6065661</c:v>
                </c:pt>
                <c:pt idx="1">
                  <c:v>8055542</c:v>
                </c:pt>
                <c:pt idx="2">
                  <c:v>8837393</c:v>
                </c:pt>
                <c:pt idx="3">
                  <c:v>14484995</c:v>
                </c:pt>
                <c:pt idx="4">
                  <c:v>9743682</c:v>
                </c:pt>
                <c:pt idx="5">
                  <c:v>8522211</c:v>
                </c:pt>
                <c:pt idx="6">
                  <c:v>9382759</c:v>
                </c:pt>
                <c:pt idx="7">
                  <c:v>9847759</c:v>
                </c:pt>
                <c:pt idx="8">
                  <c:v>12139895</c:v>
                </c:pt>
                <c:pt idx="9">
                  <c:v>9530386</c:v>
                </c:pt>
                <c:pt idx="10">
                  <c:v>8546296</c:v>
                </c:pt>
                <c:pt idx="11">
                  <c:v>7626055</c:v>
                </c:pt>
                <c:pt idx="12">
                  <c:v>10297179</c:v>
                </c:pt>
                <c:pt idx="13">
                  <c:v>11414862</c:v>
                </c:pt>
                <c:pt idx="14">
                  <c:v>8747864</c:v>
                </c:pt>
                <c:pt idx="15">
                  <c:v>10376405</c:v>
                </c:pt>
                <c:pt idx="16">
                  <c:v>12218409</c:v>
                </c:pt>
                <c:pt idx="17">
                  <c:v>11227976</c:v>
                </c:pt>
                <c:pt idx="18">
                  <c:v>11043805</c:v>
                </c:pt>
                <c:pt idx="19">
                  <c:v>11079286</c:v>
                </c:pt>
                <c:pt idx="20">
                  <c:v>9506519</c:v>
                </c:pt>
                <c:pt idx="21">
                  <c:v>9912669</c:v>
                </c:pt>
              </c:numCache>
            </c:numRef>
          </c:val>
          <c:extLst>
            <c:ext xmlns:c16="http://schemas.microsoft.com/office/drawing/2014/chart" uri="{C3380CC4-5D6E-409C-BE32-E72D297353CC}">
              <c16:uniqueId val="{00000000-8B42-408C-B75E-BCB8231FE946}"/>
            </c:ext>
          </c:extLst>
        </c:ser>
        <c:dLbls>
          <c:showLegendKey val="0"/>
          <c:showVal val="0"/>
          <c:showCatName val="0"/>
          <c:showSerName val="0"/>
          <c:showPercent val="0"/>
          <c:showBubbleSize val="0"/>
        </c:dLbls>
        <c:gapWidth val="150"/>
        <c:axId val="1288850655"/>
        <c:axId val="1288848159"/>
      </c:barChart>
      <c:stockChart>
        <c:ser>
          <c:idx val="1"/>
          <c:order val="1"/>
          <c:tx>
            <c:strRef>
              <c:f>MRK!$F$3</c:f>
              <c:strCache>
                <c:ptCount val="1"/>
                <c:pt idx="0">
                  <c:v>Open</c:v>
                </c:pt>
              </c:strCache>
            </c:strRef>
          </c:tx>
          <c:spPr>
            <a:ln w="19050" cap="rnd">
              <a:noFill/>
              <a:round/>
            </a:ln>
            <a:effectLst/>
          </c:spPr>
          <c:marker>
            <c:symbol val="none"/>
          </c:marker>
          <c:cat>
            <c:numRef>
              <c:f>MRK!$D$4:$D$25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MRK!$F$4:$F$25</c:f>
              <c:numCache>
                <c:formatCode>_([$$-409]* #,##0.00_);_([$$-409]* \(#,##0.00\);_([$$-409]* "-"??_);_(@_)</c:formatCode>
                <c:ptCount val="22"/>
                <c:pt idx="0">
                  <c:v>88.58</c:v>
                </c:pt>
                <c:pt idx="1">
                  <c:v>87.76</c:v>
                </c:pt>
                <c:pt idx="2">
                  <c:v>87.88</c:v>
                </c:pt>
                <c:pt idx="3">
                  <c:v>89.93</c:v>
                </c:pt>
                <c:pt idx="4">
                  <c:v>90.43</c:v>
                </c:pt>
                <c:pt idx="5">
                  <c:v>91.25</c:v>
                </c:pt>
                <c:pt idx="6">
                  <c:v>89.5</c:v>
                </c:pt>
                <c:pt idx="7">
                  <c:v>92.27</c:v>
                </c:pt>
                <c:pt idx="8">
                  <c:v>92.84</c:v>
                </c:pt>
                <c:pt idx="9">
                  <c:v>94.42</c:v>
                </c:pt>
                <c:pt idx="10">
                  <c:v>94.91</c:v>
                </c:pt>
                <c:pt idx="11">
                  <c:v>93.2</c:v>
                </c:pt>
                <c:pt idx="12">
                  <c:v>92.84</c:v>
                </c:pt>
                <c:pt idx="13">
                  <c:v>96.45</c:v>
                </c:pt>
                <c:pt idx="14">
                  <c:v>96.86</c:v>
                </c:pt>
                <c:pt idx="15">
                  <c:v>98.29</c:v>
                </c:pt>
                <c:pt idx="16">
                  <c:v>99.84</c:v>
                </c:pt>
                <c:pt idx="17">
                  <c:v>100.24</c:v>
                </c:pt>
                <c:pt idx="18">
                  <c:v>99.95</c:v>
                </c:pt>
                <c:pt idx="19">
                  <c:v>100.65</c:v>
                </c:pt>
                <c:pt idx="20">
                  <c:v>99.65</c:v>
                </c:pt>
                <c:pt idx="21">
                  <c:v>99</c:v>
                </c:pt>
              </c:numCache>
            </c:numRef>
          </c:val>
          <c:smooth val="0"/>
          <c:extLst>
            <c:ext xmlns:c16="http://schemas.microsoft.com/office/drawing/2014/chart" uri="{C3380CC4-5D6E-409C-BE32-E72D297353CC}">
              <c16:uniqueId val="{00000001-8B42-408C-B75E-BCB8231FE946}"/>
            </c:ext>
          </c:extLst>
        </c:ser>
        <c:ser>
          <c:idx val="2"/>
          <c:order val="2"/>
          <c:tx>
            <c:strRef>
              <c:f>MRK!$G$3</c:f>
              <c:strCache>
                <c:ptCount val="1"/>
                <c:pt idx="0">
                  <c:v>High</c:v>
                </c:pt>
              </c:strCache>
            </c:strRef>
          </c:tx>
          <c:spPr>
            <a:ln w="19050" cap="rnd">
              <a:noFill/>
              <a:round/>
            </a:ln>
            <a:effectLst/>
          </c:spPr>
          <c:marker>
            <c:symbol val="none"/>
          </c:marker>
          <c:cat>
            <c:numRef>
              <c:f>MRK!$D$4:$D$25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MRK!$G$4:$G$25</c:f>
              <c:numCache>
                <c:formatCode>_([$$-409]* #,##0.00_);_([$$-409]* \(#,##0.00\);_([$$-409]* "-"??_);_(@_)</c:formatCode>
                <c:ptCount val="22"/>
                <c:pt idx="0">
                  <c:v>88.78</c:v>
                </c:pt>
                <c:pt idx="1">
                  <c:v>88.01</c:v>
                </c:pt>
                <c:pt idx="2">
                  <c:v>88.3</c:v>
                </c:pt>
                <c:pt idx="3">
                  <c:v>91.585700000000003</c:v>
                </c:pt>
                <c:pt idx="4">
                  <c:v>91.98</c:v>
                </c:pt>
                <c:pt idx="5">
                  <c:v>91.72</c:v>
                </c:pt>
                <c:pt idx="6">
                  <c:v>92.72</c:v>
                </c:pt>
                <c:pt idx="7">
                  <c:v>93.36</c:v>
                </c:pt>
                <c:pt idx="8">
                  <c:v>94.37</c:v>
                </c:pt>
                <c:pt idx="9">
                  <c:v>95.32</c:v>
                </c:pt>
                <c:pt idx="10">
                  <c:v>94.91</c:v>
                </c:pt>
                <c:pt idx="11">
                  <c:v>93.4</c:v>
                </c:pt>
                <c:pt idx="12">
                  <c:v>95.96</c:v>
                </c:pt>
                <c:pt idx="13">
                  <c:v>98.42</c:v>
                </c:pt>
                <c:pt idx="14">
                  <c:v>98.29</c:v>
                </c:pt>
                <c:pt idx="15">
                  <c:v>99.275000000000006</c:v>
                </c:pt>
                <c:pt idx="16">
                  <c:v>101.5</c:v>
                </c:pt>
                <c:pt idx="17">
                  <c:v>101.14</c:v>
                </c:pt>
                <c:pt idx="18">
                  <c:v>101.355</c:v>
                </c:pt>
                <c:pt idx="19">
                  <c:v>101.07</c:v>
                </c:pt>
                <c:pt idx="20">
                  <c:v>101.03</c:v>
                </c:pt>
                <c:pt idx="21">
                  <c:v>99.24</c:v>
                </c:pt>
              </c:numCache>
            </c:numRef>
          </c:val>
          <c:smooth val="0"/>
          <c:extLst>
            <c:ext xmlns:c16="http://schemas.microsoft.com/office/drawing/2014/chart" uri="{C3380CC4-5D6E-409C-BE32-E72D297353CC}">
              <c16:uniqueId val="{00000002-8B42-408C-B75E-BCB8231FE946}"/>
            </c:ext>
          </c:extLst>
        </c:ser>
        <c:ser>
          <c:idx val="3"/>
          <c:order val="3"/>
          <c:tx>
            <c:strRef>
              <c:f>MRK!$H$3</c:f>
              <c:strCache>
                <c:ptCount val="1"/>
                <c:pt idx="0">
                  <c:v>Low</c:v>
                </c:pt>
              </c:strCache>
            </c:strRef>
          </c:tx>
          <c:spPr>
            <a:ln w="19050" cap="rnd">
              <a:noFill/>
              <a:round/>
            </a:ln>
            <a:effectLst/>
          </c:spPr>
          <c:marker>
            <c:symbol val="none"/>
          </c:marker>
          <c:cat>
            <c:numRef>
              <c:f>MRK!$D$4:$D$25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MRK!$H$4:$H$25</c:f>
              <c:numCache>
                <c:formatCode>_([$$-409]* #,##0.00_);_([$$-409]* \(#,##0.00\);_([$$-409]* "-"??_);_(@_)</c:formatCode>
                <c:ptCount val="22"/>
                <c:pt idx="0">
                  <c:v>88.02</c:v>
                </c:pt>
                <c:pt idx="1">
                  <c:v>87.23</c:v>
                </c:pt>
                <c:pt idx="2">
                  <c:v>87.114999999999995</c:v>
                </c:pt>
                <c:pt idx="3">
                  <c:v>89.71</c:v>
                </c:pt>
                <c:pt idx="4">
                  <c:v>90.2</c:v>
                </c:pt>
                <c:pt idx="5">
                  <c:v>90.364999999999995</c:v>
                </c:pt>
                <c:pt idx="6">
                  <c:v>89.27</c:v>
                </c:pt>
                <c:pt idx="7">
                  <c:v>91.74</c:v>
                </c:pt>
                <c:pt idx="8">
                  <c:v>92.45</c:v>
                </c:pt>
                <c:pt idx="9">
                  <c:v>94.02</c:v>
                </c:pt>
                <c:pt idx="10">
                  <c:v>93.1</c:v>
                </c:pt>
                <c:pt idx="11">
                  <c:v>92.36</c:v>
                </c:pt>
                <c:pt idx="12">
                  <c:v>92.64</c:v>
                </c:pt>
                <c:pt idx="13">
                  <c:v>96.27</c:v>
                </c:pt>
                <c:pt idx="14">
                  <c:v>96.35</c:v>
                </c:pt>
                <c:pt idx="15">
                  <c:v>98</c:v>
                </c:pt>
                <c:pt idx="16">
                  <c:v>99.5</c:v>
                </c:pt>
                <c:pt idx="17">
                  <c:v>98.55</c:v>
                </c:pt>
                <c:pt idx="18">
                  <c:v>99.31</c:v>
                </c:pt>
                <c:pt idx="19">
                  <c:v>98.944999999999993</c:v>
                </c:pt>
                <c:pt idx="20">
                  <c:v>98.98</c:v>
                </c:pt>
                <c:pt idx="21">
                  <c:v>98</c:v>
                </c:pt>
              </c:numCache>
            </c:numRef>
          </c:val>
          <c:smooth val="0"/>
          <c:extLst>
            <c:ext xmlns:c16="http://schemas.microsoft.com/office/drawing/2014/chart" uri="{C3380CC4-5D6E-409C-BE32-E72D297353CC}">
              <c16:uniqueId val="{00000003-8B42-408C-B75E-BCB8231FE946}"/>
            </c:ext>
          </c:extLst>
        </c:ser>
        <c:ser>
          <c:idx val="4"/>
          <c:order val="4"/>
          <c:tx>
            <c:strRef>
              <c:f>MRK!$I$3</c:f>
              <c:strCache>
                <c:ptCount val="1"/>
                <c:pt idx="0">
                  <c:v>Close</c:v>
                </c:pt>
              </c:strCache>
            </c:strRef>
          </c:tx>
          <c:spPr>
            <a:ln w="19050" cap="rnd">
              <a:noFill/>
              <a:round/>
            </a:ln>
            <a:effectLst/>
          </c:spPr>
          <c:marker>
            <c:symbol val="none"/>
          </c:marker>
          <c:cat>
            <c:numRef>
              <c:f>MRK!$D$4:$D$25</c:f>
              <c:numCache>
                <c:formatCode>m/d/yyyy</c:formatCode>
                <c:ptCount val="22"/>
                <c:pt idx="0">
                  <c:v>44839</c:v>
                </c:pt>
                <c:pt idx="1">
                  <c:v>44840</c:v>
                </c:pt>
                <c:pt idx="2">
                  <c:v>44841</c:v>
                </c:pt>
                <c:pt idx="3">
                  <c:v>44844</c:v>
                </c:pt>
                <c:pt idx="4">
                  <c:v>44845</c:v>
                </c:pt>
                <c:pt idx="5">
                  <c:v>44846</c:v>
                </c:pt>
                <c:pt idx="6">
                  <c:v>44847</c:v>
                </c:pt>
                <c:pt idx="7">
                  <c:v>44848</c:v>
                </c:pt>
                <c:pt idx="8">
                  <c:v>44851</c:v>
                </c:pt>
                <c:pt idx="9">
                  <c:v>44852</c:v>
                </c:pt>
                <c:pt idx="10">
                  <c:v>44853</c:v>
                </c:pt>
                <c:pt idx="11">
                  <c:v>44854</c:v>
                </c:pt>
                <c:pt idx="12">
                  <c:v>44855</c:v>
                </c:pt>
                <c:pt idx="13">
                  <c:v>44858</c:v>
                </c:pt>
                <c:pt idx="14">
                  <c:v>44859</c:v>
                </c:pt>
                <c:pt idx="15">
                  <c:v>44860</c:v>
                </c:pt>
                <c:pt idx="16">
                  <c:v>44861</c:v>
                </c:pt>
                <c:pt idx="17">
                  <c:v>44862</c:v>
                </c:pt>
                <c:pt idx="18">
                  <c:v>44865</c:v>
                </c:pt>
                <c:pt idx="19">
                  <c:v>44866</c:v>
                </c:pt>
                <c:pt idx="20">
                  <c:v>44867</c:v>
                </c:pt>
                <c:pt idx="21">
                  <c:v>44868</c:v>
                </c:pt>
              </c:numCache>
            </c:numRef>
          </c:cat>
          <c:val>
            <c:numRef>
              <c:f>MRK!$I$4:$I$25</c:f>
              <c:numCache>
                <c:formatCode>_([$$-409]* #,##0.00_);_([$$-409]* \(#,##0.00\);_([$$-409]* "-"??_);_(@_)</c:formatCode>
                <c:ptCount val="22"/>
                <c:pt idx="0">
                  <c:v>88.39</c:v>
                </c:pt>
                <c:pt idx="1">
                  <c:v>87.44</c:v>
                </c:pt>
                <c:pt idx="2">
                  <c:v>87.6</c:v>
                </c:pt>
                <c:pt idx="3">
                  <c:v>90.48</c:v>
                </c:pt>
                <c:pt idx="4">
                  <c:v>91.05</c:v>
                </c:pt>
                <c:pt idx="5">
                  <c:v>90.42</c:v>
                </c:pt>
                <c:pt idx="6">
                  <c:v>92.49</c:v>
                </c:pt>
                <c:pt idx="7">
                  <c:v>92.18</c:v>
                </c:pt>
                <c:pt idx="8">
                  <c:v>94.12</c:v>
                </c:pt>
                <c:pt idx="9">
                  <c:v>94.61</c:v>
                </c:pt>
                <c:pt idx="10">
                  <c:v>93.26</c:v>
                </c:pt>
                <c:pt idx="11">
                  <c:v>92.94</c:v>
                </c:pt>
                <c:pt idx="12">
                  <c:v>95.67</c:v>
                </c:pt>
                <c:pt idx="13">
                  <c:v>97.37</c:v>
                </c:pt>
                <c:pt idx="14">
                  <c:v>97.71</c:v>
                </c:pt>
                <c:pt idx="15">
                  <c:v>98.41</c:v>
                </c:pt>
                <c:pt idx="16">
                  <c:v>99.74</c:v>
                </c:pt>
                <c:pt idx="17">
                  <c:v>100.77</c:v>
                </c:pt>
                <c:pt idx="18">
                  <c:v>101.2</c:v>
                </c:pt>
                <c:pt idx="19">
                  <c:v>99.76</c:v>
                </c:pt>
                <c:pt idx="20">
                  <c:v>99.4</c:v>
                </c:pt>
                <c:pt idx="21">
                  <c:v>98.75</c:v>
                </c:pt>
              </c:numCache>
            </c:numRef>
          </c:val>
          <c:smooth val="0"/>
          <c:extLst>
            <c:ext xmlns:c16="http://schemas.microsoft.com/office/drawing/2014/chart" uri="{C3380CC4-5D6E-409C-BE32-E72D297353CC}">
              <c16:uniqueId val="{00000004-8B42-408C-B75E-BCB8231FE94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1288851071"/>
        <c:axId val="1288835679"/>
      </c:stockChart>
      <c:dateAx>
        <c:axId val="1288850655"/>
        <c:scaling>
          <c:orientation val="minMax"/>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48159"/>
        <c:crosses val="autoZero"/>
        <c:auto val="1"/>
        <c:lblOffset val="100"/>
        <c:baseTimeUnit val="days"/>
      </c:dateAx>
      <c:valAx>
        <c:axId val="1288848159"/>
        <c:scaling>
          <c:orientation val="minMax"/>
        </c:scaling>
        <c:delete val="0"/>
        <c:axPos val="l"/>
        <c:majorGridlines>
          <c:spPr>
            <a:ln w="9525" cap="flat" cmpd="sng" algn="ctr">
              <a:solidFill>
                <a:schemeClr val="tx1">
                  <a:lumMod val="15000"/>
                  <a:lumOff val="85000"/>
                </a:schemeClr>
              </a:solidFill>
              <a:round/>
            </a:ln>
            <a:effectLst/>
          </c:spPr>
        </c:majorGridlines>
        <c:numFmt formatCode="##,#00,,\ &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50655"/>
        <c:crosses val="autoZero"/>
        <c:crossBetween val="between"/>
      </c:valAx>
      <c:valAx>
        <c:axId val="1288835679"/>
        <c:scaling>
          <c:orientation val="minMax"/>
        </c:scaling>
        <c:delete val="0"/>
        <c:axPos val="r"/>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51071"/>
        <c:crosses val="max"/>
        <c:crossBetween val="between"/>
      </c:valAx>
      <c:dateAx>
        <c:axId val="1288851071"/>
        <c:scaling>
          <c:orientation val="minMax"/>
        </c:scaling>
        <c:delete val="1"/>
        <c:axPos val="b"/>
        <c:numFmt formatCode="m/d/yyyy" sourceLinked="1"/>
        <c:majorTickMark val="out"/>
        <c:minorTickMark val="none"/>
        <c:tickLblPos val="nextTo"/>
        <c:crossAx val="128883567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Close Price</a:t>
            </a:r>
            <a:r>
              <a:rPr lang="en-US" sz="1200" baseline="0">
                <a:latin typeface="Segoe UI Semibold" panose="020B0702040204020203" pitchFamily="34" charset="0"/>
                <a:cs typeface="Segoe UI Semibold" panose="020B0702040204020203" pitchFamily="34" charset="0"/>
              </a:rPr>
              <a:t> Last 12 Months</a:t>
            </a:r>
            <a:endParaRPr lang="en-US" sz="1200">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LLY!$L$3</c:f>
              <c:strCache>
                <c:ptCount val="1"/>
                <c:pt idx="0">
                  <c:v>Close</c:v>
                </c:pt>
              </c:strCache>
            </c:strRef>
          </c:tx>
          <c:spPr>
            <a:solidFill>
              <a:schemeClr val="accent1"/>
            </a:solidFill>
            <a:ln>
              <a:noFill/>
            </a:ln>
            <a:effectLst/>
          </c:spPr>
          <c:cat>
            <c:numRef>
              <c:f>LLY!$K$4:$K$255</c:f>
              <c:numCache>
                <c:formatCode>m/d/yyyy</c:formatCode>
                <c:ptCount val="252"/>
                <c:pt idx="0">
                  <c:v>44504</c:v>
                </c:pt>
                <c:pt idx="1">
                  <c:v>44505</c:v>
                </c:pt>
                <c:pt idx="2">
                  <c:v>44508</c:v>
                </c:pt>
                <c:pt idx="3">
                  <c:v>44509</c:v>
                </c:pt>
                <c:pt idx="4">
                  <c:v>44510</c:v>
                </c:pt>
                <c:pt idx="5">
                  <c:v>44511</c:v>
                </c:pt>
                <c:pt idx="6">
                  <c:v>44512</c:v>
                </c:pt>
                <c:pt idx="7">
                  <c:v>44515</c:v>
                </c:pt>
                <c:pt idx="8">
                  <c:v>44516</c:v>
                </c:pt>
                <c:pt idx="9">
                  <c:v>44517</c:v>
                </c:pt>
                <c:pt idx="10">
                  <c:v>44518</c:v>
                </c:pt>
                <c:pt idx="11">
                  <c:v>44519</c:v>
                </c:pt>
                <c:pt idx="12">
                  <c:v>44522</c:v>
                </c:pt>
                <c:pt idx="13">
                  <c:v>44523</c:v>
                </c:pt>
                <c:pt idx="14">
                  <c:v>44524</c:v>
                </c:pt>
                <c:pt idx="15">
                  <c:v>44526</c:v>
                </c:pt>
                <c:pt idx="16">
                  <c:v>44529</c:v>
                </c:pt>
                <c:pt idx="17">
                  <c:v>44530</c:v>
                </c:pt>
                <c:pt idx="18">
                  <c:v>44531</c:v>
                </c:pt>
                <c:pt idx="19">
                  <c:v>44532</c:v>
                </c:pt>
                <c:pt idx="20">
                  <c:v>44533</c:v>
                </c:pt>
                <c:pt idx="21">
                  <c:v>44536</c:v>
                </c:pt>
                <c:pt idx="22">
                  <c:v>44537</c:v>
                </c:pt>
                <c:pt idx="23">
                  <c:v>44538</c:v>
                </c:pt>
                <c:pt idx="24">
                  <c:v>44539</c:v>
                </c:pt>
                <c:pt idx="25">
                  <c:v>44540</c:v>
                </c:pt>
                <c:pt idx="26">
                  <c:v>44543</c:v>
                </c:pt>
                <c:pt idx="27">
                  <c:v>44544</c:v>
                </c:pt>
                <c:pt idx="28">
                  <c:v>44545</c:v>
                </c:pt>
                <c:pt idx="29">
                  <c:v>44546</c:v>
                </c:pt>
                <c:pt idx="30">
                  <c:v>44547</c:v>
                </c:pt>
                <c:pt idx="31">
                  <c:v>44550</c:v>
                </c:pt>
                <c:pt idx="32">
                  <c:v>44551</c:v>
                </c:pt>
                <c:pt idx="33">
                  <c:v>44552</c:v>
                </c:pt>
                <c:pt idx="34">
                  <c:v>44553</c:v>
                </c:pt>
                <c:pt idx="35">
                  <c:v>44557</c:v>
                </c:pt>
                <c:pt idx="36">
                  <c:v>44558</c:v>
                </c:pt>
                <c:pt idx="37">
                  <c:v>44559</c:v>
                </c:pt>
                <c:pt idx="38">
                  <c:v>44560</c:v>
                </c:pt>
                <c:pt idx="39">
                  <c:v>44561</c:v>
                </c:pt>
                <c:pt idx="40">
                  <c:v>44564</c:v>
                </c:pt>
                <c:pt idx="41">
                  <c:v>44565</c:v>
                </c:pt>
                <c:pt idx="42">
                  <c:v>44566</c:v>
                </c:pt>
                <c:pt idx="43">
                  <c:v>44567</c:v>
                </c:pt>
                <c:pt idx="44">
                  <c:v>44568</c:v>
                </c:pt>
                <c:pt idx="45">
                  <c:v>44571</c:v>
                </c:pt>
                <c:pt idx="46">
                  <c:v>44572</c:v>
                </c:pt>
                <c:pt idx="47">
                  <c:v>44573</c:v>
                </c:pt>
                <c:pt idx="48">
                  <c:v>44574</c:v>
                </c:pt>
                <c:pt idx="49">
                  <c:v>44575</c:v>
                </c:pt>
                <c:pt idx="50">
                  <c:v>44579</c:v>
                </c:pt>
                <c:pt idx="51">
                  <c:v>44580</c:v>
                </c:pt>
                <c:pt idx="52">
                  <c:v>44581</c:v>
                </c:pt>
                <c:pt idx="53">
                  <c:v>44582</c:v>
                </c:pt>
                <c:pt idx="54">
                  <c:v>44585</c:v>
                </c:pt>
                <c:pt idx="55">
                  <c:v>44586</c:v>
                </c:pt>
                <c:pt idx="56">
                  <c:v>44587</c:v>
                </c:pt>
                <c:pt idx="57">
                  <c:v>44588</c:v>
                </c:pt>
                <c:pt idx="58">
                  <c:v>44589</c:v>
                </c:pt>
                <c:pt idx="59">
                  <c:v>44592</c:v>
                </c:pt>
                <c:pt idx="60">
                  <c:v>44593</c:v>
                </c:pt>
                <c:pt idx="61">
                  <c:v>44594</c:v>
                </c:pt>
                <c:pt idx="62">
                  <c:v>44595</c:v>
                </c:pt>
                <c:pt idx="63">
                  <c:v>44596</c:v>
                </c:pt>
                <c:pt idx="64">
                  <c:v>44599</c:v>
                </c:pt>
                <c:pt idx="65">
                  <c:v>44600</c:v>
                </c:pt>
                <c:pt idx="66">
                  <c:v>44601</c:v>
                </c:pt>
                <c:pt idx="67">
                  <c:v>44602</c:v>
                </c:pt>
                <c:pt idx="68">
                  <c:v>44603</c:v>
                </c:pt>
                <c:pt idx="69">
                  <c:v>44606</c:v>
                </c:pt>
                <c:pt idx="70">
                  <c:v>44607</c:v>
                </c:pt>
                <c:pt idx="71">
                  <c:v>44608</c:v>
                </c:pt>
                <c:pt idx="72">
                  <c:v>44609</c:v>
                </c:pt>
                <c:pt idx="73">
                  <c:v>44610</c:v>
                </c:pt>
                <c:pt idx="74">
                  <c:v>44614</c:v>
                </c:pt>
                <c:pt idx="75">
                  <c:v>44615</c:v>
                </c:pt>
                <c:pt idx="76">
                  <c:v>44616</c:v>
                </c:pt>
                <c:pt idx="77">
                  <c:v>44617</c:v>
                </c:pt>
                <c:pt idx="78">
                  <c:v>44620</c:v>
                </c:pt>
                <c:pt idx="79">
                  <c:v>44621</c:v>
                </c:pt>
                <c:pt idx="80">
                  <c:v>44622</c:v>
                </c:pt>
                <c:pt idx="81">
                  <c:v>44623</c:v>
                </c:pt>
                <c:pt idx="82">
                  <c:v>44624</c:v>
                </c:pt>
                <c:pt idx="83">
                  <c:v>44627</c:v>
                </c:pt>
                <c:pt idx="84">
                  <c:v>44628</c:v>
                </c:pt>
                <c:pt idx="85">
                  <c:v>44629</c:v>
                </c:pt>
                <c:pt idx="86">
                  <c:v>44630</c:v>
                </c:pt>
                <c:pt idx="87">
                  <c:v>44631</c:v>
                </c:pt>
                <c:pt idx="88">
                  <c:v>44634</c:v>
                </c:pt>
                <c:pt idx="89">
                  <c:v>44635</c:v>
                </c:pt>
                <c:pt idx="90">
                  <c:v>44636</c:v>
                </c:pt>
                <c:pt idx="91">
                  <c:v>44637</c:v>
                </c:pt>
                <c:pt idx="92">
                  <c:v>44638</c:v>
                </c:pt>
                <c:pt idx="93">
                  <c:v>44641</c:v>
                </c:pt>
                <c:pt idx="94">
                  <c:v>44642</c:v>
                </c:pt>
                <c:pt idx="95">
                  <c:v>44643</c:v>
                </c:pt>
                <c:pt idx="96">
                  <c:v>44644</c:v>
                </c:pt>
                <c:pt idx="97">
                  <c:v>44645</c:v>
                </c:pt>
                <c:pt idx="98">
                  <c:v>44648</c:v>
                </c:pt>
                <c:pt idx="99">
                  <c:v>44649</c:v>
                </c:pt>
                <c:pt idx="100">
                  <c:v>44650</c:v>
                </c:pt>
                <c:pt idx="101">
                  <c:v>44651</c:v>
                </c:pt>
                <c:pt idx="102">
                  <c:v>44652</c:v>
                </c:pt>
                <c:pt idx="103">
                  <c:v>44655</c:v>
                </c:pt>
                <c:pt idx="104">
                  <c:v>44656</c:v>
                </c:pt>
                <c:pt idx="105">
                  <c:v>44657</c:v>
                </c:pt>
                <c:pt idx="106">
                  <c:v>44658</c:v>
                </c:pt>
                <c:pt idx="107">
                  <c:v>44659</c:v>
                </c:pt>
                <c:pt idx="108">
                  <c:v>44662</c:v>
                </c:pt>
                <c:pt idx="109">
                  <c:v>44663</c:v>
                </c:pt>
                <c:pt idx="110">
                  <c:v>44664</c:v>
                </c:pt>
                <c:pt idx="111">
                  <c:v>44665</c:v>
                </c:pt>
                <c:pt idx="112">
                  <c:v>44669</c:v>
                </c:pt>
                <c:pt idx="113">
                  <c:v>44670</c:v>
                </c:pt>
                <c:pt idx="114">
                  <c:v>44671</c:v>
                </c:pt>
                <c:pt idx="115">
                  <c:v>44672</c:v>
                </c:pt>
                <c:pt idx="116">
                  <c:v>44673</c:v>
                </c:pt>
                <c:pt idx="117">
                  <c:v>44676</c:v>
                </c:pt>
                <c:pt idx="118">
                  <c:v>44677</c:v>
                </c:pt>
                <c:pt idx="119">
                  <c:v>44678</c:v>
                </c:pt>
                <c:pt idx="120">
                  <c:v>44679</c:v>
                </c:pt>
                <c:pt idx="121">
                  <c:v>44680</c:v>
                </c:pt>
                <c:pt idx="122">
                  <c:v>44683</c:v>
                </c:pt>
                <c:pt idx="123">
                  <c:v>44684</c:v>
                </c:pt>
                <c:pt idx="124">
                  <c:v>44685</c:v>
                </c:pt>
                <c:pt idx="125">
                  <c:v>44686</c:v>
                </c:pt>
                <c:pt idx="126">
                  <c:v>44687</c:v>
                </c:pt>
                <c:pt idx="127">
                  <c:v>44690</c:v>
                </c:pt>
                <c:pt idx="128">
                  <c:v>44691</c:v>
                </c:pt>
                <c:pt idx="129">
                  <c:v>44692</c:v>
                </c:pt>
                <c:pt idx="130">
                  <c:v>44693</c:v>
                </c:pt>
                <c:pt idx="131">
                  <c:v>44694</c:v>
                </c:pt>
                <c:pt idx="132">
                  <c:v>44697</c:v>
                </c:pt>
                <c:pt idx="133">
                  <c:v>44698</c:v>
                </c:pt>
                <c:pt idx="134">
                  <c:v>44699</c:v>
                </c:pt>
                <c:pt idx="135">
                  <c:v>44700</c:v>
                </c:pt>
                <c:pt idx="136">
                  <c:v>44701</c:v>
                </c:pt>
                <c:pt idx="137">
                  <c:v>44704</c:v>
                </c:pt>
                <c:pt idx="138">
                  <c:v>44705</c:v>
                </c:pt>
                <c:pt idx="139">
                  <c:v>44706</c:v>
                </c:pt>
                <c:pt idx="140">
                  <c:v>44707</c:v>
                </c:pt>
                <c:pt idx="141">
                  <c:v>44708</c:v>
                </c:pt>
                <c:pt idx="142">
                  <c:v>44712</c:v>
                </c:pt>
                <c:pt idx="143">
                  <c:v>44713</c:v>
                </c:pt>
                <c:pt idx="144">
                  <c:v>44714</c:v>
                </c:pt>
                <c:pt idx="145">
                  <c:v>44715</c:v>
                </c:pt>
                <c:pt idx="146">
                  <c:v>44718</c:v>
                </c:pt>
                <c:pt idx="147">
                  <c:v>44719</c:v>
                </c:pt>
                <c:pt idx="148">
                  <c:v>44720</c:v>
                </c:pt>
                <c:pt idx="149">
                  <c:v>44721</c:v>
                </c:pt>
                <c:pt idx="150">
                  <c:v>44722</c:v>
                </c:pt>
                <c:pt idx="151">
                  <c:v>44725</c:v>
                </c:pt>
                <c:pt idx="152">
                  <c:v>44726</c:v>
                </c:pt>
                <c:pt idx="153">
                  <c:v>44727</c:v>
                </c:pt>
                <c:pt idx="154">
                  <c:v>44728</c:v>
                </c:pt>
                <c:pt idx="155">
                  <c:v>44729</c:v>
                </c:pt>
                <c:pt idx="156">
                  <c:v>44733</c:v>
                </c:pt>
                <c:pt idx="157">
                  <c:v>44734</c:v>
                </c:pt>
                <c:pt idx="158">
                  <c:v>44735</c:v>
                </c:pt>
                <c:pt idx="159">
                  <c:v>44736</c:v>
                </c:pt>
                <c:pt idx="160">
                  <c:v>44739</c:v>
                </c:pt>
                <c:pt idx="161">
                  <c:v>44740</c:v>
                </c:pt>
                <c:pt idx="162">
                  <c:v>44741</c:v>
                </c:pt>
                <c:pt idx="163">
                  <c:v>44742</c:v>
                </c:pt>
                <c:pt idx="164">
                  <c:v>44743</c:v>
                </c:pt>
                <c:pt idx="165">
                  <c:v>44747</c:v>
                </c:pt>
                <c:pt idx="166">
                  <c:v>44748</c:v>
                </c:pt>
                <c:pt idx="167">
                  <c:v>44749</c:v>
                </c:pt>
                <c:pt idx="168">
                  <c:v>44750</c:v>
                </c:pt>
                <c:pt idx="169">
                  <c:v>44753</c:v>
                </c:pt>
                <c:pt idx="170">
                  <c:v>44754</c:v>
                </c:pt>
                <c:pt idx="171">
                  <c:v>44755</c:v>
                </c:pt>
                <c:pt idx="172">
                  <c:v>44756</c:v>
                </c:pt>
                <c:pt idx="173">
                  <c:v>44757</c:v>
                </c:pt>
                <c:pt idx="174">
                  <c:v>44760</c:v>
                </c:pt>
                <c:pt idx="175">
                  <c:v>44761</c:v>
                </c:pt>
                <c:pt idx="176">
                  <c:v>44762</c:v>
                </c:pt>
                <c:pt idx="177">
                  <c:v>44763</c:v>
                </c:pt>
                <c:pt idx="178">
                  <c:v>44764</c:v>
                </c:pt>
                <c:pt idx="179">
                  <c:v>44767</c:v>
                </c:pt>
                <c:pt idx="180">
                  <c:v>44768</c:v>
                </c:pt>
                <c:pt idx="181">
                  <c:v>44769</c:v>
                </c:pt>
                <c:pt idx="182">
                  <c:v>44770</c:v>
                </c:pt>
                <c:pt idx="183">
                  <c:v>44771</c:v>
                </c:pt>
                <c:pt idx="184">
                  <c:v>44774</c:v>
                </c:pt>
                <c:pt idx="185">
                  <c:v>44775</c:v>
                </c:pt>
                <c:pt idx="186">
                  <c:v>44776</c:v>
                </c:pt>
                <c:pt idx="187">
                  <c:v>44777</c:v>
                </c:pt>
                <c:pt idx="188">
                  <c:v>44778</c:v>
                </c:pt>
                <c:pt idx="189">
                  <c:v>44781</c:v>
                </c:pt>
                <c:pt idx="190">
                  <c:v>44782</c:v>
                </c:pt>
                <c:pt idx="191">
                  <c:v>44783</c:v>
                </c:pt>
                <c:pt idx="192">
                  <c:v>44784</c:v>
                </c:pt>
                <c:pt idx="193">
                  <c:v>44785</c:v>
                </c:pt>
                <c:pt idx="194">
                  <c:v>44788</c:v>
                </c:pt>
                <c:pt idx="195">
                  <c:v>44789</c:v>
                </c:pt>
                <c:pt idx="196">
                  <c:v>44790</c:v>
                </c:pt>
                <c:pt idx="197">
                  <c:v>44791</c:v>
                </c:pt>
                <c:pt idx="198">
                  <c:v>44792</c:v>
                </c:pt>
                <c:pt idx="199">
                  <c:v>44795</c:v>
                </c:pt>
                <c:pt idx="200">
                  <c:v>44796</c:v>
                </c:pt>
                <c:pt idx="201">
                  <c:v>44797</c:v>
                </c:pt>
                <c:pt idx="202">
                  <c:v>44798</c:v>
                </c:pt>
                <c:pt idx="203">
                  <c:v>44799</c:v>
                </c:pt>
                <c:pt idx="204">
                  <c:v>44802</c:v>
                </c:pt>
                <c:pt idx="205">
                  <c:v>44803</c:v>
                </c:pt>
                <c:pt idx="206">
                  <c:v>44804</c:v>
                </c:pt>
                <c:pt idx="207">
                  <c:v>44805</c:v>
                </c:pt>
                <c:pt idx="208">
                  <c:v>44806</c:v>
                </c:pt>
                <c:pt idx="209">
                  <c:v>44810</c:v>
                </c:pt>
                <c:pt idx="210">
                  <c:v>44811</c:v>
                </c:pt>
                <c:pt idx="211">
                  <c:v>44812</c:v>
                </c:pt>
                <c:pt idx="212">
                  <c:v>44813</c:v>
                </c:pt>
                <c:pt idx="213">
                  <c:v>44816</c:v>
                </c:pt>
                <c:pt idx="214">
                  <c:v>44817</c:v>
                </c:pt>
                <c:pt idx="215">
                  <c:v>44818</c:v>
                </c:pt>
                <c:pt idx="216">
                  <c:v>44819</c:v>
                </c:pt>
                <c:pt idx="217">
                  <c:v>44820</c:v>
                </c:pt>
                <c:pt idx="218">
                  <c:v>44823</c:v>
                </c:pt>
                <c:pt idx="219">
                  <c:v>44824</c:v>
                </c:pt>
                <c:pt idx="220">
                  <c:v>44825</c:v>
                </c:pt>
                <c:pt idx="221">
                  <c:v>44826</c:v>
                </c:pt>
                <c:pt idx="222">
                  <c:v>44827</c:v>
                </c:pt>
                <c:pt idx="223">
                  <c:v>44830</c:v>
                </c:pt>
                <c:pt idx="224">
                  <c:v>44831</c:v>
                </c:pt>
                <c:pt idx="225">
                  <c:v>44832</c:v>
                </c:pt>
                <c:pt idx="226">
                  <c:v>44833</c:v>
                </c:pt>
                <c:pt idx="227">
                  <c:v>44834</c:v>
                </c:pt>
                <c:pt idx="228">
                  <c:v>44837</c:v>
                </c:pt>
                <c:pt idx="229">
                  <c:v>44838</c:v>
                </c:pt>
                <c:pt idx="230">
                  <c:v>44839</c:v>
                </c:pt>
                <c:pt idx="231">
                  <c:v>44840</c:v>
                </c:pt>
                <c:pt idx="232">
                  <c:v>44841</c:v>
                </c:pt>
                <c:pt idx="233">
                  <c:v>44844</c:v>
                </c:pt>
                <c:pt idx="234">
                  <c:v>44845</c:v>
                </c:pt>
                <c:pt idx="235">
                  <c:v>44846</c:v>
                </c:pt>
                <c:pt idx="236">
                  <c:v>44847</c:v>
                </c:pt>
                <c:pt idx="237">
                  <c:v>44848</c:v>
                </c:pt>
                <c:pt idx="238">
                  <c:v>44851</c:v>
                </c:pt>
                <c:pt idx="239">
                  <c:v>44852</c:v>
                </c:pt>
                <c:pt idx="240">
                  <c:v>44853</c:v>
                </c:pt>
                <c:pt idx="241">
                  <c:v>44854</c:v>
                </c:pt>
                <c:pt idx="242">
                  <c:v>44855</c:v>
                </c:pt>
                <c:pt idx="243">
                  <c:v>44858</c:v>
                </c:pt>
                <c:pt idx="244">
                  <c:v>44859</c:v>
                </c:pt>
                <c:pt idx="245">
                  <c:v>44860</c:v>
                </c:pt>
                <c:pt idx="246">
                  <c:v>44861</c:v>
                </c:pt>
                <c:pt idx="247">
                  <c:v>44862</c:v>
                </c:pt>
                <c:pt idx="248">
                  <c:v>44865</c:v>
                </c:pt>
                <c:pt idx="249">
                  <c:v>44866</c:v>
                </c:pt>
                <c:pt idx="250">
                  <c:v>44867</c:v>
                </c:pt>
                <c:pt idx="251">
                  <c:v>44868</c:v>
                </c:pt>
              </c:numCache>
            </c:numRef>
          </c:cat>
          <c:val>
            <c:numRef>
              <c:f>LLY!$L$4:$L$255</c:f>
              <c:numCache>
                <c:formatCode>_([$$-409]* #,##0.00_);_([$$-409]* \(#,##0.00\);_([$$-409]* "-"??_);_(@_)</c:formatCode>
                <c:ptCount val="252"/>
                <c:pt idx="0">
                  <c:v>271</c:v>
                </c:pt>
                <c:pt idx="1">
                  <c:v>265</c:v>
                </c:pt>
                <c:pt idx="2">
                  <c:v>260.52999999999997</c:v>
                </c:pt>
                <c:pt idx="3">
                  <c:v>262.02</c:v>
                </c:pt>
                <c:pt idx="4">
                  <c:v>264.64999999999998</c:v>
                </c:pt>
                <c:pt idx="5">
                  <c:v>262.63</c:v>
                </c:pt>
                <c:pt idx="6">
                  <c:v>259.64999999999998</c:v>
                </c:pt>
                <c:pt idx="7">
                  <c:v>258.43</c:v>
                </c:pt>
                <c:pt idx="8">
                  <c:v>257.72000000000003</c:v>
                </c:pt>
                <c:pt idx="9">
                  <c:v>261.18</c:v>
                </c:pt>
                <c:pt idx="10">
                  <c:v>261.33</c:v>
                </c:pt>
                <c:pt idx="11">
                  <c:v>260.7</c:v>
                </c:pt>
                <c:pt idx="12">
                  <c:v>260.44</c:v>
                </c:pt>
                <c:pt idx="13">
                  <c:v>261.95999999999998</c:v>
                </c:pt>
                <c:pt idx="14">
                  <c:v>262</c:v>
                </c:pt>
                <c:pt idx="15">
                  <c:v>260.37</c:v>
                </c:pt>
                <c:pt idx="16">
                  <c:v>254.83</c:v>
                </c:pt>
                <c:pt idx="17">
                  <c:v>248.04</c:v>
                </c:pt>
                <c:pt idx="18">
                  <c:v>249.13</c:v>
                </c:pt>
                <c:pt idx="19">
                  <c:v>247.88</c:v>
                </c:pt>
                <c:pt idx="20">
                  <c:v>245.58</c:v>
                </c:pt>
                <c:pt idx="21">
                  <c:v>246.33</c:v>
                </c:pt>
                <c:pt idx="22">
                  <c:v>245.11</c:v>
                </c:pt>
                <c:pt idx="23">
                  <c:v>244.32</c:v>
                </c:pt>
                <c:pt idx="24">
                  <c:v>242.9</c:v>
                </c:pt>
                <c:pt idx="25">
                  <c:v>244.14</c:v>
                </c:pt>
                <c:pt idx="26">
                  <c:v>248.53</c:v>
                </c:pt>
                <c:pt idx="27">
                  <c:v>249.38</c:v>
                </c:pt>
                <c:pt idx="28">
                  <c:v>275.27999999999997</c:v>
                </c:pt>
                <c:pt idx="29">
                  <c:v>279.04000000000002</c:v>
                </c:pt>
                <c:pt idx="30">
                  <c:v>267.42</c:v>
                </c:pt>
                <c:pt idx="31">
                  <c:v>263.48</c:v>
                </c:pt>
                <c:pt idx="32">
                  <c:v>264.88</c:v>
                </c:pt>
                <c:pt idx="33">
                  <c:v>266.5</c:v>
                </c:pt>
                <c:pt idx="34">
                  <c:v>273.10000000000002</c:v>
                </c:pt>
                <c:pt idx="35">
                  <c:v>278.41000000000003</c:v>
                </c:pt>
                <c:pt idx="36">
                  <c:v>276.43</c:v>
                </c:pt>
                <c:pt idx="37">
                  <c:v>278.42</c:v>
                </c:pt>
                <c:pt idx="38">
                  <c:v>277.25</c:v>
                </c:pt>
                <c:pt idx="39">
                  <c:v>276.22000000000003</c:v>
                </c:pt>
                <c:pt idx="40">
                  <c:v>271.73</c:v>
                </c:pt>
                <c:pt idx="41">
                  <c:v>266.81</c:v>
                </c:pt>
                <c:pt idx="42">
                  <c:v>260.64999999999998</c:v>
                </c:pt>
                <c:pt idx="43">
                  <c:v>259.33</c:v>
                </c:pt>
                <c:pt idx="44">
                  <c:v>259.5</c:v>
                </c:pt>
                <c:pt idx="45">
                  <c:v>260.11</c:v>
                </c:pt>
                <c:pt idx="46">
                  <c:v>262.32</c:v>
                </c:pt>
                <c:pt idx="47">
                  <c:v>255.92</c:v>
                </c:pt>
                <c:pt idx="48">
                  <c:v>249.67</c:v>
                </c:pt>
                <c:pt idx="49">
                  <c:v>244.12</c:v>
                </c:pt>
                <c:pt idx="50">
                  <c:v>247.07</c:v>
                </c:pt>
                <c:pt idx="51">
                  <c:v>245.05</c:v>
                </c:pt>
                <c:pt idx="52">
                  <c:v>243.13</c:v>
                </c:pt>
                <c:pt idx="53">
                  <c:v>243.06</c:v>
                </c:pt>
                <c:pt idx="54">
                  <c:v>240.42</c:v>
                </c:pt>
                <c:pt idx="55">
                  <c:v>239.46</c:v>
                </c:pt>
                <c:pt idx="56">
                  <c:v>237.86</c:v>
                </c:pt>
                <c:pt idx="57">
                  <c:v>236.72</c:v>
                </c:pt>
                <c:pt idx="58">
                  <c:v>245.1</c:v>
                </c:pt>
                <c:pt idx="59">
                  <c:v>245.39</c:v>
                </c:pt>
                <c:pt idx="60">
                  <c:v>248.28</c:v>
                </c:pt>
                <c:pt idx="61">
                  <c:v>250.83</c:v>
                </c:pt>
                <c:pt idx="62">
                  <c:v>244.81</c:v>
                </c:pt>
                <c:pt idx="63">
                  <c:v>242.27</c:v>
                </c:pt>
                <c:pt idx="64">
                  <c:v>243.55</c:v>
                </c:pt>
                <c:pt idx="65">
                  <c:v>239.91</c:v>
                </c:pt>
                <c:pt idx="66">
                  <c:v>243.27</c:v>
                </c:pt>
                <c:pt idx="67">
                  <c:v>239.64</c:v>
                </c:pt>
                <c:pt idx="68">
                  <c:v>235.74</c:v>
                </c:pt>
                <c:pt idx="69">
                  <c:v>234.69</c:v>
                </c:pt>
                <c:pt idx="70">
                  <c:v>243.84</c:v>
                </c:pt>
                <c:pt idx="71">
                  <c:v>245.58</c:v>
                </c:pt>
                <c:pt idx="72">
                  <c:v>240.97</c:v>
                </c:pt>
                <c:pt idx="73">
                  <c:v>240.31</c:v>
                </c:pt>
                <c:pt idx="74">
                  <c:v>239.13</c:v>
                </c:pt>
                <c:pt idx="75">
                  <c:v>238.31</c:v>
                </c:pt>
                <c:pt idx="76">
                  <c:v>243.08</c:v>
                </c:pt>
                <c:pt idx="77">
                  <c:v>250.85</c:v>
                </c:pt>
                <c:pt idx="78">
                  <c:v>249.95</c:v>
                </c:pt>
                <c:pt idx="79">
                  <c:v>249.5</c:v>
                </c:pt>
                <c:pt idx="80">
                  <c:v>254.17</c:v>
                </c:pt>
                <c:pt idx="81">
                  <c:v>258.64</c:v>
                </c:pt>
                <c:pt idx="82">
                  <c:v>262.87</c:v>
                </c:pt>
                <c:pt idx="83">
                  <c:v>261.64</c:v>
                </c:pt>
                <c:pt idx="84">
                  <c:v>259.93</c:v>
                </c:pt>
                <c:pt idx="85">
                  <c:v>262.79000000000002</c:v>
                </c:pt>
                <c:pt idx="86">
                  <c:v>266.02</c:v>
                </c:pt>
                <c:pt idx="87">
                  <c:v>266.3</c:v>
                </c:pt>
                <c:pt idx="88">
                  <c:v>269</c:v>
                </c:pt>
                <c:pt idx="89">
                  <c:v>275.45999999999998</c:v>
                </c:pt>
                <c:pt idx="90">
                  <c:v>276.44</c:v>
                </c:pt>
                <c:pt idx="91">
                  <c:v>285.51</c:v>
                </c:pt>
                <c:pt idx="92">
                  <c:v>287.64</c:v>
                </c:pt>
                <c:pt idx="93">
                  <c:v>289.64</c:v>
                </c:pt>
                <c:pt idx="94">
                  <c:v>285.02</c:v>
                </c:pt>
                <c:pt idx="95">
                  <c:v>284.19</c:v>
                </c:pt>
                <c:pt idx="96">
                  <c:v>287.69</c:v>
                </c:pt>
                <c:pt idx="97">
                  <c:v>289.02</c:v>
                </c:pt>
                <c:pt idx="98">
                  <c:v>291.66000000000003</c:v>
                </c:pt>
                <c:pt idx="99">
                  <c:v>288.39</c:v>
                </c:pt>
                <c:pt idx="100">
                  <c:v>289.89</c:v>
                </c:pt>
                <c:pt idx="101">
                  <c:v>286.37</c:v>
                </c:pt>
                <c:pt idx="102">
                  <c:v>292.67</c:v>
                </c:pt>
                <c:pt idx="103">
                  <c:v>291.42</c:v>
                </c:pt>
                <c:pt idx="104">
                  <c:v>292.49</c:v>
                </c:pt>
                <c:pt idx="105">
                  <c:v>305.83999999999997</c:v>
                </c:pt>
                <c:pt idx="106">
                  <c:v>308.43</c:v>
                </c:pt>
                <c:pt idx="107">
                  <c:v>311.69</c:v>
                </c:pt>
                <c:pt idx="108">
                  <c:v>308.95999999999998</c:v>
                </c:pt>
                <c:pt idx="109">
                  <c:v>308.08</c:v>
                </c:pt>
                <c:pt idx="110">
                  <c:v>302.67</c:v>
                </c:pt>
                <c:pt idx="111">
                  <c:v>301.86</c:v>
                </c:pt>
                <c:pt idx="112">
                  <c:v>298.82</c:v>
                </c:pt>
                <c:pt idx="113">
                  <c:v>297.01</c:v>
                </c:pt>
                <c:pt idx="114">
                  <c:v>292.92</c:v>
                </c:pt>
                <c:pt idx="115">
                  <c:v>289.61</c:v>
                </c:pt>
                <c:pt idx="116">
                  <c:v>278.73</c:v>
                </c:pt>
                <c:pt idx="117">
                  <c:v>285.2</c:v>
                </c:pt>
                <c:pt idx="118">
                  <c:v>282.83</c:v>
                </c:pt>
                <c:pt idx="119">
                  <c:v>285.08999999999997</c:v>
                </c:pt>
                <c:pt idx="120">
                  <c:v>297.27</c:v>
                </c:pt>
                <c:pt idx="121">
                  <c:v>292.13</c:v>
                </c:pt>
                <c:pt idx="122">
                  <c:v>289.56</c:v>
                </c:pt>
                <c:pt idx="123">
                  <c:v>288.07</c:v>
                </c:pt>
                <c:pt idx="124">
                  <c:v>294.89999999999998</c:v>
                </c:pt>
                <c:pt idx="125">
                  <c:v>292.37</c:v>
                </c:pt>
                <c:pt idx="126">
                  <c:v>296.89999999999998</c:v>
                </c:pt>
                <c:pt idx="127">
                  <c:v>289.23</c:v>
                </c:pt>
                <c:pt idx="128">
                  <c:v>285.7</c:v>
                </c:pt>
                <c:pt idx="129">
                  <c:v>286.69</c:v>
                </c:pt>
                <c:pt idx="130">
                  <c:v>291.8</c:v>
                </c:pt>
                <c:pt idx="131">
                  <c:v>291.63</c:v>
                </c:pt>
                <c:pt idx="132">
                  <c:v>299.38</c:v>
                </c:pt>
                <c:pt idx="133">
                  <c:v>301.39999999999998</c:v>
                </c:pt>
                <c:pt idx="134">
                  <c:v>295.19</c:v>
                </c:pt>
                <c:pt idx="135">
                  <c:v>286.27</c:v>
                </c:pt>
                <c:pt idx="136">
                  <c:v>298.85000000000002</c:v>
                </c:pt>
                <c:pt idx="137">
                  <c:v>302.60000000000002</c:v>
                </c:pt>
                <c:pt idx="138">
                  <c:v>305.95999999999998</c:v>
                </c:pt>
                <c:pt idx="139">
                  <c:v>307.01</c:v>
                </c:pt>
                <c:pt idx="140">
                  <c:v>313.45999999999998</c:v>
                </c:pt>
                <c:pt idx="141">
                  <c:v>323.48</c:v>
                </c:pt>
                <c:pt idx="142">
                  <c:v>313.44</c:v>
                </c:pt>
                <c:pt idx="143">
                  <c:v>311.08</c:v>
                </c:pt>
                <c:pt idx="144">
                  <c:v>302.43</c:v>
                </c:pt>
                <c:pt idx="145">
                  <c:v>301.64999999999998</c:v>
                </c:pt>
                <c:pt idx="146">
                  <c:v>303.36</c:v>
                </c:pt>
                <c:pt idx="147">
                  <c:v>312.10000000000002</c:v>
                </c:pt>
                <c:pt idx="148">
                  <c:v>313.49</c:v>
                </c:pt>
                <c:pt idx="149">
                  <c:v>303.25</c:v>
                </c:pt>
                <c:pt idx="150">
                  <c:v>297.01</c:v>
                </c:pt>
                <c:pt idx="151">
                  <c:v>291.27999999999997</c:v>
                </c:pt>
                <c:pt idx="152">
                  <c:v>290.79000000000002</c:v>
                </c:pt>
                <c:pt idx="153">
                  <c:v>292.99</c:v>
                </c:pt>
                <c:pt idx="154">
                  <c:v>288.07</c:v>
                </c:pt>
                <c:pt idx="155">
                  <c:v>290.89999999999998</c:v>
                </c:pt>
                <c:pt idx="156">
                  <c:v>297.33999999999997</c:v>
                </c:pt>
                <c:pt idx="157">
                  <c:v>306.69</c:v>
                </c:pt>
                <c:pt idx="158">
                  <c:v>312.72000000000003</c:v>
                </c:pt>
                <c:pt idx="159">
                  <c:v>325.62</c:v>
                </c:pt>
                <c:pt idx="160">
                  <c:v>327.27</c:v>
                </c:pt>
                <c:pt idx="161">
                  <c:v>317.62</c:v>
                </c:pt>
                <c:pt idx="162">
                  <c:v>323</c:v>
                </c:pt>
                <c:pt idx="163">
                  <c:v>324.23</c:v>
                </c:pt>
                <c:pt idx="164">
                  <c:v>324.70999999999998</c:v>
                </c:pt>
                <c:pt idx="165">
                  <c:v>327.18</c:v>
                </c:pt>
                <c:pt idx="166">
                  <c:v>330.15</c:v>
                </c:pt>
                <c:pt idx="167">
                  <c:v>327.95</c:v>
                </c:pt>
                <c:pt idx="168">
                  <c:v>330.47</c:v>
                </c:pt>
                <c:pt idx="169">
                  <c:v>331.07</c:v>
                </c:pt>
                <c:pt idx="170">
                  <c:v>323.58999999999997</c:v>
                </c:pt>
                <c:pt idx="171">
                  <c:v>322.45999999999998</c:v>
                </c:pt>
                <c:pt idx="172">
                  <c:v>326.89</c:v>
                </c:pt>
                <c:pt idx="173">
                  <c:v>331.6</c:v>
                </c:pt>
                <c:pt idx="174">
                  <c:v>321.77</c:v>
                </c:pt>
                <c:pt idx="175">
                  <c:v>326.2</c:v>
                </c:pt>
                <c:pt idx="176">
                  <c:v>322.02999999999997</c:v>
                </c:pt>
                <c:pt idx="177">
                  <c:v>326.92</c:v>
                </c:pt>
                <c:pt idx="178">
                  <c:v>328.75</c:v>
                </c:pt>
                <c:pt idx="179">
                  <c:v>331.55</c:v>
                </c:pt>
                <c:pt idx="180">
                  <c:v>331.56</c:v>
                </c:pt>
                <c:pt idx="181">
                  <c:v>328.94</c:v>
                </c:pt>
                <c:pt idx="182">
                  <c:v>330.8</c:v>
                </c:pt>
                <c:pt idx="183">
                  <c:v>329.69</c:v>
                </c:pt>
                <c:pt idx="184">
                  <c:v>324.14999999999998</c:v>
                </c:pt>
                <c:pt idx="185">
                  <c:v>320.2</c:v>
                </c:pt>
                <c:pt idx="186">
                  <c:v>313.83</c:v>
                </c:pt>
                <c:pt idx="187">
                  <c:v>305.79000000000002</c:v>
                </c:pt>
                <c:pt idx="188">
                  <c:v>301.32</c:v>
                </c:pt>
                <c:pt idx="189">
                  <c:v>302.5</c:v>
                </c:pt>
                <c:pt idx="190">
                  <c:v>303.02</c:v>
                </c:pt>
                <c:pt idx="191">
                  <c:v>304.61</c:v>
                </c:pt>
                <c:pt idx="192">
                  <c:v>301.17</c:v>
                </c:pt>
                <c:pt idx="193">
                  <c:v>308.08</c:v>
                </c:pt>
                <c:pt idx="194">
                  <c:v>313.94</c:v>
                </c:pt>
                <c:pt idx="195">
                  <c:v>310.31</c:v>
                </c:pt>
                <c:pt idx="196">
                  <c:v>316.82</c:v>
                </c:pt>
                <c:pt idx="197">
                  <c:v>316.72000000000003</c:v>
                </c:pt>
                <c:pt idx="198">
                  <c:v>322.77</c:v>
                </c:pt>
                <c:pt idx="199">
                  <c:v>323.10000000000002</c:v>
                </c:pt>
                <c:pt idx="200">
                  <c:v>315.10000000000002</c:v>
                </c:pt>
                <c:pt idx="201">
                  <c:v>318.87</c:v>
                </c:pt>
                <c:pt idx="202">
                  <c:v>323.14</c:v>
                </c:pt>
                <c:pt idx="203">
                  <c:v>315.56</c:v>
                </c:pt>
                <c:pt idx="204">
                  <c:v>310.14999999999998</c:v>
                </c:pt>
                <c:pt idx="205">
                  <c:v>307.04000000000002</c:v>
                </c:pt>
                <c:pt idx="206">
                  <c:v>301.23</c:v>
                </c:pt>
                <c:pt idx="207">
                  <c:v>309.13</c:v>
                </c:pt>
                <c:pt idx="208">
                  <c:v>301.33</c:v>
                </c:pt>
                <c:pt idx="209">
                  <c:v>306.82</c:v>
                </c:pt>
                <c:pt idx="210">
                  <c:v>311.60000000000002</c:v>
                </c:pt>
                <c:pt idx="211">
                  <c:v>315.5</c:v>
                </c:pt>
                <c:pt idx="212">
                  <c:v>317.7</c:v>
                </c:pt>
                <c:pt idx="213">
                  <c:v>315.22000000000003</c:v>
                </c:pt>
                <c:pt idx="214">
                  <c:v>306.48</c:v>
                </c:pt>
                <c:pt idx="215">
                  <c:v>309.61</c:v>
                </c:pt>
                <c:pt idx="216">
                  <c:v>309.47000000000003</c:v>
                </c:pt>
                <c:pt idx="217">
                  <c:v>308.89</c:v>
                </c:pt>
                <c:pt idx="218">
                  <c:v>305.08999999999997</c:v>
                </c:pt>
                <c:pt idx="219">
                  <c:v>301.73</c:v>
                </c:pt>
                <c:pt idx="220">
                  <c:v>296.48</c:v>
                </c:pt>
                <c:pt idx="221">
                  <c:v>310.87</c:v>
                </c:pt>
                <c:pt idx="222">
                  <c:v>311.45999999999998</c:v>
                </c:pt>
                <c:pt idx="223">
                  <c:v>307.5</c:v>
                </c:pt>
                <c:pt idx="224">
                  <c:v>311.10000000000002</c:v>
                </c:pt>
                <c:pt idx="225">
                  <c:v>334.38</c:v>
                </c:pt>
                <c:pt idx="226">
                  <c:v>330.01</c:v>
                </c:pt>
                <c:pt idx="227">
                  <c:v>323.35000000000002</c:v>
                </c:pt>
                <c:pt idx="228">
                  <c:v>321.55</c:v>
                </c:pt>
                <c:pt idx="229">
                  <c:v>329.89</c:v>
                </c:pt>
                <c:pt idx="230">
                  <c:v>331.78</c:v>
                </c:pt>
                <c:pt idx="231">
                  <c:v>332.95</c:v>
                </c:pt>
                <c:pt idx="232">
                  <c:v>326.66000000000003</c:v>
                </c:pt>
                <c:pt idx="233">
                  <c:v>323.89</c:v>
                </c:pt>
                <c:pt idx="234">
                  <c:v>327.60000000000002</c:v>
                </c:pt>
                <c:pt idx="235">
                  <c:v>324.57</c:v>
                </c:pt>
                <c:pt idx="236">
                  <c:v>332.1</c:v>
                </c:pt>
                <c:pt idx="237">
                  <c:v>331.39</c:v>
                </c:pt>
                <c:pt idx="238">
                  <c:v>332.76</c:v>
                </c:pt>
                <c:pt idx="239">
                  <c:v>335.03</c:v>
                </c:pt>
                <c:pt idx="240">
                  <c:v>329.29</c:v>
                </c:pt>
                <c:pt idx="241">
                  <c:v>329.07</c:v>
                </c:pt>
                <c:pt idx="242">
                  <c:v>340.77</c:v>
                </c:pt>
                <c:pt idx="243">
                  <c:v>347.9</c:v>
                </c:pt>
                <c:pt idx="244">
                  <c:v>351.31</c:v>
                </c:pt>
                <c:pt idx="245">
                  <c:v>357.86</c:v>
                </c:pt>
                <c:pt idx="246">
                  <c:v>356.33</c:v>
                </c:pt>
                <c:pt idx="247">
                  <c:v>359.9</c:v>
                </c:pt>
                <c:pt idx="248">
                  <c:v>362.09</c:v>
                </c:pt>
                <c:pt idx="249">
                  <c:v>352.58</c:v>
                </c:pt>
                <c:pt idx="250">
                  <c:v>354.96</c:v>
                </c:pt>
                <c:pt idx="251">
                  <c:v>361.68</c:v>
                </c:pt>
              </c:numCache>
            </c:numRef>
          </c:val>
          <c:extLst>
            <c:ext xmlns:c16="http://schemas.microsoft.com/office/drawing/2014/chart" uri="{C3380CC4-5D6E-409C-BE32-E72D297353CC}">
              <c16:uniqueId val="{00000000-FD2F-46D0-ACDB-8B75BB209C28}"/>
            </c:ext>
          </c:extLst>
        </c:ser>
        <c:dLbls>
          <c:showLegendKey val="0"/>
          <c:showVal val="0"/>
          <c:showCatName val="0"/>
          <c:showSerName val="0"/>
          <c:showPercent val="0"/>
          <c:showBubbleSize val="0"/>
        </c:dLbls>
        <c:axId val="468435871"/>
        <c:axId val="468436287"/>
      </c:areaChart>
      <c:dateAx>
        <c:axId val="468435871"/>
        <c:scaling>
          <c:orientation val="minMax"/>
        </c:scaling>
        <c:delete val="1"/>
        <c:axPos val="b"/>
        <c:numFmt formatCode="dd/mm" sourceLinked="0"/>
        <c:majorTickMark val="out"/>
        <c:minorTickMark val="none"/>
        <c:tickLblPos val="nextTo"/>
        <c:crossAx val="468436287"/>
        <c:crosses val="autoZero"/>
        <c:auto val="1"/>
        <c:lblOffset val="100"/>
        <c:baseTimeUnit val="days"/>
      </c:dateAx>
      <c:valAx>
        <c:axId val="468436287"/>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43587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635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a:latin typeface="Segoe UI Semibold" panose="020B0702040204020203" pitchFamily="34" charset="0"/>
                <a:cs typeface="Segoe UI Semibold" panose="020B0702040204020203" pitchFamily="34" charset="0"/>
              </a:rPr>
              <a:t>Close Price Last 12 Months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MRK!$L$3</c:f>
              <c:strCache>
                <c:ptCount val="1"/>
                <c:pt idx="0">
                  <c:v>Close</c:v>
                </c:pt>
              </c:strCache>
            </c:strRef>
          </c:tx>
          <c:spPr>
            <a:solidFill>
              <a:schemeClr val="accent1"/>
            </a:solidFill>
            <a:ln>
              <a:noFill/>
            </a:ln>
            <a:effectLst/>
          </c:spPr>
          <c:cat>
            <c:numRef>
              <c:f>MRK!$K$4:$K$255</c:f>
              <c:numCache>
                <c:formatCode>m/d/yyyy</c:formatCode>
                <c:ptCount val="252"/>
                <c:pt idx="0">
                  <c:v>44504</c:v>
                </c:pt>
                <c:pt idx="1">
                  <c:v>44505</c:v>
                </c:pt>
                <c:pt idx="2">
                  <c:v>44508</c:v>
                </c:pt>
                <c:pt idx="3">
                  <c:v>44509</c:v>
                </c:pt>
                <c:pt idx="4">
                  <c:v>44510</c:v>
                </c:pt>
                <c:pt idx="5">
                  <c:v>44511</c:v>
                </c:pt>
                <c:pt idx="6">
                  <c:v>44512</c:v>
                </c:pt>
                <c:pt idx="7">
                  <c:v>44515</c:v>
                </c:pt>
                <c:pt idx="8">
                  <c:v>44516</c:v>
                </c:pt>
                <c:pt idx="9">
                  <c:v>44517</c:v>
                </c:pt>
                <c:pt idx="10">
                  <c:v>44518</c:v>
                </c:pt>
                <c:pt idx="11">
                  <c:v>44519</c:v>
                </c:pt>
                <c:pt idx="12">
                  <c:v>44522</c:v>
                </c:pt>
                <c:pt idx="13">
                  <c:v>44523</c:v>
                </c:pt>
                <c:pt idx="14">
                  <c:v>44524</c:v>
                </c:pt>
                <c:pt idx="15">
                  <c:v>44526</c:v>
                </c:pt>
                <c:pt idx="16">
                  <c:v>44529</c:v>
                </c:pt>
                <c:pt idx="17">
                  <c:v>44530</c:v>
                </c:pt>
                <c:pt idx="18">
                  <c:v>44531</c:v>
                </c:pt>
                <c:pt idx="19">
                  <c:v>44532</c:v>
                </c:pt>
                <c:pt idx="20">
                  <c:v>44533</c:v>
                </c:pt>
                <c:pt idx="21">
                  <c:v>44536</c:v>
                </c:pt>
                <c:pt idx="22">
                  <c:v>44537</c:v>
                </c:pt>
                <c:pt idx="23">
                  <c:v>44538</c:v>
                </c:pt>
                <c:pt idx="24">
                  <c:v>44539</c:v>
                </c:pt>
                <c:pt idx="25">
                  <c:v>44540</c:v>
                </c:pt>
                <c:pt idx="26">
                  <c:v>44543</c:v>
                </c:pt>
                <c:pt idx="27">
                  <c:v>44544</c:v>
                </c:pt>
                <c:pt idx="28">
                  <c:v>44545</c:v>
                </c:pt>
                <c:pt idx="29">
                  <c:v>44546</c:v>
                </c:pt>
                <c:pt idx="30">
                  <c:v>44547</c:v>
                </c:pt>
                <c:pt idx="31">
                  <c:v>44550</c:v>
                </c:pt>
                <c:pt idx="32">
                  <c:v>44551</c:v>
                </c:pt>
                <c:pt idx="33">
                  <c:v>44552</c:v>
                </c:pt>
                <c:pt idx="34">
                  <c:v>44553</c:v>
                </c:pt>
                <c:pt idx="35">
                  <c:v>44557</c:v>
                </c:pt>
                <c:pt idx="36">
                  <c:v>44558</c:v>
                </c:pt>
                <c:pt idx="37">
                  <c:v>44559</c:v>
                </c:pt>
                <c:pt idx="38">
                  <c:v>44560</c:v>
                </c:pt>
                <c:pt idx="39">
                  <c:v>44561</c:v>
                </c:pt>
                <c:pt idx="40">
                  <c:v>44564</c:v>
                </c:pt>
                <c:pt idx="41">
                  <c:v>44565</c:v>
                </c:pt>
                <c:pt idx="42">
                  <c:v>44566</c:v>
                </c:pt>
                <c:pt idx="43">
                  <c:v>44567</c:v>
                </c:pt>
                <c:pt idx="44">
                  <c:v>44568</c:v>
                </c:pt>
                <c:pt idx="45">
                  <c:v>44571</c:v>
                </c:pt>
                <c:pt idx="46">
                  <c:v>44572</c:v>
                </c:pt>
                <c:pt idx="47">
                  <c:v>44573</c:v>
                </c:pt>
                <c:pt idx="48">
                  <c:v>44574</c:v>
                </c:pt>
                <c:pt idx="49">
                  <c:v>44575</c:v>
                </c:pt>
                <c:pt idx="50">
                  <c:v>44579</c:v>
                </c:pt>
                <c:pt idx="51">
                  <c:v>44580</c:v>
                </c:pt>
                <c:pt idx="52">
                  <c:v>44581</c:v>
                </c:pt>
                <c:pt idx="53">
                  <c:v>44582</c:v>
                </c:pt>
                <c:pt idx="54">
                  <c:v>44585</c:v>
                </c:pt>
                <c:pt idx="55">
                  <c:v>44586</c:v>
                </c:pt>
                <c:pt idx="56">
                  <c:v>44587</c:v>
                </c:pt>
                <c:pt idx="57">
                  <c:v>44588</c:v>
                </c:pt>
                <c:pt idx="58">
                  <c:v>44589</c:v>
                </c:pt>
                <c:pt idx="59">
                  <c:v>44592</c:v>
                </c:pt>
                <c:pt idx="60">
                  <c:v>44593</c:v>
                </c:pt>
                <c:pt idx="61">
                  <c:v>44594</c:v>
                </c:pt>
                <c:pt idx="62">
                  <c:v>44595</c:v>
                </c:pt>
                <c:pt idx="63">
                  <c:v>44596</c:v>
                </c:pt>
                <c:pt idx="64">
                  <c:v>44599</c:v>
                </c:pt>
                <c:pt idx="65">
                  <c:v>44600</c:v>
                </c:pt>
                <c:pt idx="66">
                  <c:v>44601</c:v>
                </c:pt>
                <c:pt idx="67">
                  <c:v>44602</c:v>
                </c:pt>
                <c:pt idx="68">
                  <c:v>44603</c:v>
                </c:pt>
                <c:pt idx="69">
                  <c:v>44606</c:v>
                </c:pt>
                <c:pt idx="70">
                  <c:v>44607</c:v>
                </c:pt>
                <c:pt idx="71">
                  <c:v>44608</c:v>
                </c:pt>
                <c:pt idx="72">
                  <c:v>44609</c:v>
                </c:pt>
                <c:pt idx="73">
                  <c:v>44610</c:v>
                </c:pt>
                <c:pt idx="74">
                  <c:v>44614</c:v>
                </c:pt>
                <c:pt idx="75">
                  <c:v>44615</c:v>
                </c:pt>
                <c:pt idx="76">
                  <c:v>44616</c:v>
                </c:pt>
                <c:pt idx="77">
                  <c:v>44617</c:v>
                </c:pt>
                <c:pt idx="78">
                  <c:v>44620</c:v>
                </c:pt>
                <c:pt idx="79">
                  <c:v>44621</c:v>
                </c:pt>
                <c:pt idx="80">
                  <c:v>44622</c:v>
                </c:pt>
                <c:pt idx="81">
                  <c:v>44623</c:v>
                </c:pt>
                <c:pt idx="82">
                  <c:v>44624</c:v>
                </c:pt>
                <c:pt idx="83">
                  <c:v>44627</c:v>
                </c:pt>
                <c:pt idx="84">
                  <c:v>44628</c:v>
                </c:pt>
                <c:pt idx="85">
                  <c:v>44629</c:v>
                </c:pt>
                <c:pt idx="86">
                  <c:v>44630</c:v>
                </c:pt>
                <c:pt idx="87">
                  <c:v>44631</c:v>
                </c:pt>
                <c:pt idx="88">
                  <c:v>44634</c:v>
                </c:pt>
                <c:pt idx="89">
                  <c:v>44635</c:v>
                </c:pt>
                <c:pt idx="90">
                  <c:v>44636</c:v>
                </c:pt>
                <c:pt idx="91">
                  <c:v>44637</c:v>
                </c:pt>
                <c:pt idx="92">
                  <c:v>44638</c:v>
                </c:pt>
                <c:pt idx="93">
                  <c:v>44641</c:v>
                </c:pt>
                <c:pt idx="94">
                  <c:v>44642</c:v>
                </c:pt>
                <c:pt idx="95">
                  <c:v>44643</c:v>
                </c:pt>
                <c:pt idx="96">
                  <c:v>44644</c:v>
                </c:pt>
                <c:pt idx="97">
                  <c:v>44645</c:v>
                </c:pt>
                <c:pt idx="98">
                  <c:v>44648</c:v>
                </c:pt>
                <c:pt idx="99">
                  <c:v>44649</c:v>
                </c:pt>
                <c:pt idx="100">
                  <c:v>44650</c:v>
                </c:pt>
                <c:pt idx="101">
                  <c:v>44651</c:v>
                </c:pt>
                <c:pt idx="102">
                  <c:v>44652</c:v>
                </c:pt>
                <c:pt idx="103">
                  <c:v>44655</c:v>
                </c:pt>
                <c:pt idx="104">
                  <c:v>44656</c:v>
                </c:pt>
                <c:pt idx="105">
                  <c:v>44657</c:v>
                </c:pt>
                <c:pt idx="106">
                  <c:v>44658</c:v>
                </c:pt>
                <c:pt idx="107">
                  <c:v>44659</c:v>
                </c:pt>
                <c:pt idx="108">
                  <c:v>44662</c:v>
                </c:pt>
                <c:pt idx="109">
                  <c:v>44663</c:v>
                </c:pt>
                <c:pt idx="110">
                  <c:v>44664</c:v>
                </c:pt>
                <c:pt idx="111">
                  <c:v>44665</c:v>
                </c:pt>
                <c:pt idx="112">
                  <c:v>44669</c:v>
                </c:pt>
                <c:pt idx="113">
                  <c:v>44670</c:v>
                </c:pt>
                <c:pt idx="114">
                  <c:v>44671</c:v>
                </c:pt>
                <c:pt idx="115">
                  <c:v>44672</c:v>
                </c:pt>
                <c:pt idx="116">
                  <c:v>44673</c:v>
                </c:pt>
                <c:pt idx="117">
                  <c:v>44676</c:v>
                </c:pt>
                <c:pt idx="118">
                  <c:v>44677</c:v>
                </c:pt>
                <c:pt idx="119">
                  <c:v>44678</c:v>
                </c:pt>
                <c:pt idx="120">
                  <c:v>44679</c:v>
                </c:pt>
                <c:pt idx="121">
                  <c:v>44680</c:v>
                </c:pt>
                <c:pt idx="122">
                  <c:v>44683</c:v>
                </c:pt>
                <c:pt idx="123">
                  <c:v>44684</c:v>
                </c:pt>
                <c:pt idx="124">
                  <c:v>44685</c:v>
                </c:pt>
                <c:pt idx="125">
                  <c:v>44686</c:v>
                </c:pt>
                <c:pt idx="126">
                  <c:v>44687</c:v>
                </c:pt>
                <c:pt idx="127">
                  <c:v>44690</c:v>
                </c:pt>
                <c:pt idx="128">
                  <c:v>44691</c:v>
                </c:pt>
                <c:pt idx="129">
                  <c:v>44692</c:v>
                </c:pt>
                <c:pt idx="130">
                  <c:v>44693</c:v>
                </c:pt>
                <c:pt idx="131">
                  <c:v>44694</c:v>
                </c:pt>
                <c:pt idx="132">
                  <c:v>44697</c:v>
                </c:pt>
                <c:pt idx="133">
                  <c:v>44698</c:v>
                </c:pt>
                <c:pt idx="134">
                  <c:v>44699</c:v>
                </c:pt>
                <c:pt idx="135">
                  <c:v>44700</c:v>
                </c:pt>
                <c:pt idx="136">
                  <c:v>44701</c:v>
                </c:pt>
                <c:pt idx="137">
                  <c:v>44704</c:v>
                </c:pt>
                <c:pt idx="138">
                  <c:v>44705</c:v>
                </c:pt>
                <c:pt idx="139">
                  <c:v>44706</c:v>
                </c:pt>
                <c:pt idx="140">
                  <c:v>44707</c:v>
                </c:pt>
                <c:pt idx="141">
                  <c:v>44708</c:v>
                </c:pt>
                <c:pt idx="142">
                  <c:v>44712</c:v>
                </c:pt>
                <c:pt idx="143">
                  <c:v>44713</c:v>
                </c:pt>
                <c:pt idx="144">
                  <c:v>44714</c:v>
                </c:pt>
                <c:pt idx="145">
                  <c:v>44715</c:v>
                </c:pt>
                <c:pt idx="146">
                  <c:v>44718</c:v>
                </c:pt>
                <c:pt idx="147">
                  <c:v>44719</c:v>
                </c:pt>
                <c:pt idx="148">
                  <c:v>44720</c:v>
                </c:pt>
                <c:pt idx="149">
                  <c:v>44721</c:v>
                </c:pt>
                <c:pt idx="150">
                  <c:v>44722</c:v>
                </c:pt>
                <c:pt idx="151">
                  <c:v>44725</c:v>
                </c:pt>
                <c:pt idx="152">
                  <c:v>44726</c:v>
                </c:pt>
                <c:pt idx="153">
                  <c:v>44727</c:v>
                </c:pt>
                <c:pt idx="154">
                  <c:v>44728</c:v>
                </c:pt>
                <c:pt idx="155">
                  <c:v>44729</c:v>
                </c:pt>
                <c:pt idx="156">
                  <c:v>44733</c:v>
                </c:pt>
                <c:pt idx="157">
                  <c:v>44734</c:v>
                </c:pt>
                <c:pt idx="158">
                  <c:v>44735</c:v>
                </c:pt>
                <c:pt idx="159">
                  <c:v>44736</c:v>
                </c:pt>
                <c:pt idx="160">
                  <c:v>44739</c:v>
                </c:pt>
                <c:pt idx="161">
                  <c:v>44740</c:v>
                </c:pt>
                <c:pt idx="162">
                  <c:v>44741</c:v>
                </c:pt>
                <c:pt idx="163">
                  <c:v>44742</c:v>
                </c:pt>
                <c:pt idx="164">
                  <c:v>44743</c:v>
                </c:pt>
                <c:pt idx="165">
                  <c:v>44747</c:v>
                </c:pt>
                <c:pt idx="166">
                  <c:v>44748</c:v>
                </c:pt>
                <c:pt idx="167">
                  <c:v>44749</c:v>
                </c:pt>
                <c:pt idx="168">
                  <c:v>44750</c:v>
                </c:pt>
                <c:pt idx="169">
                  <c:v>44753</c:v>
                </c:pt>
                <c:pt idx="170">
                  <c:v>44754</c:v>
                </c:pt>
                <c:pt idx="171">
                  <c:v>44755</c:v>
                </c:pt>
                <c:pt idx="172">
                  <c:v>44756</c:v>
                </c:pt>
                <c:pt idx="173">
                  <c:v>44757</c:v>
                </c:pt>
                <c:pt idx="174">
                  <c:v>44760</c:v>
                </c:pt>
                <c:pt idx="175">
                  <c:v>44761</c:v>
                </c:pt>
                <c:pt idx="176">
                  <c:v>44762</c:v>
                </c:pt>
                <c:pt idx="177">
                  <c:v>44763</c:v>
                </c:pt>
                <c:pt idx="178">
                  <c:v>44764</c:v>
                </c:pt>
                <c:pt idx="179">
                  <c:v>44767</c:v>
                </c:pt>
                <c:pt idx="180">
                  <c:v>44768</c:v>
                </c:pt>
                <c:pt idx="181">
                  <c:v>44769</c:v>
                </c:pt>
                <c:pt idx="182">
                  <c:v>44770</c:v>
                </c:pt>
                <c:pt idx="183">
                  <c:v>44771</c:v>
                </c:pt>
                <c:pt idx="184">
                  <c:v>44774</c:v>
                </c:pt>
                <c:pt idx="185">
                  <c:v>44775</c:v>
                </c:pt>
                <c:pt idx="186">
                  <c:v>44776</c:v>
                </c:pt>
                <c:pt idx="187">
                  <c:v>44777</c:v>
                </c:pt>
                <c:pt idx="188">
                  <c:v>44778</c:v>
                </c:pt>
                <c:pt idx="189">
                  <c:v>44781</c:v>
                </c:pt>
                <c:pt idx="190">
                  <c:v>44782</c:v>
                </c:pt>
                <c:pt idx="191">
                  <c:v>44783</c:v>
                </c:pt>
                <c:pt idx="192">
                  <c:v>44784</c:v>
                </c:pt>
                <c:pt idx="193">
                  <c:v>44785</c:v>
                </c:pt>
                <c:pt idx="194">
                  <c:v>44788</c:v>
                </c:pt>
                <c:pt idx="195">
                  <c:v>44789</c:v>
                </c:pt>
                <c:pt idx="196">
                  <c:v>44790</c:v>
                </c:pt>
                <c:pt idx="197">
                  <c:v>44791</c:v>
                </c:pt>
                <c:pt idx="198">
                  <c:v>44792</c:v>
                </c:pt>
                <c:pt idx="199">
                  <c:v>44795</c:v>
                </c:pt>
                <c:pt idx="200">
                  <c:v>44796</c:v>
                </c:pt>
                <c:pt idx="201">
                  <c:v>44797</c:v>
                </c:pt>
                <c:pt idx="202">
                  <c:v>44798</c:v>
                </c:pt>
                <c:pt idx="203">
                  <c:v>44799</c:v>
                </c:pt>
                <c:pt idx="204">
                  <c:v>44802</c:v>
                </c:pt>
                <c:pt idx="205">
                  <c:v>44803</c:v>
                </c:pt>
                <c:pt idx="206">
                  <c:v>44804</c:v>
                </c:pt>
                <c:pt idx="207">
                  <c:v>44805</c:v>
                </c:pt>
                <c:pt idx="208">
                  <c:v>44806</c:v>
                </c:pt>
                <c:pt idx="209">
                  <c:v>44810</c:v>
                </c:pt>
                <c:pt idx="210">
                  <c:v>44811</c:v>
                </c:pt>
                <c:pt idx="211">
                  <c:v>44812</c:v>
                </c:pt>
                <c:pt idx="212">
                  <c:v>44813</c:v>
                </c:pt>
                <c:pt idx="213">
                  <c:v>44816</c:v>
                </c:pt>
                <c:pt idx="214">
                  <c:v>44817</c:v>
                </c:pt>
                <c:pt idx="215">
                  <c:v>44818</c:v>
                </c:pt>
                <c:pt idx="216">
                  <c:v>44819</c:v>
                </c:pt>
                <c:pt idx="217">
                  <c:v>44820</c:v>
                </c:pt>
                <c:pt idx="218">
                  <c:v>44823</c:v>
                </c:pt>
                <c:pt idx="219">
                  <c:v>44824</c:v>
                </c:pt>
                <c:pt idx="220">
                  <c:v>44825</c:v>
                </c:pt>
                <c:pt idx="221">
                  <c:v>44826</c:v>
                </c:pt>
                <c:pt idx="222">
                  <c:v>44827</c:v>
                </c:pt>
                <c:pt idx="223">
                  <c:v>44830</c:v>
                </c:pt>
                <c:pt idx="224">
                  <c:v>44831</c:v>
                </c:pt>
                <c:pt idx="225">
                  <c:v>44832</c:v>
                </c:pt>
                <c:pt idx="226">
                  <c:v>44833</c:v>
                </c:pt>
                <c:pt idx="227">
                  <c:v>44834</c:v>
                </c:pt>
                <c:pt idx="228">
                  <c:v>44837</c:v>
                </c:pt>
                <c:pt idx="229">
                  <c:v>44838</c:v>
                </c:pt>
                <c:pt idx="230">
                  <c:v>44839</c:v>
                </c:pt>
                <c:pt idx="231">
                  <c:v>44840</c:v>
                </c:pt>
                <c:pt idx="232">
                  <c:v>44841</c:v>
                </c:pt>
                <c:pt idx="233">
                  <c:v>44844</c:v>
                </c:pt>
                <c:pt idx="234">
                  <c:v>44845</c:v>
                </c:pt>
                <c:pt idx="235">
                  <c:v>44846</c:v>
                </c:pt>
                <c:pt idx="236">
                  <c:v>44847</c:v>
                </c:pt>
                <c:pt idx="237">
                  <c:v>44848</c:v>
                </c:pt>
                <c:pt idx="238">
                  <c:v>44851</c:v>
                </c:pt>
                <c:pt idx="239">
                  <c:v>44852</c:v>
                </c:pt>
                <c:pt idx="240">
                  <c:v>44853</c:v>
                </c:pt>
                <c:pt idx="241">
                  <c:v>44854</c:v>
                </c:pt>
                <c:pt idx="242">
                  <c:v>44855</c:v>
                </c:pt>
                <c:pt idx="243">
                  <c:v>44858</c:v>
                </c:pt>
                <c:pt idx="244">
                  <c:v>44859</c:v>
                </c:pt>
                <c:pt idx="245">
                  <c:v>44860</c:v>
                </c:pt>
                <c:pt idx="246">
                  <c:v>44861</c:v>
                </c:pt>
                <c:pt idx="247">
                  <c:v>44862</c:v>
                </c:pt>
                <c:pt idx="248">
                  <c:v>44865</c:v>
                </c:pt>
                <c:pt idx="249">
                  <c:v>44866</c:v>
                </c:pt>
                <c:pt idx="250">
                  <c:v>44867</c:v>
                </c:pt>
                <c:pt idx="251">
                  <c:v>44868</c:v>
                </c:pt>
              </c:numCache>
            </c:numRef>
          </c:cat>
          <c:val>
            <c:numRef>
              <c:f>MRK!$L$4:$L$255</c:f>
              <c:numCache>
                <c:formatCode>_([$$-409]* #,##0.00_);_([$$-409]* \(#,##0.00\);_([$$-409]* "-"??_);_(@_)</c:formatCode>
                <c:ptCount val="252"/>
                <c:pt idx="0">
                  <c:v>90.54</c:v>
                </c:pt>
                <c:pt idx="1">
                  <c:v>81.61</c:v>
                </c:pt>
                <c:pt idx="2">
                  <c:v>82.68</c:v>
                </c:pt>
                <c:pt idx="3">
                  <c:v>82.72</c:v>
                </c:pt>
                <c:pt idx="4">
                  <c:v>84.01</c:v>
                </c:pt>
                <c:pt idx="5">
                  <c:v>84.02</c:v>
                </c:pt>
                <c:pt idx="6">
                  <c:v>84</c:v>
                </c:pt>
                <c:pt idx="7">
                  <c:v>83.69</c:v>
                </c:pt>
                <c:pt idx="8">
                  <c:v>84.11</c:v>
                </c:pt>
                <c:pt idx="9">
                  <c:v>82.6</c:v>
                </c:pt>
                <c:pt idx="10">
                  <c:v>83.05</c:v>
                </c:pt>
                <c:pt idx="11">
                  <c:v>80.7</c:v>
                </c:pt>
                <c:pt idx="12">
                  <c:v>81.64</c:v>
                </c:pt>
                <c:pt idx="13">
                  <c:v>82.8</c:v>
                </c:pt>
                <c:pt idx="14">
                  <c:v>82.28</c:v>
                </c:pt>
                <c:pt idx="15">
                  <c:v>79.16</c:v>
                </c:pt>
                <c:pt idx="16">
                  <c:v>74.89</c:v>
                </c:pt>
                <c:pt idx="17">
                  <c:v>74.91</c:v>
                </c:pt>
                <c:pt idx="18">
                  <c:v>74.44</c:v>
                </c:pt>
                <c:pt idx="19">
                  <c:v>73.89</c:v>
                </c:pt>
                <c:pt idx="20">
                  <c:v>73.34</c:v>
                </c:pt>
                <c:pt idx="21">
                  <c:v>73.42</c:v>
                </c:pt>
                <c:pt idx="22">
                  <c:v>72.28</c:v>
                </c:pt>
                <c:pt idx="23">
                  <c:v>73.209999999999994</c:v>
                </c:pt>
                <c:pt idx="24">
                  <c:v>72.86</c:v>
                </c:pt>
                <c:pt idx="25">
                  <c:v>72.62</c:v>
                </c:pt>
                <c:pt idx="26">
                  <c:v>73.42</c:v>
                </c:pt>
                <c:pt idx="27">
                  <c:v>73.72</c:v>
                </c:pt>
                <c:pt idx="28">
                  <c:v>75.290000000000006</c:v>
                </c:pt>
                <c:pt idx="29">
                  <c:v>75.91</c:v>
                </c:pt>
                <c:pt idx="30">
                  <c:v>75.69</c:v>
                </c:pt>
                <c:pt idx="31">
                  <c:v>76.41</c:v>
                </c:pt>
                <c:pt idx="32">
                  <c:v>75.540000000000006</c:v>
                </c:pt>
                <c:pt idx="33">
                  <c:v>76.16</c:v>
                </c:pt>
                <c:pt idx="34">
                  <c:v>75.73</c:v>
                </c:pt>
                <c:pt idx="35">
                  <c:v>76.569999999999993</c:v>
                </c:pt>
                <c:pt idx="36">
                  <c:v>76.81</c:v>
                </c:pt>
                <c:pt idx="37">
                  <c:v>76.95</c:v>
                </c:pt>
                <c:pt idx="38">
                  <c:v>77.14</c:v>
                </c:pt>
                <c:pt idx="39">
                  <c:v>76.64</c:v>
                </c:pt>
                <c:pt idx="40">
                  <c:v>76.87</c:v>
                </c:pt>
                <c:pt idx="41">
                  <c:v>77.010000000000005</c:v>
                </c:pt>
                <c:pt idx="42">
                  <c:v>78.88</c:v>
                </c:pt>
                <c:pt idx="43">
                  <c:v>78.83</c:v>
                </c:pt>
                <c:pt idx="44">
                  <c:v>80.3</c:v>
                </c:pt>
                <c:pt idx="45">
                  <c:v>82.37</c:v>
                </c:pt>
                <c:pt idx="46">
                  <c:v>81.67</c:v>
                </c:pt>
                <c:pt idx="47">
                  <c:v>81.2</c:v>
                </c:pt>
                <c:pt idx="48">
                  <c:v>81.319999999999993</c:v>
                </c:pt>
                <c:pt idx="49">
                  <c:v>81.38</c:v>
                </c:pt>
                <c:pt idx="50">
                  <c:v>81.540000000000006</c:v>
                </c:pt>
                <c:pt idx="51">
                  <c:v>81.290000000000006</c:v>
                </c:pt>
                <c:pt idx="52">
                  <c:v>80.75</c:v>
                </c:pt>
                <c:pt idx="53">
                  <c:v>79.98</c:v>
                </c:pt>
                <c:pt idx="54">
                  <c:v>78.83</c:v>
                </c:pt>
                <c:pt idx="55">
                  <c:v>79.459999999999994</c:v>
                </c:pt>
                <c:pt idx="56">
                  <c:v>79.14</c:v>
                </c:pt>
                <c:pt idx="57">
                  <c:v>80.58</c:v>
                </c:pt>
                <c:pt idx="58">
                  <c:v>80.900000000000006</c:v>
                </c:pt>
                <c:pt idx="59">
                  <c:v>81.48</c:v>
                </c:pt>
                <c:pt idx="60">
                  <c:v>81.92</c:v>
                </c:pt>
                <c:pt idx="61">
                  <c:v>82.01</c:v>
                </c:pt>
                <c:pt idx="62">
                  <c:v>79.010000000000005</c:v>
                </c:pt>
                <c:pt idx="63">
                  <c:v>78.56</c:v>
                </c:pt>
                <c:pt idx="64">
                  <c:v>77.58</c:v>
                </c:pt>
                <c:pt idx="65">
                  <c:v>76.91</c:v>
                </c:pt>
                <c:pt idx="66">
                  <c:v>76.53</c:v>
                </c:pt>
                <c:pt idx="67">
                  <c:v>76.56</c:v>
                </c:pt>
                <c:pt idx="68">
                  <c:v>76.64</c:v>
                </c:pt>
                <c:pt idx="69">
                  <c:v>76.47</c:v>
                </c:pt>
                <c:pt idx="70">
                  <c:v>77.81</c:v>
                </c:pt>
                <c:pt idx="71">
                  <c:v>77.22</c:v>
                </c:pt>
                <c:pt idx="72">
                  <c:v>76.36</c:v>
                </c:pt>
                <c:pt idx="73">
                  <c:v>76.37</c:v>
                </c:pt>
                <c:pt idx="74">
                  <c:v>75.95</c:v>
                </c:pt>
                <c:pt idx="75">
                  <c:v>75.84</c:v>
                </c:pt>
                <c:pt idx="76">
                  <c:v>73.510000000000005</c:v>
                </c:pt>
                <c:pt idx="77">
                  <c:v>76.319999999999993</c:v>
                </c:pt>
                <c:pt idx="78">
                  <c:v>76.58</c:v>
                </c:pt>
                <c:pt idx="79">
                  <c:v>76.34</c:v>
                </c:pt>
                <c:pt idx="80">
                  <c:v>76.67</c:v>
                </c:pt>
                <c:pt idx="81">
                  <c:v>77.150000000000006</c:v>
                </c:pt>
                <c:pt idx="82">
                  <c:v>77.83</c:v>
                </c:pt>
                <c:pt idx="83">
                  <c:v>77.73</c:v>
                </c:pt>
                <c:pt idx="84">
                  <c:v>76.95</c:v>
                </c:pt>
                <c:pt idx="85">
                  <c:v>77.790000000000006</c:v>
                </c:pt>
                <c:pt idx="86">
                  <c:v>77.89</c:v>
                </c:pt>
                <c:pt idx="87">
                  <c:v>78.260000000000005</c:v>
                </c:pt>
                <c:pt idx="88">
                  <c:v>77.78</c:v>
                </c:pt>
                <c:pt idx="89">
                  <c:v>78.64</c:v>
                </c:pt>
                <c:pt idx="90">
                  <c:v>78.12</c:v>
                </c:pt>
                <c:pt idx="91">
                  <c:v>78.94</c:v>
                </c:pt>
                <c:pt idx="92">
                  <c:v>79.11</c:v>
                </c:pt>
                <c:pt idx="93">
                  <c:v>79.06</c:v>
                </c:pt>
                <c:pt idx="94">
                  <c:v>79.3</c:v>
                </c:pt>
                <c:pt idx="95">
                  <c:v>79.73</c:v>
                </c:pt>
                <c:pt idx="96">
                  <c:v>80.41</c:v>
                </c:pt>
                <c:pt idx="97">
                  <c:v>81.34</c:v>
                </c:pt>
                <c:pt idx="98">
                  <c:v>81.209999999999994</c:v>
                </c:pt>
                <c:pt idx="99">
                  <c:v>81.569999999999993</c:v>
                </c:pt>
                <c:pt idx="100">
                  <c:v>82.4</c:v>
                </c:pt>
                <c:pt idx="101">
                  <c:v>82.05</c:v>
                </c:pt>
                <c:pt idx="102">
                  <c:v>83.52</c:v>
                </c:pt>
                <c:pt idx="103">
                  <c:v>83.49</c:v>
                </c:pt>
                <c:pt idx="104">
                  <c:v>83.72</c:v>
                </c:pt>
                <c:pt idx="105">
                  <c:v>84.97</c:v>
                </c:pt>
                <c:pt idx="106">
                  <c:v>86.8</c:v>
                </c:pt>
                <c:pt idx="107">
                  <c:v>87.68</c:v>
                </c:pt>
                <c:pt idx="108">
                  <c:v>86.63</c:v>
                </c:pt>
                <c:pt idx="109">
                  <c:v>85.63</c:v>
                </c:pt>
                <c:pt idx="110">
                  <c:v>86.13</c:v>
                </c:pt>
                <c:pt idx="111">
                  <c:v>86.91</c:v>
                </c:pt>
                <c:pt idx="112">
                  <c:v>86.07</c:v>
                </c:pt>
                <c:pt idx="113">
                  <c:v>85.79</c:v>
                </c:pt>
                <c:pt idx="114">
                  <c:v>86.46</c:v>
                </c:pt>
                <c:pt idx="115">
                  <c:v>86.23</c:v>
                </c:pt>
                <c:pt idx="116">
                  <c:v>84.59</c:v>
                </c:pt>
                <c:pt idx="117">
                  <c:v>85.44</c:v>
                </c:pt>
                <c:pt idx="118">
                  <c:v>84.48</c:v>
                </c:pt>
                <c:pt idx="119">
                  <c:v>84.41</c:v>
                </c:pt>
                <c:pt idx="120">
                  <c:v>88.58</c:v>
                </c:pt>
                <c:pt idx="121">
                  <c:v>88.69</c:v>
                </c:pt>
                <c:pt idx="122">
                  <c:v>87.65</c:v>
                </c:pt>
                <c:pt idx="123">
                  <c:v>87.1</c:v>
                </c:pt>
                <c:pt idx="124">
                  <c:v>88.52</c:v>
                </c:pt>
                <c:pt idx="125">
                  <c:v>88.01</c:v>
                </c:pt>
                <c:pt idx="126">
                  <c:v>88.39</c:v>
                </c:pt>
                <c:pt idx="127">
                  <c:v>87.64</c:v>
                </c:pt>
                <c:pt idx="128">
                  <c:v>87.81</c:v>
                </c:pt>
                <c:pt idx="129">
                  <c:v>89.19</c:v>
                </c:pt>
                <c:pt idx="130">
                  <c:v>90.83</c:v>
                </c:pt>
                <c:pt idx="131">
                  <c:v>90.41</c:v>
                </c:pt>
                <c:pt idx="132">
                  <c:v>92.32</c:v>
                </c:pt>
                <c:pt idx="133">
                  <c:v>93</c:v>
                </c:pt>
                <c:pt idx="134">
                  <c:v>92.1</c:v>
                </c:pt>
                <c:pt idx="135">
                  <c:v>92.09</c:v>
                </c:pt>
                <c:pt idx="136">
                  <c:v>93.55</c:v>
                </c:pt>
                <c:pt idx="137">
                  <c:v>93.83</c:v>
                </c:pt>
                <c:pt idx="138">
                  <c:v>94.64</c:v>
                </c:pt>
                <c:pt idx="139">
                  <c:v>93.75</c:v>
                </c:pt>
                <c:pt idx="140">
                  <c:v>92.31</c:v>
                </c:pt>
                <c:pt idx="141">
                  <c:v>93.08</c:v>
                </c:pt>
                <c:pt idx="142">
                  <c:v>92.03</c:v>
                </c:pt>
                <c:pt idx="143">
                  <c:v>91.14</c:v>
                </c:pt>
                <c:pt idx="144">
                  <c:v>90</c:v>
                </c:pt>
                <c:pt idx="145">
                  <c:v>89.91</c:v>
                </c:pt>
                <c:pt idx="146">
                  <c:v>89.84</c:v>
                </c:pt>
                <c:pt idx="147">
                  <c:v>90.48</c:v>
                </c:pt>
                <c:pt idx="148">
                  <c:v>89.48</c:v>
                </c:pt>
                <c:pt idx="149">
                  <c:v>88</c:v>
                </c:pt>
                <c:pt idx="150">
                  <c:v>87.18</c:v>
                </c:pt>
                <c:pt idx="151">
                  <c:v>85</c:v>
                </c:pt>
                <c:pt idx="152">
                  <c:v>84.5</c:v>
                </c:pt>
                <c:pt idx="153">
                  <c:v>84.63</c:v>
                </c:pt>
                <c:pt idx="154">
                  <c:v>84.89</c:v>
                </c:pt>
                <c:pt idx="155">
                  <c:v>84.62</c:v>
                </c:pt>
                <c:pt idx="156">
                  <c:v>88.03</c:v>
                </c:pt>
                <c:pt idx="157">
                  <c:v>89.16</c:v>
                </c:pt>
                <c:pt idx="158">
                  <c:v>92</c:v>
                </c:pt>
                <c:pt idx="159">
                  <c:v>93.13</c:v>
                </c:pt>
                <c:pt idx="160">
                  <c:v>94.41</c:v>
                </c:pt>
                <c:pt idx="161">
                  <c:v>91.89</c:v>
                </c:pt>
                <c:pt idx="162">
                  <c:v>92.51</c:v>
                </c:pt>
                <c:pt idx="163">
                  <c:v>91.17</c:v>
                </c:pt>
                <c:pt idx="164">
                  <c:v>92.42</c:v>
                </c:pt>
                <c:pt idx="165">
                  <c:v>92.64</c:v>
                </c:pt>
                <c:pt idx="166">
                  <c:v>93.13</c:v>
                </c:pt>
                <c:pt idx="167">
                  <c:v>93.01</c:v>
                </c:pt>
                <c:pt idx="168">
                  <c:v>92.78</c:v>
                </c:pt>
                <c:pt idx="169">
                  <c:v>94.3</c:v>
                </c:pt>
                <c:pt idx="170">
                  <c:v>93.6</c:v>
                </c:pt>
                <c:pt idx="171">
                  <c:v>93.77</c:v>
                </c:pt>
                <c:pt idx="172">
                  <c:v>93.88</c:v>
                </c:pt>
                <c:pt idx="173">
                  <c:v>94.96</c:v>
                </c:pt>
                <c:pt idx="174">
                  <c:v>92.34</c:v>
                </c:pt>
                <c:pt idx="175">
                  <c:v>92.36</c:v>
                </c:pt>
                <c:pt idx="176">
                  <c:v>89.65</c:v>
                </c:pt>
                <c:pt idx="177">
                  <c:v>90.14</c:v>
                </c:pt>
                <c:pt idx="178">
                  <c:v>90.11</c:v>
                </c:pt>
                <c:pt idx="179">
                  <c:v>90.53</c:v>
                </c:pt>
                <c:pt idx="180">
                  <c:v>91.29</c:v>
                </c:pt>
                <c:pt idx="181">
                  <c:v>91.23</c:v>
                </c:pt>
                <c:pt idx="182">
                  <c:v>89.94</c:v>
                </c:pt>
                <c:pt idx="183">
                  <c:v>89.34</c:v>
                </c:pt>
                <c:pt idx="184">
                  <c:v>88.53</c:v>
                </c:pt>
                <c:pt idx="185">
                  <c:v>87.61</c:v>
                </c:pt>
                <c:pt idx="186">
                  <c:v>87.62</c:v>
                </c:pt>
                <c:pt idx="187">
                  <c:v>86.82</c:v>
                </c:pt>
                <c:pt idx="188">
                  <c:v>87.41</c:v>
                </c:pt>
                <c:pt idx="189">
                  <c:v>88.49</c:v>
                </c:pt>
                <c:pt idx="190">
                  <c:v>89.52</c:v>
                </c:pt>
                <c:pt idx="191">
                  <c:v>89.19</c:v>
                </c:pt>
                <c:pt idx="192">
                  <c:v>88.93</c:v>
                </c:pt>
                <c:pt idx="193">
                  <c:v>91.02</c:v>
                </c:pt>
                <c:pt idx="194">
                  <c:v>90.6</c:v>
                </c:pt>
                <c:pt idx="195">
                  <c:v>90.59</c:v>
                </c:pt>
                <c:pt idx="196">
                  <c:v>91.04</c:v>
                </c:pt>
                <c:pt idx="197">
                  <c:v>91.4</c:v>
                </c:pt>
                <c:pt idx="198">
                  <c:v>92.08</c:v>
                </c:pt>
                <c:pt idx="199">
                  <c:v>91.16</c:v>
                </c:pt>
                <c:pt idx="200">
                  <c:v>90.2</c:v>
                </c:pt>
                <c:pt idx="201">
                  <c:v>90.01</c:v>
                </c:pt>
                <c:pt idx="202">
                  <c:v>90.27</c:v>
                </c:pt>
                <c:pt idx="203">
                  <c:v>89.26</c:v>
                </c:pt>
                <c:pt idx="204">
                  <c:v>87.59</c:v>
                </c:pt>
                <c:pt idx="205">
                  <c:v>86.88</c:v>
                </c:pt>
                <c:pt idx="206">
                  <c:v>85.36</c:v>
                </c:pt>
                <c:pt idx="207">
                  <c:v>87.15</c:v>
                </c:pt>
                <c:pt idx="208">
                  <c:v>86.23</c:v>
                </c:pt>
                <c:pt idx="209">
                  <c:v>86.42</c:v>
                </c:pt>
                <c:pt idx="210">
                  <c:v>86.87</c:v>
                </c:pt>
                <c:pt idx="211">
                  <c:v>87.42</c:v>
                </c:pt>
                <c:pt idx="212">
                  <c:v>87.34</c:v>
                </c:pt>
                <c:pt idx="213">
                  <c:v>88.16</c:v>
                </c:pt>
                <c:pt idx="214">
                  <c:v>86.28</c:v>
                </c:pt>
                <c:pt idx="215">
                  <c:v>86.95</c:v>
                </c:pt>
                <c:pt idx="216">
                  <c:v>86.75</c:v>
                </c:pt>
                <c:pt idx="217">
                  <c:v>87.72</c:v>
                </c:pt>
                <c:pt idx="218">
                  <c:v>86.64</c:v>
                </c:pt>
                <c:pt idx="219">
                  <c:v>86</c:v>
                </c:pt>
                <c:pt idx="220">
                  <c:v>84.53</c:v>
                </c:pt>
                <c:pt idx="221">
                  <c:v>87.51</c:v>
                </c:pt>
                <c:pt idx="222">
                  <c:v>86.78</c:v>
                </c:pt>
                <c:pt idx="223">
                  <c:v>86.18</c:v>
                </c:pt>
                <c:pt idx="224">
                  <c:v>85.84</c:v>
                </c:pt>
                <c:pt idx="225">
                  <c:v>86.78</c:v>
                </c:pt>
                <c:pt idx="226">
                  <c:v>86.64</c:v>
                </c:pt>
                <c:pt idx="227">
                  <c:v>86.12</c:v>
                </c:pt>
                <c:pt idx="228">
                  <c:v>87.55</c:v>
                </c:pt>
                <c:pt idx="229">
                  <c:v>88.39</c:v>
                </c:pt>
                <c:pt idx="230">
                  <c:v>88.39</c:v>
                </c:pt>
                <c:pt idx="231">
                  <c:v>87.44</c:v>
                </c:pt>
                <c:pt idx="232">
                  <c:v>87.6</c:v>
                </c:pt>
                <c:pt idx="233">
                  <c:v>90.48</c:v>
                </c:pt>
                <c:pt idx="234">
                  <c:v>91.05</c:v>
                </c:pt>
                <c:pt idx="235">
                  <c:v>90.42</c:v>
                </c:pt>
                <c:pt idx="236">
                  <c:v>92.49</c:v>
                </c:pt>
                <c:pt idx="237">
                  <c:v>92.18</c:v>
                </c:pt>
                <c:pt idx="238">
                  <c:v>94.12</c:v>
                </c:pt>
                <c:pt idx="239">
                  <c:v>94.61</c:v>
                </c:pt>
                <c:pt idx="240">
                  <c:v>93.26</c:v>
                </c:pt>
                <c:pt idx="241">
                  <c:v>92.94</c:v>
                </c:pt>
                <c:pt idx="242">
                  <c:v>95.67</c:v>
                </c:pt>
                <c:pt idx="243">
                  <c:v>97.37</c:v>
                </c:pt>
                <c:pt idx="244">
                  <c:v>97.71</c:v>
                </c:pt>
                <c:pt idx="245">
                  <c:v>98.41</c:v>
                </c:pt>
                <c:pt idx="246">
                  <c:v>99.74</c:v>
                </c:pt>
                <c:pt idx="247">
                  <c:v>100.77</c:v>
                </c:pt>
                <c:pt idx="248">
                  <c:v>101.2</c:v>
                </c:pt>
                <c:pt idx="249">
                  <c:v>99.76</c:v>
                </c:pt>
                <c:pt idx="250">
                  <c:v>99.4</c:v>
                </c:pt>
                <c:pt idx="251">
                  <c:v>98.75</c:v>
                </c:pt>
              </c:numCache>
            </c:numRef>
          </c:val>
          <c:extLst>
            <c:ext xmlns:c16="http://schemas.microsoft.com/office/drawing/2014/chart" uri="{C3380CC4-5D6E-409C-BE32-E72D297353CC}">
              <c16:uniqueId val="{00000000-B0B9-4381-9C34-55A417223610}"/>
            </c:ext>
          </c:extLst>
        </c:ser>
        <c:dLbls>
          <c:showLegendKey val="0"/>
          <c:showVal val="0"/>
          <c:showCatName val="0"/>
          <c:showSerName val="0"/>
          <c:showPercent val="0"/>
          <c:showBubbleSize val="0"/>
        </c:dLbls>
        <c:axId val="1288850655"/>
        <c:axId val="1288838175"/>
      </c:areaChart>
      <c:dateAx>
        <c:axId val="1288850655"/>
        <c:scaling>
          <c:orientation val="minMax"/>
        </c:scaling>
        <c:delete val="1"/>
        <c:axPos val="b"/>
        <c:numFmt formatCode="dd/mm" sourceLinked="0"/>
        <c:majorTickMark val="out"/>
        <c:minorTickMark val="none"/>
        <c:tickLblPos val="nextTo"/>
        <c:crossAx val="1288838175"/>
        <c:crosses val="autoZero"/>
        <c:auto val="1"/>
        <c:lblOffset val="100"/>
        <c:baseTimeUnit val="days"/>
      </c:dateAx>
      <c:valAx>
        <c:axId val="1288838175"/>
        <c:scaling>
          <c:orientation val="minMax"/>
        </c:scaling>
        <c:delete val="0"/>
        <c:axPos val="l"/>
        <c:majorGridlines>
          <c:spPr>
            <a:ln w="9525" cap="flat" cmpd="sng" algn="ctr">
              <a:solidFill>
                <a:schemeClr val="tx1">
                  <a:lumMod val="15000"/>
                  <a:lumOff val="85000"/>
                </a:schemeClr>
              </a:solidFill>
              <a:round/>
            </a:ln>
            <a:effectLst/>
          </c:spPr>
        </c:majorGridlines>
        <c:numFmt formatCode="_([$$-409]* #,##0_);_([$$-409]* \(#,##0\);_([$$-409]* &quot;-&quot;_);_(@_)"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885065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glow rad="101600">
        <a:schemeClr val="bg1">
          <a:lumMod val="85000"/>
          <a:alpha val="40000"/>
        </a:schemeClr>
      </a:glow>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22860</xdr:colOff>
      <xdr:row>19</xdr:row>
      <xdr:rowOff>114300</xdr:rowOff>
    </xdr:from>
    <xdr:to>
      <xdr:col>2</xdr:col>
      <xdr:colOff>2209800</xdr:colOff>
      <xdr:row>34</xdr:row>
      <xdr:rowOff>114300</xdr:rowOff>
    </xdr:to>
    <xdr:graphicFrame macro="">
      <xdr:nvGraphicFramePr>
        <xdr:cNvPr id="2" name="Chart 1">
          <a:extLst>
            <a:ext uri="{FF2B5EF4-FFF2-40B4-BE49-F238E27FC236}">
              <a16:creationId xmlns:a16="http://schemas.microsoft.com/office/drawing/2014/main" id="{76B0D2BC-9647-5BCC-19B7-B3DF5CCA9F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60960</xdr:colOff>
      <xdr:row>16</xdr:row>
      <xdr:rowOff>45720</xdr:rowOff>
    </xdr:from>
    <xdr:to>
      <xdr:col>6</xdr:col>
      <xdr:colOff>868680</xdr:colOff>
      <xdr:row>28</xdr:row>
      <xdr:rowOff>144780</xdr:rowOff>
    </xdr:to>
    <xdr:graphicFrame macro="">
      <xdr:nvGraphicFramePr>
        <xdr:cNvPr id="3" name="Chart 2">
          <a:extLst>
            <a:ext uri="{FF2B5EF4-FFF2-40B4-BE49-F238E27FC236}">
              <a16:creationId xmlns:a16="http://schemas.microsoft.com/office/drawing/2014/main" id="{4ABDF003-C744-4C15-B486-B4F8CC338A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922020</xdr:colOff>
      <xdr:row>16</xdr:row>
      <xdr:rowOff>38100</xdr:rowOff>
    </xdr:from>
    <xdr:to>
      <xdr:col>10</xdr:col>
      <xdr:colOff>22860</xdr:colOff>
      <xdr:row>28</xdr:row>
      <xdr:rowOff>144780</xdr:rowOff>
    </xdr:to>
    <xdr:graphicFrame macro="">
      <xdr:nvGraphicFramePr>
        <xdr:cNvPr id="4" name="Chart 3">
          <a:extLst>
            <a:ext uri="{FF2B5EF4-FFF2-40B4-BE49-F238E27FC236}">
              <a16:creationId xmlns:a16="http://schemas.microsoft.com/office/drawing/2014/main" id="{02DC5BB9-D7D3-4354-9079-CE48758A4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60960</xdr:colOff>
      <xdr:row>29</xdr:row>
      <xdr:rowOff>15240</xdr:rowOff>
    </xdr:from>
    <xdr:to>
      <xdr:col>6</xdr:col>
      <xdr:colOff>876300</xdr:colOff>
      <xdr:row>41</xdr:row>
      <xdr:rowOff>76200</xdr:rowOff>
    </xdr:to>
    <xdr:graphicFrame macro="">
      <xdr:nvGraphicFramePr>
        <xdr:cNvPr id="5" name="Chart 4">
          <a:extLst>
            <a:ext uri="{FF2B5EF4-FFF2-40B4-BE49-F238E27FC236}">
              <a16:creationId xmlns:a16="http://schemas.microsoft.com/office/drawing/2014/main" id="{334BD06D-90B6-4342-9655-E6D23ABB4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929640</xdr:colOff>
      <xdr:row>29</xdr:row>
      <xdr:rowOff>15240</xdr:rowOff>
    </xdr:from>
    <xdr:to>
      <xdr:col>10</xdr:col>
      <xdr:colOff>30480</xdr:colOff>
      <xdr:row>41</xdr:row>
      <xdr:rowOff>76200</xdr:rowOff>
    </xdr:to>
    <xdr:graphicFrame macro="">
      <xdr:nvGraphicFramePr>
        <xdr:cNvPr id="6" name="Chart 5">
          <a:extLst>
            <a:ext uri="{FF2B5EF4-FFF2-40B4-BE49-F238E27FC236}">
              <a16:creationId xmlns:a16="http://schemas.microsoft.com/office/drawing/2014/main" id="{1EA4C500-3A74-4762-BDDB-A28551A40A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861.859293171299" createdVersion="8" refreshedVersion="8" minRefreshableVersion="3" recordCount="4" xr:uid="{E39EF9D3-4444-4AB3-BE39-7A9196B6175F}">
  <cacheSource type="worksheet">
    <worksheetSource name="Table3"/>
  </cacheSource>
  <cacheFields count="8">
    <cacheField name="Stock" numFmtId="0">
      <sharedItems count="4">
        <s v="MODERNA, INC. (XNAS:MRNA)"/>
        <s v="ELI LILLY AND COMPANY (XNYS:LLY)"/>
        <s v="MERCK &amp; CO., INC. (XNYS:MRK)"/>
        <s v="GILEAD SCIENCES, INC. (XNAS:GILD)"/>
      </sharedItems>
    </cacheField>
    <cacheField name="Exchange" numFmtId="0">
      <sharedItems count="2">
        <s v="XNAS"/>
        <s v="XNYS"/>
      </sharedItems>
    </cacheField>
    <cacheField name="Ticker" numFmtId="0">
      <sharedItems count="4">
        <s v="MRNA"/>
        <s v="LLY"/>
        <s v="MRK"/>
        <s v="GILD"/>
      </sharedItems>
    </cacheField>
    <cacheField name="P/E" numFmtId="167">
      <sharedItems containsSemiMixedTypes="0" containsString="0" containsNumber="1" minValue="4.3289999999999997" maxValue="57.106099999999998"/>
    </cacheField>
    <cacheField name="52 week high" numFmtId="167">
      <sharedItems containsSemiMixedTypes="0" containsString="0" containsNumber="1" minValue="74.12" maxValue="376.65"/>
    </cacheField>
    <cacheField name="52 week low" numFmtId="167">
      <sharedItems containsSemiMixedTypes="0" containsString="0" containsNumber="1" minValue="57.164999999999999" maxValue="231.87"/>
    </cacheField>
    <cacheField name="Price" numFmtId="167">
      <sharedItems containsSemiMixedTypes="0" containsString="0" containsNumber="1" minValue="70.38" maxValue="357.73500000000001"/>
    </cacheField>
    <cacheField name="Change" numFmtId="167">
      <sharedItems containsSemiMixedTypes="0" containsString="0" containsNumber="1" minValue="-0.44" maxValue="1.91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
  <r>
    <x v="0"/>
    <x v="0"/>
    <x v="0"/>
    <n v="4.3289999999999997"/>
    <n v="376.65"/>
    <n v="115.03"/>
    <n v="143.85"/>
    <n v="1.85"/>
  </r>
  <r>
    <x v="1"/>
    <x v="1"/>
    <x v="1"/>
    <n v="57.106099999999998"/>
    <n v="361.48"/>
    <n v="231.87"/>
    <n v="357.73500000000001"/>
    <n v="-0.125"/>
  </r>
  <r>
    <x v="2"/>
    <x v="1"/>
    <x v="2"/>
    <n v="15.0029"/>
    <n v="101.5"/>
    <n v="71.5"/>
    <n v="100.325"/>
    <n v="1.915"/>
  </r>
  <r>
    <x v="3"/>
    <x v="0"/>
    <x v="3"/>
    <n v="21.5943"/>
    <n v="74.12"/>
    <n v="57.164999999999999"/>
    <n v="70.38"/>
    <n v="-0.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8E6837-F731-4C2D-871C-EA5BDD4D7781}"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L3:M7" firstHeaderRow="1" firstDataRow="1" firstDataCol="2" rowPageCount="1" colPageCount="1"/>
  <pivotFields count="8">
    <pivotField axis="axisPage" compact="0" outline="0" showAll="0" defaultSubtotal="0">
      <items count="4">
        <item x="1"/>
        <item x="2"/>
        <item x="0"/>
        <item x="3"/>
      </items>
    </pivotField>
    <pivotField axis="axisRow" compact="0" outline="0" showAll="0" defaultSubtotal="0">
      <items count="2">
        <item x="0"/>
        <item x="1"/>
      </items>
    </pivotField>
    <pivotField axis="axisRow" compact="0" outline="0" showAll="0" defaultSubtotal="0">
      <items count="4">
        <item x="1"/>
        <item x="2"/>
        <item x="0"/>
        <item x="3"/>
      </items>
    </pivotField>
    <pivotField compact="0" numFmtId="167" outline="0" showAll="0" defaultSubtotal="0"/>
    <pivotField compact="0" numFmtId="167" outline="0" showAll="0" defaultSubtotal="0"/>
    <pivotField compact="0" numFmtId="167" outline="0" showAll="0" defaultSubtotal="0"/>
    <pivotField compact="0" numFmtId="167" outline="0" showAll="0" defaultSubtotal="0"/>
    <pivotField compact="0" numFmtId="167" outline="0" subtotalTop="0" showAll="0" defaultSubtotal="0"/>
  </pivotFields>
  <rowFields count="2">
    <field x="1"/>
    <field x="2"/>
  </rowFields>
  <rowItems count="4">
    <i>
      <x/>
      <x v="2"/>
    </i>
    <i r="1">
      <x v="3"/>
    </i>
    <i>
      <x v="1"/>
      <x/>
    </i>
    <i r="1">
      <x v="1"/>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8E6837-F731-4C2D-871C-EA5BDD4D7781}"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4">
        <item x="1"/>
        <item x="2"/>
        <item x="0"/>
        <item x="3"/>
      </items>
    </pivotField>
    <pivotField axis="axisRow" compact="0" outline="0" showAll="0" defaultSubtotal="0">
      <items count="2">
        <item x="0"/>
        <item x="1"/>
      </items>
    </pivotField>
    <pivotField axis="axisRow" compact="0" outline="0" showAll="0" defaultSubtotal="0">
      <items count="4">
        <item x="1"/>
        <item x="2"/>
        <item x="0"/>
        <item x="3"/>
      </items>
    </pivotField>
    <pivotField compact="0" numFmtId="167" outline="0" showAll="0" defaultSubtotal="0"/>
    <pivotField compact="0" numFmtId="167" outline="0" showAll="0" defaultSubtotal="0"/>
    <pivotField compact="0" numFmtId="167" outline="0" showAll="0" defaultSubtotal="0"/>
    <pivotField compact="0" numFmtId="167" outline="0" showAll="0" defaultSubtotal="0"/>
    <pivotField compact="0" numFmtId="167" outline="0" subtotalTop="0" showAll="0" defaultSubtotal="0"/>
  </pivotFields>
  <rowFields count="2">
    <field x="1"/>
    <field x="2"/>
  </rowFields>
  <rowItems count="1">
    <i>
      <x v="1"/>
      <x/>
    </i>
  </rowItems>
  <colItems count="1">
    <i/>
  </colItems>
  <pageFields count="1">
    <pageField fld="0" item="0" hier="-1"/>
  </pageFields>
  <formats count="4">
    <format dxfId="3">
      <pivotArea field="1" type="button" dataOnly="0" labelOnly="1" outline="0" axis="axisRow" fieldPosition="0"/>
    </format>
    <format dxfId="2">
      <pivotArea field="2" type="button" dataOnly="0" labelOnly="1" outline="0" axis="axisRow" fieldPosition="1"/>
    </format>
    <format dxfId="1">
      <pivotArea field="1" type="button" dataOnly="0" labelOnly="1" outline="0" axis="axisRow" fieldPosition="0"/>
    </format>
    <format dxfId="0">
      <pivotArea field="2" type="button" dataOnly="0" labelOnly="1" outline="0" axis="axisRow" fieldPosition="1"/>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68E6837-F731-4C2D-871C-EA5BDD4D778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B4" firstHeaderRow="1" firstDataRow="1" firstDataCol="2" rowPageCount="1" colPageCount="1"/>
  <pivotFields count="8">
    <pivotField axis="axisPage" compact="0" outline="0" showAll="0" defaultSubtotal="0">
      <items count="4">
        <item x="1"/>
        <item x="2"/>
        <item x="0"/>
        <item x="3"/>
      </items>
    </pivotField>
    <pivotField axis="axisRow" compact="0" outline="0" showAll="0" defaultSubtotal="0">
      <items count="2">
        <item x="0"/>
        <item x="1"/>
      </items>
    </pivotField>
    <pivotField axis="axisRow" compact="0" outline="0" showAll="0" defaultSubtotal="0">
      <items count="4">
        <item x="1"/>
        <item x="2"/>
        <item x="0"/>
        <item x="3"/>
      </items>
    </pivotField>
    <pivotField compact="0" numFmtId="167" outline="0" showAll="0" defaultSubtotal="0"/>
    <pivotField compact="0" numFmtId="167" outline="0" showAll="0" defaultSubtotal="0"/>
    <pivotField compact="0" numFmtId="167" outline="0" showAll="0" defaultSubtotal="0"/>
    <pivotField compact="0" numFmtId="167" outline="0" showAll="0" defaultSubtotal="0"/>
    <pivotField compact="0" numFmtId="167" outline="0" subtotalTop="0" showAll="0" defaultSubtotal="0"/>
  </pivotFields>
  <rowFields count="2">
    <field x="1"/>
    <field x="2"/>
  </rowFields>
  <rowItems count="1">
    <i>
      <x v="1"/>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0">
  <a r="1" c="125">
    <v t="i">1</v>
    <v t="i">2</v>
    <v t="i">3</v>
    <v t="i">4</v>
    <v t="i">5</v>
    <v t="i">8</v>
    <v t="i">9</v>
    <v t="i">10</v>
    <v t="i">11</v>
    <v t="i">12</v>
    <v t="i">15</v>
    <v t="i">16</v>
    <v t="i">17</v>
    <v t="i">18</v>
    <v t="i">19</v>
    <v t="i">23</v>
    <v t="i">24</v>
    <v t="i">25</v>
    <v t="i">26</v>
    <v t="i">29</v>
    <v t="i">30</v>
    <v t="i">31</v>
    <v t="i">32</v>
    <v t="i">33</v>
    <v t="i">36</v>
    <v t="i">37</v>
    <v t="i">38</v>
    <v t="i">39</v>
    <v t="i">40</v>
    <v t="i">44</v>
    <v t="i">45</v>
    <v t="i">46</v>
    <v t="i">47</v>
    <v t="i">50</v>
    <v t="i">51</v>
    <v t="i">52</v>
    <v t="i">53</v>
    <v t="i">54</v>
    <v t="i">58</v>
    <v t="i">59</v>
    <v t="i">60</v>
    <v t="i">61</v>
    <v t="i">64</v>
    <v t="i">65</v>
    <v t="i">66</v>
    <v t="i">67</v>
    <v t="i">68</v>
    <v t="i">71</v>
    <v t="i">72</v>
    <v t="i">73</v>
    <v t="i">74</v>
    <v t="i">75</v>
    <v t="i">78</v>
    <v t="i">79</v>
    <v t="i">80</v>
    <v t="i">81</v>
    <v t="i">82</v>
    <v t="i">85</v>
    <v t="i">86</v>
    <v t="i">87</v>
    <v t="i">88</v>
    <v t="i">89</v>
    <v t="i">92</v>
    <v t="i">93</v>
    <v t="i">94</v>
    <v t="i">95</v>
    <v t="i">96</v>
    <v t="i">99</v>
    <v t="i">100</v>
    <v t="i">101</v>
    <v t="i">102</v>
    <v t="i">103</v>
    <v t="i">106</v>
    <v t="i">107</v>
    <v t="i">108</v>
    <v t="i">109</v>
    <v t="i">110</v>
    <v t="i">113</v>
    <v t="i">114</v>
    <v t="i">115</v>
    <v t="i">116</v>
    <v t="i">117</v>
    <v t="i">121</v>
    <v t="i">122</v>
    <v t="i">123</v>
    <v t="i">124</v>
    <v t="i">127</v>
    <v t="i">128</v>
    <v t="i">129</v>
    <v t="i">130</v>
    <v t="i">131</v>
    <v t="i">134</v>
    <v t="i">135</v>
    <v t="i">136</v>
    <v t="i">137</v>
    <v t="i">138</v>
    <v t="i">141</v>
    <v t="i">142</v>
    <v t="i">143</v>
    <v t="i">144</v>
    <v t="i">145</v>
    <v t="i">148</v>
    <v t="i">149</v>
    <v t="i">150</v>
    <v t="i">151</v>
    <v t="i">152</v>
    <v t="i">155</v>
    <v t="i">156</v>
    <v t="i">157</v>
    <v t="i">158</v>
    <v t="i">159</v>
    <v t="i">162</v>
    <v t="i">163</v>
    <v t="i">164</v>
    <v t="i">165</v>
    <v t="i">166</v>
    <v t="i">169</v>
    <v t="i">170</v>
    <v t="i">171</v>
    <v t="i">172</v>
    <v t="i">173</v>
    <v t="i">176</v>
    <v t="i">177</v>
    <v t="i">178</v>
    <v t="i">179</v>
  </a>
  <a r="1" c="125">
    <v>177.33</v>
    <v>177.09</v>
    <v>176.13</v>
    <v>177.87</v>
    <v>176.85</v>
    <v>178.08</v>
    <v>178.82</v>
    <v>175.5</v>
    <v>173.94</v>
    <v>176.98</v>
    <v>179.44</v>
    <v>181.4</v>
    <v>179.62</v>
    <v>179.46</v>
    <v>181.09</v>
    <v>179.53</v>
    <v>177.71</v>
    <v>177.15</v>
    <v>176.42</v>
    <v>176.4</v>
    <v>178.34</v>
    <v>177.28</v>
    <v>173.71</v>
    <v>172.55</v>
    <v>170.81</v>
    <v>168.19</v>
    <v>169.99</v>
    <v>170.08</v>
    <v>169.46</v>
    <v>173.01</v>
    <v>175.74</v>
    <v>179.66</v>
    <v>182.29</v>
    <v>182.12</v>
    <v>176.94</v>
    <v>176.99</v>
    <v>177.51</v>
    <v>179.52</v>
    <v>178.14</v>
    <v>178.3</v>
    <v>178.5</v>
    <v>178.28</v>
    <v>178.35</v>
    <v>175.85</v>
    <v>175.44</v>
    <v>175.68</v>
    <v>178.23</v>
    <v>174.23</v>
    <v>171.69</v>
    <v>170.71</v>
    <v>171.31</v>
    <v>172.12</v>
    <v>172.46</v>
    <v>173.68</v>
    <v>173.2</v>
    <v>174.2</v>
    <v>174.52</v>
    <v>173.91</v>
    <v>172.92</v>
    <v>174.59</v>
    <v>171.79</v>
    <v>171.11</v>
    <v>170.2</v>
    <v>170.18</v>
    <v>170.67</v>
    <v>167.14</v>
    <v>165.3</v>
    <v>166.09</v>
    <v>167.57</v>
    <v>167.58</v>
    <v>166.77</v>
    <v>169.31</v>
    <v>167.59</v>
    <v>166.13</v>
    <v>165.58</v>
    <v>167.13</v>
    <v>164.27</v>
    <v>163</v>
    <v>162.43</v>
    <v>161.34</v>
    <v>165.34</v>
    <v>162.74</v>
    <v>163.18</v>
    <v>164.07</v>
    <v>165.39</v>
    <v>165.71</v>
    <v>165.64</v>
    <v>161.33000000000001</v>
    <v>164.66</v>
    <v>165.08</v>
    <v>167.6</v>
    <v>166.28</v>
    <v>164.97</v>
    <v>163.28</v>
    <v>166.18</v>
    <v>166.72</v>
    <v>165.7</v>
    <v>164.94</v>
    <v>166.36</v>
    <v>164.53</v>
    <v>163.36000000000001</v>
    <v>163.19999999999999</v>
    <v>165.62</v>
    <v>165.11</v>
    <v>161.91</v>
    <v>160.19999999999999</v>
    <v>160.41</v>
    <v>162.72999999999999</v>
    <v>162.69</v>
    <v>165.15</v>
    <v>164.46</v>
    <v>166.59</v>
    <v>166.01</v>
    <v>164.69</v>
    <v>165.11</v>
    <v>168.71</v>
    <v>170.98</v>
    <v>170.71</v>
    <v>172.21</v>
    <v>172.31</v>
    <v>174.87</v>
    <v>173.97</v>
    <v>173.09</v>
    <v>170.43</v>
    <v>170.72</v>
  </a>
  <a r="1" c="125">
    <v>48.64</v>
    <v>49.49</v>
    <v>49.45</v>
    <v>50.39</v>
    <v>49.92</v>
    <v>50.67</v>
    <v>51.34</v>
    <v>50.4</v>
    <v>50.65</v>
    <v>52.47</v>
    <v>52.88</v>
    <v>53.41</v>
    <v>53.71</v>
    <v>53.99</v>
    <v>53.91</v>
    <v>53.04</v>
    <v>52.37</v>
    <v>52.68</v>
    <v>53.2</v>
    <v>53.26</v>
    <v>53.96</v>
    <v>53.47</v>
    <v>51.78</v>
    <v>49.97</v>
    <v>47.91</v>
    <v>47.92</v>
    <v>48.51</v>
    <v>47.48</v>
    <v>46.53</v>
    <v>48.11</v>
    <v>49.07</v>
    <v>50.09</v>
    <v>51.59</v>
    <v>51.88</v>
    <v>50.66</v>
    <v>50.94</v>
    <v>52.43</v>
    <v>52.31</v>
    <v>51.64</v>
    <v>52.75</v>
    <v>53.42</v>
    <v>53.17</v>
    <v>52.89</v>
    <v>52.04</v>
    <v>51.79</v>
    <v>51.39</v>
    <v>51.75</v>
    <v>50.75</v>
    <v>51.37</v>
    <v>50.82</v>
    <v>51.12</v>
    <v>51.23</v>
    <v>51.77</v>
    <v>52.3</v>
    <v>51.95</v>
    <v>50.72</v>
    <v>50.51</v>
    <v>50.61</v>
    <v>49.69</v>
    <v>49.86</v>
    <v>49.86</v>
    <v>49.27</v>
    <v>49.57</v>
    <v>49.78</v>
    <v>49.95</v>
    <v>48.29</v>
    <v>50.11</v>
    <v>49.75</v>
    <v>49.86</v>
    <v>49.27</v>
    <v>48.58</v>
    <v>49.15</v>
    <v>48.9</v>
    <v>48.01</v>
    <v>47.43</v>
    <v>47.9</v>
    <v>46.82</v>
    <v>46.23</v>
    <v>45.85</v>
    <v>45.23</v>
    <v>46.63</v>
    <v>45.7</v>
    <v>45.76</v>
    <v>46.13</v>
    <v>47.08</v>
    <v>47.84</v>
    <v>47.76</v>
    <v>46.19</v>
    <v>46.15</v>
    <v>45.94</v>
    <v>46.03</v>
    <v>45.44</v>
    <v>44.77</v>
    <v>43.92</v>
    <v>44.57</v>
    <v>44.08</v>
    <v>43.83</v>
    <v>44.09</v>
    <v>44.43</v>
    <v>44.16</v>
    <v>43.76</v>
    <v>44.14</v>
    <v>44.46</v>
    <v>44.12</v>
    <v>43.09</v>
    <v>42.32</v>
    <v>41.75</v>
    <v>41.92</v>
    <v>42.03</v>
    <v>42.98</v>
    <v>42.86</v>
    <v>43.65</v>
    <v>44.09</v>
    <v>43.11</v>
    <v>42.91</v>
    <v>44.95</v>
    <v>45.54</v>
    <v>45.59</v>
    <v>46.06</v>
    <v>45.74</v>
    <v>47.43</v>
    <v>46.55</v>
    <v>48.01</v>
    <v>47.07</v>
    <v>46.57</v>
  </a>
  <a r="1" c="125">
    <v>76.27</v>
    <v>76.290000000000006</v>
    <v>76.150000000000006</v>
    <v>76.3</v>
    <v>75.8</v>
    <v>76.91</v>
    <v>78.22</v>
    <v>77.02</v>
    <v>75.959999999999994</v>
    <v>76.19</v>
    <v>76.7</v>
    <v>77.13</v>
    <v>77.239999999999995</v>
    <v>77.59</v>
    <v>76.14</v>
    <v>75.45</v>
    <v>74.959999999999994</v>
    <v>75.069999999999993</v>
    <v>75.17</v>
    <v>75.25</v>
    <v>76.59</v>
    <v>76.180000000000007</v>
    <v>75.98</v>
    <v>75.09</v>
    <v>73.58</v>
    <v>72.87</v>
    <v>73.02</v>
    <v>72.62</v>
    <v>73.77</v>
    <v>76.47</v>
    <v>76.55</v>
    <v>77.69</v>
    <v>78.959999999999994</v>
    <v>79.98</v>
    <v>78.7</v>
    <v>78.28</v>
    <v>77</v>
    <v>76.84</v>
    <v>75.959999999999994</v>
    <v>76.22</v>
    <v>75.14</v>
    <v>75.38</v>
    <v>75.56</v>
    <v>75.010000000000005</v>
    <v>74.53</v>
    <v>74.010000000000005</v>
    <v>75.650000000000006</v>
    <v>73.739999999999995</v>
    <v>73.14</v>
    <v>72.819999999999993</v>
    <v>73.040000000000006</v>
    <v>72.95</v>
    <v>72.84</v>
    <v>73.63</v>
    <v>74.81</v>
    <v>74.7</v>
    <v>73.78</v>
    <v>73.62</v>
    <v>73.28</v>
    <v>72.989999999999995</v>
    <v>72.12</v>
    <v>72.12</v>
    <v>73.8</v>
    <v>74.959999999999994</v>
    <v>74.86</v>
    <v>74.459999999999994</v>
    <v>75.569999999999993</v>
    <v>74.53</v>
    <v>74.13</v>
    <v>74.56</v>
    <v>74.150000000000006</v>
    <v>75.33</v>
    <v>74.55</v>
    <v>72.77</v>
    <v>72.42</v>
    <v>71.5</v>
    <v>71.19</v>
    <v>66.75</v>
    <v>67.2</v>
    <v>67.41</v>
    <v>69.09</v>
    <v>68.61</v>
    <v>68.650000000000006</v>
    <v>68.760000000000005</v>
    <v>69.38</v>
    <v>70.16</v>
    <v>72.36</v>
    <v>71.040000000000006</v>
    <v>70.47</v>
    <v>71.78</v>
    <v>71.52</v>
    <v>70.19</v>
    <v>69.73</v>
    <v>69.459999999999994</v>
    <v>71.290000000000006</v>
    <v>70.709999999999994</v>
    <v>70.150000000000006</v>
    <v>70.36</v>
    <v>72.06</v>
    <v>71.709999999999994</v>
    <v>71.09</v>
    <v>70.53</v>
    <v>71.209999999999994</v>
    <v>71.45</v>
    <v>70.239999999999995</v>
    <v>69.7</v>
    <v>68.48</v>
    <v>69.650000000000006</v>
    <v>69.28</v>
    <v>70.77</v>
    <v>70.62</v>
    <v>71.38</v>
    <v>71.739999999999995</v>
    <v>71.14</v>
    <v>70.349999999999994</v>
    <v>72.209999999999994</v>
    <v>72.989999999999995</v>
    <v>72.77</v>
    <v>74.45</v>
    <v>74.599999999999994</v>
    <v>76.83</v>
    <v>77.47</v>
    <v>77.7</v>
    <v>77.45</v>
    <v>78.48</v>
  </a>
  <a r="1" c="125">
    <v>235.02</v>
    <v>240.16</v>
    <v>234.96</v>
    <v>240.85</v>
    <v>246.72</v>
    <v>254.17</v>
    <v>261.83999999999997</v>
    <v>252.35</v>
    <v>255.45</v>
    <v>258.58999999999997</v>
    <v>268.35000000000002</v>
    <v>268.48</v>
    <v>270.83999999999997</v>
    <v>269.64999999999998</v>
    <v>273.73</v>
    <v>268.64999999999998</v>
    <v>269.41000000000003</v>
    <v>270.05</v>
    <v>269.44</v>
    <v>268</v>
    <v>271.86</v>
    <v>274.54000000000002</v>
    <v>259.7</v>
    <v>254.88</v>
    <v>245.39</v>
    <v>249.08</v>
    <v>253.51</v>
    <v>250.96</v>
    <v>263.08999999999997</v>
    <v>270.17</v>
    <v>272.31</v>
    <v>283.5</v>
    <v>292.55</v>
    <v>287.32</v>
    <v>276.17</v>
    <v>280.35000000000002</v>
    <v>281.79000000000002</v>
    <v>287.32</v>
    <v>288.98</v>
    <v>291.16000000000003</v>
    <v>294.17</v>
    <v>294.29000000000002</v>
    <v>294.07</v>
    <v>290.01</v>
    <v>288.73</v>
    <v>286.14999999999998</v>
    <v>292.83999999999997</v>
    <v>286.06</v>
    <v>289.60000000000002</v>
    <v>285.5</v>
    <v>283.11</v>
    <v>280.29000000000002</v>
    <v>283.68</v>
    <v>288.22000000000003</v>
    <v>286.99</v>
    <v>280.82</v>
    <v>280.41000000000003</v>
    <v>273.83</v>
    <v>273.86</v>
    <v>275.02999999999997</v>
    <v>274.85000000000002</v>
    <v>288.02999999999997</v>
    <v>293.95</v>
    <v>298.83</v>
    <v>295.77</v>
    <v>292.16000000000003</v>
    <v>294.52</v>
    <v>305.52999999999997</v>
    <v>303</v>
    <v>299.23</v>
    <v>294.29000000000002</v>
    <v>299.04000000000002</v>
    <v>293.83999999999997</v>
    <v>286.25</v>
    <v>291.02999999999997</v>
    <v>291.22000000000003</v>
    <v>281.68</v>
    <v>281.60000000000002</v>
    <v>281.36</v>
    <v>281.76</v>
    <v>290.2</v>
    <v>281.04000000000002</v>
    <v>279.18</v>
    <v>284.44</v>
    <v>288.99</v>
    <v>292.11</v>
    <v>293.48</v>
    <v>280.67</v>
    <v>284.86</v>
    <v>287.67</v>
    <v>289.70999999999998</v>
    <v>285.14</v>
    <v>286.94</v>
    <v>280.39999999999998</v>
    <v>286.33999999999997</v>
    <v>283.45</v>
    <v>276.77999999999997</v>
    <v>284.74</v>
    <v>292.41000000000003</v>
    <v>292.8</v>
    <v>289.54000000000002</v>
    <v>297.43</v>
    <v>300.64</v>
    <v>302.02</v>
    <v>298.63</v>
    <v>295.23</v>
    <v>294.54000000000002</v>
    <v>295.16000000000003</v>
    <v>290.13</v>
    <v>296.54000000000002</v>
    <v>293.20999999999998</v>
    <v>297.02</v>
    <v>300.17</v>
    <v>292.02</v>
    <v>290.16000000000003</v>
    <v>300</v>
    <v>310.5</v>
    <v>309.20999999999998</v>
    <v>311.18</v>
    <v>287.89</v>
    <v>313.89</v>
    <v>312</v>
    <v>314.2</v>
    <v>310.01</v>
    <v>311.3</v>
  </a>
  <a r="1" c="252">
    <v t="i">0</v>
    <v t="i">1</v>
    <v t="i">4</v>
    <v t="i">5</v>
    <v t="i">6</v>
    <v t="i">7</v>
    <v t="i">8</v>
    <v t="i">11</v>
    <v t="i">12</v>
    <v t="i">13</v>
    <v t="i">14</v>
    <v t="i">15</v>
    <v t="i">18</v>
    <v t="i">19</v>
    <v t="i">20</v>
    <v t="i">22</v>
    <v t="i">25</v>
    <v t="i">26</v>
    <v t="i">27</v>
    <v t="i">28</v>
    <v t="i">29</v>
    <v t="i">32</v>
    <v t="i">33</v>
    <v t="i">34</v>
    <v t="i">35</v>
    <v t="i">36</v>
    <v t="i">39</v>
    <v t="i">40</v>
    <v t="i">41</v>
    <v t="i">42</v>
    <v t="i">43</v>
    <v t="i">46</v>
    <v t="i">47</v>
    <v t="i">48</v>
    <v t="i">49</v>
    <v t="i">53</v>
    <v t="i">54</v>
    <v t="i">55</v>
    <v t="i">56</v>
    <v t="i">57</v>
    <v t="i">60</v>
    <v t="i">61</v>
    <v t="i">62</v>
    <v t="i">63</v>
    <v t="i">64</v>
    <v t="i">67</v>
    <v t="i">68</v>
    <v t="i">69</v>
    <v t="i">70</v>
    <v t="i">71</v>
    <v t="i">75</v>
    <v t="i">76</v>
    <v t="i">77</v>
    <v t="i">78</v>
    <v t="i">81</v>
    <v t="i">82</v>
    <v t="i">83</v>
    <v t="i">84</v>
    <v t="i">85</v>
    <v t="i">88</v>
    <v t="i">89</v>
    <v t="i">90</v>
    <v t="i">91</v>
    <v t="i">92</v>
    <v t="i">95</v>
    <v t="i">96</v>
    <v t="i">97</v>
    <v t="i">98</v>
    <v t="i">99</v>
    <v t="i">102</v>
    <v t="i">103</v>
    <v t="i">104</v>
    <v t="i">105</v>
    <v t="i">106</v>
    <v t="i">110</v>
    <v t="i">111</v>
    <v t="i">112</v>
    <v t="i">113</v>
    <v t="i">116</v>
    <v t="i">117</v>
    <v t="i">118</v>
    <v t="i">119</v>
    <v t="i">120</v>
    <v t="i">123</v>
    <v t="i">124</v>
    <v t="i">125</v>
    <v t="i">126</v>
    <v t="i">127</v>
    <v t="i">130</v>
    <v t="i">131</v>
    <v t="i">132</v>
    <v t="i">133</v>
    <v t="i">134</v>
    <v t="i">137</v>
    <v t="i">138</v>
    <v t="i">139</v>
    <v t="i">140</v>
    <v t="i">141</v>
    <v t="i">144</v>
    <v t="i">145</v>
    <v t="i">146</v>
    <v t="i">147</v>
    <v t="i">148</v>
    <v t="i">151</v>
    <v t="i">152</v>
    <v t="i">153</v>
    <v t="i">154</v>
    <v t="i">155</v>
    <v t="i">158</v>
    <v t="i">159</v>
    <v t="i">160</v>
    <v t="i">161</v>
    <v t="i">165</v>
    <v t="i">166</v>
    <v t="i">167</v>
    <v t="i">168</v>
    <v t="i">169</v>
    <v t="i">172</v>
    <v t="i">173</v>
    <v t="i">174</v>
    <v t="i">175</v>
    <v t="i">176</v>
    <v t="i">179</v>
    <v t="i">180</v>
    <v t="i">181</v>
    <v t="i">182</v>
    <v t="i">183</v>
    <v t="i">186</v>
    <v t="i">187</v>
    <v t="i">188</v>
    <v t="i">189</v>
    <v t="i">190</v>
    <v t="i">193</v>
    <v t="i">194</v>
    <v t="i">195</v>
    <v t="i">196</v>
    <v t="i">197</v>
    <v t="i">200</v>
    <v t="i">201</v>
    <v t="i">202</v>
    <v t="i">203</v>
    <v t="i">204</v>
    <v t="i">208</v>
    <v t="i">209</v>
    <v t="i">210</v>
    <v t="i">211</v>
    <v t="i">214</v>
    <v t="i">215</v>
    <v t="i">216</v>
    <v t="i">217</v>
    <v t="i">218</v>
    <v t="i">221</v>
    <v t="i">222</v>
    <v t="i">223</v>
    <v t="i">224</v>
    <v t="i">225</v>
    <v t="i">229</v>
    <v t="i">230</v>
    <v t="i">231</v>
    <v t="i">232</v>
    <v t="i">235</v>
    <v t="i">236</v>
    <v t="i">237</v>
    <v t="i">238</v>
    <v t="i">239</v>
    <v t="i">243</v>
    <v t="i">244</v>
    <v t="i">245</v>
    <v t="i">246</v>
    <v t="i">249</v>
    <v t="i">250</v>
    <v t="i">251</v>
    <v t="i">252</v>
    <v t="i">253</v>
    <v t="i">256</v>
    <v t="i">257</v>
    <v t="i">258</v>
    <v t="i">259</v>
    <v t="i">260</v>
    <v t="i">263</v>
    <v t="i">264</v>
    <v t="i">265</v>
    <v t="i">266</v>
    <v t="i">267</v>
    <v t="i">270</v>
    <v t="i">271</v>
    <v t="i">272</v>
    <v t="i">273</v>
    <v t="i">274</v>
    <v t="i">277</v>
    <v t="i">278</v>
    <v t="i">279</v>
    <v t="i">280</v>
    <v t="i">281</v>
    <v t="i">284</v>
    <v t="i">285</v>
    <v t="i">286</v>
    <v t="i">287</v>
    <v t="i">288</v>
    <v t="i">291</v>
    <v t="i">292</v>
    <v t="i">293</v>
    <v t="i">294</v>
    <v t="i">295</v>
    <v t="i">298</v>
    <v t="i">299</v>
    <v t="i">300</v>
    <v t="i">301</v>
    <v t="i">302</v>
    <v t="i">306</v>
    <v t="i">307</v>
    <v t="i">308</v>
    <v t="i">309</v>
    <v t="i">312</v>
    <v t="i">313</v>
    <v t="i">314</v>
    <v t="i">315</v>
    <v t="i">316</v>
    <v t="i">319</v>
    <v t="i">320</v>
    <v t="i">321</v>
    <v t="i">322</v>
    <v t="i">323</v>
    <v t="i">326</v>
    <v t="i">327</v>
    <v t="i">328</v>
    <v t="i">329</v>
    <v t="i">330</v>
    <v t="i">333</v>
    <v t="i">334</v>
    <v t="i">335</v>
    <v t="i">336</v>
    <v t="i">337</v>
    <v t="i">340</v>
    <v t="i">341</v>
    <v t="i">342</v>
    <v t="i">343</v>
    <v t="i">344</v>
    <v t="i">347</v>
    <v t="i">348</v>
    <v t="i">349</v>
    <v t="i">350</v>
    <v t="i">351</v>
    <v t="i">354</v>
    <v t="i">355</v>
    <v t="i">356</v>
    <v t="i">357</v>
    <v t="i">358</v>
    <v t="i">361</v>
    <v t="i">362</v>
    <v t="i">363</v>
    <v t="i">364</v>
  </a>
  <a r="1" c="252">
    <v>271</v>
    <v>265</v>
    <v>260.52999999999997</v>
    <v>262.02</v>
    <v>264.64999999999998</v>
    <v>262.63</v>
    <v>259.64999999999998</v>
    <v>258.43</v>
    <v>257.72000000000003</v>
    <v>261.18</v>
    <v>261.33</v>
    <v>260.7</v>
    <v>260.44</v>
    <v>261.95999999999998</v>
    <v>262</v>
    <v>260.37</v>
    <v>254.83</v>
    <v>248.04</v>
    <v>249.13</v>
    <v>247.88</v>
    <v>245.58</v>
    <v>246.33</v>
    <v>245.11</v>
    <v>244.32</v>
    <v>242.9</v>
    <v>244.14</v>
    <v>248.53</v>
    <v>249.38</v>
    <v>275.27999999999997</v>
    <v>279.04000000000002</v>
    <v>267.42</v>
    <v>263.48</v>
    <v>264.88</v>
    <v>266.5</v>
    <v>273.10000000000002</v>
    <v>278.41000000000003</v>
    <v>276.43</v>
    <v>278.42</v>
    <v>277.25</v>
    <v>276.22000000000003</v>
    <v>271.73</v>
    <v>266.81</v>
    <v>260.64999999999998</v>
    <v>259.33</v>
    <v>259.5</v>
    <v>260.11</v>
    <v>262.32</v>
    <v>255.92</v>
    <v>249.67</v>
    <v>244.12</v>
    <v>247.07</v>
    <v>245.05</v>
    <v>243.13</v>
    <v>243.06</v>
    <v>240.42</v>
    <v>239.46</v>
    <v>237.86</v>
    <v>236.72</v>
    <v>245.1</v>
    <v>245.39</v>
    <v>248.28</v>
    <v>250.83</v>
    <v>244.81</v>
    <v>242.27</v>
    <v>243.55</v>
    <v>239.91</v>
    <v>243.27</v>
    <v>239.64</v>
    <v>235.74</v>
    <v>234.69</v>
    <v>243.84</v>
    <v>245.58</v>
    <v>240.97</v>
    <v>240.31</v>
    <v>239.13</v>
    <v>238.31</v>
    <v>243.08</v>
    <v>250.85</v>
    <v>249.95</v>
    <v>249.5</v>
    <v>254.17</v>
    <v>258.64</v>
    <v>262.87</v>
    <v>261.64</v>
    <v>259.93</v>
    <v>262.79000000000002</v>
    <v>266.02</v>
    <v>266.3</v>
    <v>269</v>
    <v>275.45999999999998</v>
    <v>276.44</v>
    <v>285.51</v>
    <v>287.64</v>
    <v>289.64</v>
    <v>285.02</v>
    <v>284.19</v>
    <v>287.69</v>
    <v>289.02</v>
    <v>291.66000000000003</v>
    <v>288.39</v>
    <v>289.89</v>
    <v>286.37</v>
    <v>292.67</v>
    <v>291.42</v>
    <v>292.49</v>
    <v>305.83999999999997</v>
    <v>308.43</v>
    <v>311.69</v>
    <v>308.95999999999998</v>
    <v>308.08</v>
    <v>302.67</v>
    <v>301.86</v>
    <v>298.82</v>
    <v>297.01</v>
    <v>292.92</v>
    <v>289.61</v>
    <v>278.73</v>
    <v>285.2</v>
    <v>282.83</v>
    <v>285.08999999999997</v>
    <v>297.27</v>
    <v>292.13</v>
    <v>289.56</v>
    <v>288.07</v>
    <v>294.89999999999998</v>
    <v>292.37</v>
    <v>296.89999999999998</v>
    <v>289.23</v>
    <v>285.7</v>
    <v>286.69</v>
    <v>291.8</v>
    <v>291.63</v>
    <v>299.38</v>
    <v>301.39999999999998</v>
    <v>295.19</v>
    <v>286.27</v>
    <v>298.85000000000002</v>
    <v>302.60000000000002</v>
    <v>305.95999999999998</v>
    <v>307.01</v>
    <v>313.45999999999998</v>
    <v>323.48</v>
    <v>313.44</v>
    <v>311.08</v>
    <v>302.43</v>
    <v>301.64999999999998</v>
    <v>303.36</v>
    <v>312.10000000000002</v>
    <v>313.49</v>
    <v>303.25</v>
    <v>297.01</v>
    <v>291.27999999999997</v>
    <v>290.79000000000002</v>
    <v>292.99</v>
    <v>288.07</v>
    <v>290.89999999999998</v>
    <v>297.33999999999997</v>
    <v>306.69</v>
    <v>312.72000000000003</v>
    <v>325.62</v>
    <v>327.27</v>
    <v>317.62</v>
    <v>323</v>
    <v>324.23</v>
    <v>324.70999999999998</v>
    <v>327.18</v>
    <v>330.15</v>
    <v>327.95</v>
    <v>330.47</v>
    <v>331.07</v>
    <v>323.58999999999997</v>
    <v>322.45999999999998</v>
    <v>326.89</v>
    <v>331.6</v>
    <v>321.77</v>
    <v>326.2</v>
    <v>322.02999999999997</v>
    <v>326.92</v>
    <v>328.75</v>
    <v>331.55</v>
    <v>331.56</v>
    <v>328.94</v>
    <v>330.8</v>
    <v>329.69</v>
    <v>324.14999999999998</v>
    <v>320.2</v>
    <v>313.83</v>
    <v>305.79000000000002</v>
    <v>301.32</v>
    <v>302.5</v>
    <v>303.02</v>
    <v>304.61</v>
    <v>301.17</v>
    <v>308.08</v>
    <v>313.94</v>
    <v>310.31</v>
    <v>316.82</v>
    <v>316.72000000000003</v>
    <v>322.77</v>
    <v>323.10000000000002</v>
    <v>315.10000000000002</v>
    <v>318.87</v>
    <v>323.14</v>
    <v>315.56</v>
    <v>310.14999999999998</v>
    <v>307.04000000000002</v>
    <v>301.23</v>
    <v>309.13</v>
    <v>301.33</v>
    <v>306.82</v>
    <v>311.60000000000002</v>
    <v>315.5</v>
    <v>317.7</v>
    <v>315.22000000000003</v>
    <v>306.48</v>
    <v>309.61</v>
    <v>309.47000000000003</v>
    <v>308.89</v>
    <v>305.08999999999997</v>
    <v>301.73</v>
    <v>296.48</v>
    <v>310.87</v>
    <v>311.45999999999998</v>
    <v>307.5</v>
    <v>311.10000000000002</v>
    <v>334.38</v>
    <v>330.01</v>
    <v>323.35000000000002</v>
    <v>321.55</v>
    <v>329.89</v>
    <v>331.78</v>
    <v>332.95</v>
    <v>326.66000000000003</v>
    <v>323.89</v>
    <v>327.60000000000002</v>
    <v>324.57</v>
    <v>332.1</v>
    <v>331.39</v>
    <v>332.76</v>
    <v>335.03</v>
    <v>329.29</v>
    <v>329.07</v>
    <v>340.77</v>
    <v>347.9</v>
    <v>351.31</v>
    <v>357.86</v>
    <v>356.33</v>
    <v>359.9</v>
    <v>362.09</v>
    <v>352.58</v>
    <v>354.96</v>
    <v>361.68</v>
  </a>
  <a r="1" c="22">
    <v t="i">0</v>
    <v t="i">1</v>
    <v t="i">2</v>
    <v t="i">5</v>
    <v t="i">6</v>
    <v t="i">7</v>
    <v t="i">8</v>
    <v t="i">9</v>
    <v t="i">12</v>
    <v t="i">13</v>
    <v t="i">14</v>
    <v t="i">15</v>
    <v t="i">16</v>
    <v t="i">19</v>
    <v t="i">20</v>
    <v t="i">21</v>
    <v t="i">22</v>
    <v t="i">23</v>
    <v t="i">26</v>
    <v t="i">27</v>
    <v t="i">28</v>
    <v t="i">29</v>
  </a>
  <a r="1" c="22">
    <v>331.78</v>
    <v>332.95</v>
    <v>326.66000000000003</v>
    <v>323.89</v>
    <v>327.60000000000002</v>
    <v>324.57</v>
    <v>332.1</v>
    <v>331.39</v>
    <v>332.76</v>
    <v>335.03</v>
    <v>329.29</v>
    <v>329.07</v>
    <v>340.77</v>
    <v>347.9</v>
    <v>351.31</v>
    <v>357.86</v>
    <v>356.33</v>
    <v>359.9</v>
    <v>362.09</v>
    <v>352.58</v>
    <v>354.96</v>
    <v>361.68</v>
  </a>
  <a r="1" c="22">
    <v>328.3</v>
    <v>327.94</v>
    <v>332.97</v>
    <v>326.23</v>
    <v>320</v>
    <v>327.38</v>
    <v>319.12</v>
    <v>331.56</v>
    <v>332.79</v>
    <v>334.14</v>
    <v>335.25</v>
    <v>331.15</v>
    <v>329.07</v>
    <v>344.22</v>
    <v>346.52</v>
    <v>352.5</v>
    <v>358.99</v>
    <v>360.32</v>
    <v>358.65</v>
    <v>345.83</v>
    <v>354.16</v>
    <v>354.06</v>
  </a>
  <a r="1" c="22">
    <v>333.85</v>
    <v>339.26</v>
    <v>333.07</v>
    <v>327.0068</v>
    <v>329.03</v>
    <v>333.65</v>
    <v>333.37400000000002</v>
    <v>335.28739999999999</v>
    <v>337.58</v>
    <v>335.33</v>
    <v>335.63</v>
    <v>331.435</v>
    <v>342.43</v>
    <v>351.77</v>
    <v>352.32990000000001</v>
    <v>361.48</v>
    <v>361.11750000000001</v>
    <v>362</v>
    <v>363.91989999999998</v>
    <v>358.99</v>
    <v>363.14670000000001</v>
    <v>362.83</v>
  </a>
  <a r="1" c="22">
    <v>327.52</v>
    <v>326.87</v>
    <v>324.89999999999998</v>
    <v>320.24</v>
    <v>319.43</v>
    <v>323.88</v>
    <v>319.1001</v>
    <v>328.2269</v>
    <v>331.75</v>
    <v>330.37</v>
    <v>325.97000000000003</v>
    <v>325.89999999999998</v>
    <v>326.77</v>
    <v>344.22</v>
    <v>343.05009999999999</v>
    <v>350.44</v>
    <v>355.32</v>
    <v>357.04</v>
    <v>350.46</v>
    <v>340.75</v>
    <v>350.21</v>
    <v>351.51</v>
  </a>
  <a r="1" c="22">
    <v>2186065</v>
    <v>4299153</v>
    <v>2601643</v>
    <v>1956232</v>
    <v>2599113</v>
    <v>1764724</v>
    <v>2657403</v>
    <v>2231710</v>
    <v>2230039</v>
    <v>2087263</v>
    <v>2419015</v>
    <v>1761387</v>
    <v>3274712</v>
    <v>3375901</v>
    <v>2513137</v>
    <v>2373741</v>
    <v>2347623</v>
    <v>2942083</v>
    <v>4258199</v>
    <v>7012953</v>
    <v>3775944</v>
    <v>2602543</v>
  </a>
  <a r="1" c="125">
    <v>19.34</v>
    <v>19.77</v>
    <v>19.84</v>
    <v>19.8</v>
    <v>20.079999999999998</v>
    <v>20.260000000000002</v>
    <v>20.69</v>
    <v>19.489999999999998</v>
    <v>17.440000000000001</v>
    <v>17.760000000000002</v>
    <v>17.75</v>
    <v>17.7</v>
    <v>17.809999999999999</v>
    <v>18.190000000000001</v>
    <v>18.399999999999999</v>
    <v>18.329999999999998</v>
    <v>18.47</v>
    <v>18.739999999999998</v>
    <v>19.04</v>
    <v>18.78</v>
    <v>19.47</v>
    <v>19.22</v>
    <v>18.88</v>
    <v>18.14</v>
    <v>17.63</v>
    <v>17.670000000000002</v>
    <v>17.940000000000001</v>
    <v>17.57</v>
    <v>18.559999999999999</v>
    <v>19.350000000000001</v>
    <v>20.190000000000001</v>
    <v>21.33</v>
    <v>22.22</v>
    <v>22.22</v>
    <v>20.94</v>
    <v>20.79</v>
    <v>20.82</v>
    <v>21.57</v>
    <v>22.27</v>
    <v>21.53</v>
    <v>21.71</v>
    <v>22.01</v>
    <v>20.63</v>
    <v>21.07</v>
    <v>21.63</v>
    <v>21.35</v>
    <v>21.34</v>
    <v>21.57</v>
    <v>21.84</v>
    <v>21.96</v>
    <v>21.38</v>
    <v>20.86</v>
    <v>21.01</v>
    <v>21.33</v>
    <v>21.29</v>
    <v>20.73</v>
    <v>20.92</v>
    <v>20.96</v>
    <v>21.49</v>
    <v>21.4</v>
    <v>21.44</v>
    <v>21.52</v>
    <v>21.55</v>
    <v>21.06</v>
    <v>19.5</v>
    <v>19.23</v>
    <v>19.48</v>
    <v>19.399999999999999</v>
    <v>19.510000000000002</v>
    <v>19.309999999999999</v>
    <v>19.22</v>
    <v>19.329999999999998</v>
    <v>19.149999999999999</v>
    <v>19.11</v>
    <v>19.010000000000002</v>
    <v>18.809999999999999</v>
    <v>18.23</v>
    <v>18</v>
    <v>17.87</v>
    <v>17.739999999999998</v>
    <v>18.22</v>
    <v>17.91</v>
    <v>17.37</v>
    <v>17.78</v>
    <v>17.809999999999999</v>
    <v>17.899999999999999</v>
    <v>17.97</v>
    <v>17.14</v>
    <v>17.18</v>
    <v>17.13</v>
    <v>17.149999999999999</v>
    <v>16.920000000000002</v>
    <v>16.899999999999999</v>
    <v>16.5</v>
    <v>16.57</v>
    <v>16.28</v>
    <v>15.89</v>
    <v>15.9</v>
    <v>16.190000000000001</v>
    <v>15.84</v>
    <v>15.68</v>
    <v>16.350000000000001</v>
    <v>16.41</v>
    <v>15.98</v>
    <v>15.6</v>
    <v>15.4</v>
    <v>14.96</v>
    <v>15.51</v>
    <v>15.32</v>
    <v>15.66</v>
    <v>15.65</v>
    <v>16.329999999999998</v>
    <v>16.53</v>
    <v>16.25</v>
    <v>16.13</v>
    <v>16.45</v>
    <v>16.32</v>
    <v>16.670000000000002</v>
    <v>16.34</v>
    <v>16.32</v>
    <v>16.63</v>
    <v>16.579999999999998</v>
    <v>16.8</v>
    <v>17.010000000000002</v>
    <v>16.239999999999998</v>
  </a>
  <a r="1" c="252">
    <v>90.54</v>
    <v>81.61</v>
    <v>82.68</v>
    <v>82.72</v>
    <v>84.01</v>
    <v>84.02</v>
    <v>84</v>
    <v>83.69</v>
    <v>84.11</v>
    <v>82.6</v>
    <v>83.05</v>
    <v>80.7</v>
    <v>81.64</v>
    <v>82.8</v>
    <v>82.28</v>
    <v>79.16</v>
    <v>74.89</v>
    <v>74.91</v>
    <v>74.44</v>
    <v>73.89</v>
    <v>73.34</v>
    <v>73.42</v>
    <v>72.28</v>
    <v>73.209999999999994</v>
    <v>72.86</v>
    <v>72.62</v>
    <v>73.42</v>
    <v>73.72</v>
    <v>75.290000000000006</v>
    <v>75.91</v>
    <v>75.69</v>
    <v>76.41</v>
    <v>75.540000000000006</v>
    <v>76.16</v>
    <v>75.73</v>
    <v>76.569999999999993</v>
    <v>76.81</v>
    <v>76.95</v>
    <v>77.14</v>
    <v>76.64</v>
    <v>76.87</v>
    <v>77.010000000000005</v>
    <v>78.88</v>
    <v>78.83</v>
    <v>80.3</v>
    <v>82.37</v>
    <v>81.67</v>
    <v>81.2</v>
    <v>81.319999999999993</v>
    <v>81.38</v>
    <v>81.540000000000006</v>
    <v>81.290000000000006</v>
    <v>80.75</v>
    <v>79.98</v>
    <v>78.83</v>
    <v>79.459999999999994</v>
    <v>79.14</v>
    <v>80.58</v>
    <v>80.900000000000006</v>
    <v>81.48</v>
    <v>81.92</v>
    <v>82.01</v>
    <v>79.010000000000005</v>
    <v>78.56</v>
    <v>77.58</v>
    <v>76.91</v>
    <v>76.53</v>
    <v>76.56</v>
    <v>76.64</v>
    <v>76.47</v>
    <v>77.81</v>
    <v>77.22</v>
    <v>76.36</v>
    <v>76.37</v>
    <v>75.95</v>
    <v>75.84</v>
    <v>73.510000000000005</v>
    <v>76.319999999999993</v>
    <v>76.58</v>
    <v>76.34</v>
    <v>76.67</v>
    <v>77.150000000000006</v>
    <v>77.83</v>
    <v>77.73</v>
    <v>76.95</v>
    <v>77.790000000000006</v>
    <v>77.89</v>
    <v>78.260000000000005</v>
    <v>77.78</v>
    <v>78.64</v>
    <v>78.12</v>
    <v>78.94</v>
    <v>79.11</v>
    <v>79.06</v>
    <v>79.3</v>
    <v>79.73</v>
    <v>80.41</v>
    <v>81.34</v>
    <v>81.209999999999994</v>
    <v>81.569999999999993</v>
    <v>82.4</v>
    <v>82.05</v>
    <v>83.52</v>
    <v>83.49</v>
    <v>83.72</v>
    <v>84.97</v>
    <v>86.8</v>
    <v>87.68</v>
    <v>86.63</v>
    <v>85.63</v>
    <v>86.13</v>
    <v>86.91</v>
    <v>86.07</v>
    <v>85.79</v>
    <v>86.46</v>
    <v>86.23</v>
    <v>84.59</v>
    <v>85.44</v>
    <v>84.48</v>
    <v>84.41</v>
    <v>88.58</v>
    <v>88.69</v>
    <v>87.65</v>
    <v>87.1</v>
    <v>88.52</v>
    <v>88.01</v>
    <v>88.39</v>
    <v>87.64</v>
    <v>87.81</v>
    <v>89.19</v>
    <v>90.83</v>
    <v>90.41</v>
    <v>92.32</v>
    <v>93</v>
    <v>92.1</v>
    <v>92.09</v>
    <v>93.55</v>
    <v>93.83</v>
    <v>94.64</v>
    <v>93.75</v>
    <v>92.31</v>
    <v>93.08</v>
    <v>92.03</v>
    <v>91.14</v>
    <v>90</v>
    <v>89.91</v>
    <v>89.84</v>
    <v>90.48</v>
    <v>89.48</v>
    <v>88</v>
    <v>87.18</v>
    <v>85</v>
    <v>84.5</v>
    <v>84.63</v>
    <v>84.89</v>
    <v>84.62</v>
    <v>88.03</v>
    <v>89.16</v>
    <v>92</v>
    <v>93.13</v>
    <v>94.41</v>
    <v>91.89</v>
    <v>92.51</v>
    <v>91.17</v>
    <v>92.42</v>
    <v>92.64</v>
    <v>93.13</v>
    <v>93.01</v>
    <v>92.78</v>
    <v>94.3</v>
    <v>93.6</v>
    <v>93.77</v>
    <v>93.88</v>
    <v>94.96</v>
    <v>92.34</v>
    <v>92.36</v>
    <v>89.65</v>
    <v>90.14</v>
    <v>90.11</v>
    <v>90.53</v>
    <v>91.29</v>
    <v>91.23</v>
    <v>89.94</v>
    <v>89.34</v>
    <v>88.53</v>
    <v>87.61</v>
    <v>87.62</v>
    <v>86.82</v>
    <v>87.41</v>
    <v>88.49</v>
    <v>89.52</v>
    <v>89.19</v>
    <v>88.93</v>
    <v>91.02</v>
    <v>90.6</v>
    <v>90.59</v>
    <v>91.04</v>
    <v>91.4</v>
    <v>92.08</v>
    <v>91.16</v>
    <v>90.2</v>
    <v>90.01</v>
    <v>90.27</v>
    <v>89.26</v>
    <v>87.59</v>
    <v>86.88</v>
    <v>85.36</v>
    <v>87.15</v>
    <v>86.23</v>
    <v>86.42</v>
    <v>86.87</v>
    <v>87.42</v>
    <v>87.34</v>
    <v>88.16</v>
    <v>86.28</v>
    <v>86.95</v>
    <v>86.75</v>
    <v>87.72</v>
    <v>86.64</v>
    <v>86</v>
    <v>84.53</v>
    <v>87.51</v>
    <v>86.78</v>
    <v>86.18</v>
    <v>85.84</v>
    <v>86.78</v>
    <v>86.64</v>
    <v>86.12</v>
    <v>87.55</v>
    <v>88.39</v>
    <v>88.39</v>
    <v>87.44</v>
    <v>87.6</v>
    <v>90.48</v>
    <v>91.05</v>
    <v>90.42</v>
    <v>92.49</v>
    <v>92.18</v>
    <v>94.12</v>
    <v>94.61</v>
    <v>93.26</v>
    <v>92.94</v>
    <v>95.67</v>
    <v>97.37</v>
    <v>97.71</v>
    <v>98.41</v>
    <v>99.74</v>
    <v>100.77</v>
    <v>101.2</v>
    <v>99.76</v>
    <v>99.4</v>
    <v>98.75</v>
  </a>
  <a r="1" c="22">
    <v>88.39</v>
    <v>87.44</v>
    <v>87.6</v>
    <v>90.48</v>
    <v>91.05</v>
    <v>90.42</v>
    <v>92.49</v>
    <v>92.18</v>
    <v>94.12</v>
    <v>94.61</v>
    <v>93.26</v>
    <v>92.94</v>
    <v>95.67</v>
    <v>97.37</v>
    <v>97.71</v>
    <v>98.41</v>
    <v>99.74</v>
    <v>100.77</v>
    <v>101.2</v>
    <v>99.76</v>
    <v>99.4</v>
    <v>98.75</v>
  </a>
  <a r="1" c="22">
    <v>88.58</v>
    <v>87.76</v>
    <v>87.88</v>
    <v>89.93</v>
    <v>90.43</v>
    <v>91.25</v>
    <v>89.5</v>
    <v>92.27</v>
    <v>92.84</v>
    <v>94.42</v>
    <v>94.91</v>
    <v>93.2</v>
    <v>92.84</v>
    <v>96.45</v>
    <v>96.86</v>
    <v>98.29</v>
    <v>99.84</v>
    <v>100.24</v>
    <v>99.95</v>
    <v>100.65</v>
    <v>99.65</v>
    <v>99</v>
  </a>
  <a r="1" c="22">
    <v>88.78</v>
    <v>88.01</v>
    <v>88.3</v>
    <v>91.585700000000003</v>
    <v>91.98</v>
    <v>91.72</v>
    <v>92.72</v>
    <v>93.36</v>
    <v>94.37</v>
    <v>95.32</v>
    <v>94.91</v>
    <v>93.4</v>
    <v>95.96</v>
    <v>98.42</v>
    <v>98.29</v>
    <v>99.275000000000006</v>
    <v>101.5</v>
    <v>101.14</v>
    <v>101.355</v>
    <v>101.07</v>
    <v>101.03</v>
    <v>99.24</v>
  </a>
  <a r="1" c="22">
    <v>88.02</v>
    <v>87.23</v>
    <v>87.114999999999995</v>
    <v>89.71</v>
    <v>90.2</v>
    <v>90.364999999999995</v>
    <v>89.27</v>
    <v>91.74</v>
    <v>92.45</v>
    <v>94.02</v>
    <v>93.1</v>
    <v>92.36</v>
    <v>92.64</v>
    <v>96.27</v>
    <v>96.35</v>
    <v>98</v>
    <v>99.5</v>
    <v>98.55</v>
    <v>99.31</v>
    <v>98.944999999999993</v>
    <v>98.98</v>
    <v>98</v>
  </a>
  <a r="1" c="22">
    <v>6065661</v>
    <v>8055542</v>
    <v>8837393</v>
    <v>14484995</v>
    <v>9743682</v>
    <v>8522211</v>
    <v>9382759</v>
    <v>9847759</v>
    <v>12139895</v>
    <v>9530386</v>
    <v>8546296</v>
    <v>7626055</v>
    <v>10297179</v>
    <v>11414862</v>
    <v>8747864</v>
    <v>10376405</v>
    <v>12218409</v>
    <v>11227976</v>
    <v>11043805</v>
    <v>11079286</v>
    <v>9506519</v>
    <v>9912669</v>
  </a>
</arrayData>
</file>

<file path=xl/richData/rdrichvalue.xml><?xml version="1.0" encoding="utf-8"?>
<rvData xmlns="http://schemas.microsoft.com/office/spreadsheetml/2017/richdata" count="1548">
  <rv s="0">
    <v>en-US</v>
    <v>avyrtc</v>
    <v>268435456</v>
    <v>1</v>
    <v>Powered by Refinitiv</v>
    <v>0</v>
    <v>USD/PLN</v>
    <v>2</v>
    <v>3</v>
    <v>Finance</v>
    <v>4</v>
    <v>5.0593000000000004</v>
    <v>3.9119000000000002</v>
    <v>-0.1101</v>
    <v>-2.2873000000000001E-2</v>
    <v>PLN</v>
    <v>USD</v>
    <v>4.8171999999999997</v>
    <v>Currency Pair</v>
    <v>44869.82372685185</v>
    <v>4.7026000000000003</v>
    <v>US Dollar/Polish Zloty FX Spot Rate</v>
    <v>4.8133999999999997</v>
    <v>4.8136000000000001</v>
    <v>4.7035</v>
    <v>USDPLN</v>
    <v>USD/PLN</v>
  </rv>
  <rv s="1">
    <v>0</v>
  </rv>
  <rv s="2">
    <v>https://www.bing.com/financeapi/forcetrigger?t=a1w8ec&amp;q=XNYS%3aJNJ&amp;form=skydnc</v>
    <v>Learn more on Bing</v>
  </rv>
  <rv s="3">
    <v>en-US</v>
    <v>a1w8ec</v>
    <v>268435456</v>
    <v>1</v>
    <v>Powered by Refinitiv</v>
    <v>5</v>
    <v>JOHNSON &amp; JOHNSON (XNYS:JNJ)</v>
    <v>6</v>
    <v>7</v>
    <v>Finance</v>
    <v>8</v>
    <v>186.69</v>
    <v>155.72</v>
    <v>0.56910000000000005</v>
    <v>0.66</v>
    <v>3.8660000000000001E-3</v>
    <v>USD</v>
    <v>Johnson &amp; Johnson is a holding company that is engaged in the research and development, manufacture and sale of a range of products in the healthcare field. The Company operates through three segments: Consumer Health, Pharmaceutical and Medical Devices. Its primary focus is products related to human health and well-being. The Consumer Health segment includes a range of products that is focused on personal healthcare used in the skin health/beauty, over-the-counter medicines, baby care, oral care, women’s health and wound care markets. The Pharmaceutical segment is focused on six therapeutic areas: Immunology, Infectious Diseases, Neuroscience, Oncology, Cardiovascular and Metabolism and Pulmonary Hypertension. The Medical Devices segment includes a range of products used in the interventional solutions, orthopaedics, surgery, and vision fields. Its geographic area includes the United States, Europe, Western Hemisphere (excluding the United States), and Africa, Asia and Pacific.</v>
    <v>141700</v>
    <v>New York Stock Exchange</v>
    <v>XNYS</v>
    <v>XNYS</v>
    <v>One Johnson &amp; Johnson Plaza, NEW BRUNSWICK, NJ, 08933 US</v>
    <v>172.5</v>
    <v>Pharmaceuticals</v>
    <v>Stock</v>
    <v>44869.823669258592</v>
    <v>2</v>
    <v>169.25</v>
    <v>448070267920</v>
    <v>JOHNSON &amp; JOHNSON</v>
    <v>JOHNSON &amp; JOHNSON</v>
    <v>171.76</v>
    <v>23.767700000000001</v>
    <v>170.72</v>
    <v>171.38</v>
    <v>2614484000</v>
    <v>JNJ</v>
    <v>JOHNSON &amp; JOHNSON (XNYS:JNJ)</v>
    <v>3630432</v>
    <v>6683127</v>
    <v>1887</v>
  </rv>
  <rv s="1">
    <v>3</v>
  </rv>
  <rv s="2">
    <v>https://www.bing.com/financeapi/forcetrigger?t=a1zqnm&amp;q=XNYS%3aPFE&amp;form=skydnc</v>
    <v>Learn more on Bing</v>
  </rv>
  <rv s="3">
    <v>en-US</v>
    <v>a1zqnm</v>
    <v>268435456</v>
    <v>1</v>
    <v>Powered by Refinitiv</v>
    <v>5</v>
    <v>PFIZER INC. (XNYS:PFE)</v>
    <v>6</v>
    <v>7</v>
    <v>Finance</v>
    <v>8</v>
    <v>61.71</v>
    <v>41.445</v>
    <v>0.66910000000000003</v>
    <v>0.62</v>
    <v>1.3312999999999998E-2</v>
    <v>USD</v>
    <v>Pfizer Inc. is a research-based biopharmaceutical company. The Company is engaged in the discovery, development, manufacture, marketing, sale and distribution of biopharmaceutical products around the world. The Company operations through two segments: Biopharma and PC1. Biopharma is a science-based medicines business that includes six therapeutic areas, such as Vaccines, Hospital, Oncology, Internal Medicine, Rare Disease, and Inflammation &amp; Immunology. PC1 is its global contract development and manufacturing organization and supplier of specialty active pharmaceutical ingredients. Its Vaccines include Comirnaty/BNT162b2, the Prevnar family, Nimenrix and others. Its Oncology products include Ibrance, Xtandi, Inlyta, Sutent, Retacrit, Lorbrena and Braftovi. Its Internal Medicine products include Eliquis and the Premarin family. Its Inflammation &amp; Immunology products include Xeljanz, Enbrel, Inflectra, Eucrisa/Staquis and Cibinqo. It also offers Rimegepant and Zavegepant.</v>
    <v>79000</v>
    <v>New York Stock Exchange</v>
    <v>XNYS</v>
    <v>XNYS</v>
    <v>235 E 42ND ST, NEW YORK, NY, 10017 US</v>
    <v>47.55</v>
    <v>Pharmaceuticals</v>
    <v>Stock</v>
    <v>44869.823763159373</v>
    <v>5</v>
    <v>46.62</v>
    <v>264846890880</v>
    <v>PFIZER INC.</v>
    <v>PFIZER INC.</v>
    <v>47.55</v>
    <v>8.8329000000000004</v>
    <v>46.57</v>
    <v>47.19</v>
    <v>5612352000</v>
    <v>PFE</v>
    <v>PFIZER INC. (XNYS:PFE)</v>
    <v>19446866</v>
    <v>22653914</v>
    <v>1942</v>
  </rv>
  <rv s="1">
    <v>6</v>
  </rv>
  <rv s="2">
    <v>https://www.bing.com/financeapi/forcetrigger?t=a1shp2&amp;q=XNAS%3aEXEL&amp;form=skydnc</v>
    <v>Learn more on Bing</v>
  </rv>
  <rv s="3">
    <v>en-US</v>
    <v>a1shp2</v>
    <v>268435456</v>
    <v>1</v>
    <v>Powered by Refinitiv</v>
    <v>5</v>
    <v>EXELIXIS, INC. (XNAS:EXEL)</v>
    <v>6</v>
    <v>7</v>
    <v>Finance</v>
    <v>9</v>
    <v>23.4</v>
    <v>14.87</v>
    <v>0.68189999999999995</v>
    <v>0.08</v>
    <v>4.9259999999999998E-3</v>
    <v>USD</v>
    <v>Exelixis, Inc. is an oncology focused biotechnology company. The Company is engaged in the discovery, development, and commercialization of medicines to treat cancers. Its cabozantinib molecule, is an inhibitor of multiple tyrosine kinases including MET, AXL, VEGF receptors and RET. Cabozantinib is approved as CABOMETYX tablets used for advanced renal cell carcinoma (RCC), both alone and in combination with Bristol-Myers Squibb Company's (BMS) OPDIVO (nivolumab), for hepatocellular carcinoma (HCC) and for radioactive iodine (RAI)-refractory differentiated thyroid cancer (DTC). Cabozantinib is also approved as COMETRIQ capsules for metastatic medullary thyroid cancer (MTC). Its other two products are COTELLIC, an inhibitor of MEK approved as part of multiple combination regimens to treat specific forms of advanced melanoma and MINNEBRO an oral, non-steroidal, selective blocker of the mineralocorticoid receptor (MR) approved the treatment of hypertension.</v>
    <v>954</v>
    <v>Nasdaq Stock Market</v>
    <v>XNAS</v>
    <v>XNAS</v>
    <v>1851 Harbor Bay Parkway, ALAMEDA, CA, 94502 US</v>
    <v>16.62</v>
    <v>Biotechnology &amp; Medical Research</v>
    <v>Stock</v>
    <v>44869.813225126563</v>
    <v>8</v>
    <v>16.079999999999998</v>
    <v>5264202048</v>
    <v>EXELIXIS, INC.</v>
    <v>EXELIXIS, INC.</v>
    <v>16.3</v>
    <v>17.107199999999999</v>
    <v>16.239999999999998</v>
    <v>16.32</v>
    <v>322561400</v>
    <v>EXEL</v>
    <v>EXELIXIS, INC. (XNAS:EXEL)</v>
    <v>1875114</v>
    <v>2858923</v>
    <v>1994</v>
  </rv>
  <rv s="1">
    <v>9</v>
  </rv>
  <rv s="2">
    <v>https://www.bing.com/financeapi/forcetrigger?t=a25k5r&amp;q=XNAS%3aVRTX&amp;form=skydnc</v>
    <v>Learn more on Bing</v>
  </rv>
  <rv s="3">
    <v>en-US</v>
    <v>a25k5r</v>
    <v>268435456</v>
    <v>1</v>
    <v>Powered by Refinitiv</v>
    <v>5</v>
    <v>VERTEX PHARMACEUTICALS INCORPORATED (XNAS:VRTX)</v>
    <v>6</v>
    <v>7</v>
    <v>Finance</v>
    <v>9</v>
    <v>318.38</v>
    <v>179.96</v>
    <v>0.43780000000000002</v>
    <v>-4.4550000000000001</v>
    <v>-1.4311000000000001E-2</v>
    <v>USD</v>
    <v>Vertex Pharmaceuticals Incorporated is a global biotechnology company. The Company is focused on developing medicines that treat the underlying cause of cystic fibrosis (CF) and it has several ongoing clinical and research programs to advance and extend treatment of CF. The Company's marketed medicines are TRIKAFTA/KAFTRIO (elexacaftor/tezacaftor/ivacaftor and ivacaftor), SYMDEKO/SYMKEVI (tezacaftor/ivacaftor and ivacaftor), ORKAMBI (lumacaftor/ivacaftor) and KALYDECO (ivacaftor). Its four medicines are being used to treat the people with CF in North America, Europe and Australia. The Company has a pipeline of investigational therapies in other serious diseases where it is leveraging insight into causal human biology, including sickle cell disease, beta thalassemia, APOL1-mediated kidney disease, type 1 diabetes, pain, alpha-1 antitrypsin deficiency, and muscular dystrophies. The Company’s other pipeline products include CTX001, VX-147, VX-121, VX-561, VX-548, and VX-880.</v>
    <v>3900</v>
    <v>Nasdaq Stock Market</v>
    <v>XNAS</v>
    <v>XNAS</v>
    <v>50 Northern Avenue, BOSTON, MA, 02210 US</v>
    <v>312.60000000000002</v>
    <v>Biotechnology &amp; Medical Research</v>
    <v>Stock</v>
    <v>44869.813319003908</v>
    <v>11</v>
    <v>304.04000000000002</v>
    <v>78764472633</v>
    <v>VERTEX PHARMACEUTICALS INCORPORATED</v>
    <v>VERTEX PHARMACEUTICALS INCORPORATED</v>
    <v>311.63</v>
    <v>24.5686</v>
    <v>311.3</v>
    <v>306.84500000000003</v>
    <v>256691400</v>
    <v>VRTX</v>
    <v>VERTEX PHARMACEUTICALS INCORPORATED (XNAS:VRTX)</v>
    <v>714495</v>
    <v>1493531</v>
    <v>1989</v>
  </rv>
  <rv s="1">
    <v>12</v>
  </rv>
  <rv s="2">
    <v>https://www.bing.com/financeapi/forcetrigger?t=a1ook2&amp;q=XNYS%3aBMY&amp;form=skydnc</v>
    <v>Learn more on Bing</v>
  </rv>
  <rv s="3">
    <v>en-US</v>
    <v>a1ook2</v>
    <v>268435456</v>
    <v>1</v>
    <v>Powered by Refinitiv</v>
    <v>5</v>
    <v>BRISTOL-MYERS SQUIBB COMPANY (XNYS:BMY)</v>
    <v>6</v>
    <v>7</v>
    <v>Finance</v>
    <v>8</v>
    <v>80.59</v>
    <v>53.22</v>
    <v>0.38109999999999999</v>
    <v>0.16500000000000001</v>
    <v>2.1020000000000001E-3</v>
    <v>USD</v>
    <v>Bristol-Myers Squibb Company is a biopharmaceutical company. The Company is engaged in the discovery, development, licensing, manufacturing, marketing, distribution, and sale of biopharmaceutical products. It offers products for a range of therapeutic classes, which include oncology, immunology, cardiovascular and fibrosis. Its pharmaceutical products include chemically synthesized or small molecule drugs and products produced from biological processes, called biologics. Biologics are administered to patients through injections or by infusion. Its products include Revlimid, Eliquis, Opdivo, Orencia, Pomalyst/Imnovid, Sprycel, Yervoy, Abraxane, Empliciti, Reblozyl, Inrebic, Onureg, Zeposia, Vidaza, Baraclude and Breyanzi. It also has a pipeline of investigational medicines designed to target the common mutations associated with oncogenesis, including repotrectinib. Its products are sold to wholesalers, distributors, pharmacies, retailers, hospitals, clinics, and government agencies.</v>
    <v>32200</v>
    <v>New York Stock Exchange</v>
    <v>XNYS</v>
    <v>XNYS</v>
    <v>430 E. 29Th Street, 14 Floor, NEW YORK, NY, 10016 US</v>
    <v>79.278000000000006</v>
    <v>Pharmaceuticals</v>
    <v>Stock</v>
    <v>44869.823753495315</v>
    <v>14</v>
    <v>77.91</v>
    <v>166861100000</v>
    <v>BRISTOL-MYERS SQUIBB COMPANY</v>
    <v>BRISTOL-MYERS SQUIBB COMPANY</v>
    <v>78.75</v>
    <v>25.580300000000001</v>
    <v>78.48</v>
    <v>78.644999999999996</v>
    <v>2126160000</v>
    <v>BMY</v>
    <v>BRISTOL-MYERS SQUIBB COMPANY (XNYS:BMY)</v>
    <v>6566748</v>
    <v>8915724</v>
    <v>1933</v>
  </rv>
  <rv s="1">
    <v>15</v>
  </rv>
  <rv s="2">
    <v>http://en.wikipedia.org/wiki/Public_domain</v>
    <v>Public domain</v>
  </rv>
  <rv s="2">
    <v>http://en.wikipedia.org/wiki/Amgen</v>
    <v>Wikipedia</v>
  </rv>
  <rv s="4">
    <v>17</v>
    <v>18</v>
  </rv>
  <rv s="5">
    <v>14</v>
    <v>https://www.bing.com/th?id=AMMS_7651d2e878d4df4bb82a200be2db03e3&amp;qlt=95</v>
    <v>19</v>
    <v>0</v>
    <v>https://www.bing.com/images/search?form=xlimg&amp;q=amgen</v>
    <v>Image of AMGEN INC.</v>
  </rv>
  <rv s="2">
    <v>https://www.bing.com/financeapi/forcetrigger?t=a1nec7&amp;q=XNAS%3aAMGN&amp;form=skydnc</v>
    <v>Learn more on Bing</v>
  </rv>
  <rv s="6">
    <v>en-US</v>
    <v>a1nec7</v>
    <v>268435456</v>
    <v>1</v>
    <v>Powered by Refinitiv</v>
    <v>10</v>
    <v>AMGEN INC. (XNAS:AMGN)</v>
    <v>12</v>
    <v>13</v>
    <v>Finance</v>
    <v>8</v>
    <v>274.88</v>
    <v>198.64</v>
    <v>0.64180000000000004</v>
    <v>2.67</v>
    <v>1.0042000000000001E-2</v>
    <v>USD</v>
    <v>Amgen Inc. is a biotechnology company. The Company discovers, develops, manufactures and delivers various human therapeutics. It operates in human therapeutics segment. Its marketed products portfolio includes Neulasta (pegfilgrastim); erythropoiesis-stimulating agents (ESAs), such as Aranesp (darbepoetin alfa) and EPOGEN (epoetin alfa); Sensipar/Mimpara (cinacalcet); XGEVA (denosumab); Prolia (denosumab); NEUPOGEN (filgrastim), and other marketed products, such as KYPROLIS (carfilzomib), Vectibix (panitumumab), Nplate (romiplostim), Repatha (evolocumab), BLINCYTO (blinatumomab), IMLYGIC (talimogene laherparepvec) and Corlanor (ivabradine). It focuses on human therapeutics for the treatment of serious illness in the areas of oncology/hematology, cardiovascular disease and neuroscience. Its product candidates in Phase III include Erenumab for episodic migraine, Aranesp for myelodysplastic syndromes, BLINCYTO for acute lymphoblastic leukemia and IMLYGIC for metastatic melanoma.</v>
    <v>24200</v>
    <v>Nasdaq Stock Market</v>
    <v>XNAS</v>
    <v>XNAS</v>
    <v>One Amgen Center Drive, THOUSAND OAKS, CA, 91320-1799 US</v>
    <v>269.19</v>
    <v>20</v>
    <v>Pharmaceuticals</v>
    <v>Stock</v>
    <v>44869.823719988279</v>
    <v>21</v>
    <v>259.84219999999999</v>
    <v>143655666340</v>
    <v>AMGEN INC.</v>
    <v>AMGEN INC.</v>
    <v>262.11</v>
    <v>22.525400000000001</v>
    <v>265.88</v>
    <v>268.55</v>
    <v>534930800</v>
    <v>AMGN</v>
    <v>AMGEN INC. (XNAS:AMGN)</v>
    <v>2444211</v>
    <v>2638898</v>
    <v>1986</v>
  </rv>
  <rv s="1">
    <v>22</v>
  </rv>
  <rv s="2">
    <v>https://www.bing.com/financeapi/forcetrigger?t=a1mpqh&amp;q=XNYS%3aABBV&amp;form=skydnc</v>
    <v>Learn more on Bing</v>
  </rv>
  <rv s="3">
    <v>en-US</v>
    <v>a1mpqh</v>
    <v>268435456</v>
    <v>1</v>
    <v>Powered by Refinitiv</v>
    <v>5</v>
    <v>ABBVIE INC. (XNYS:ABBV)</v>
    <v>6</v>
    <v>7</v>
    <v>Finance</v>
    <v>8</v>
    <v>175.91</v>
    <v>115.01</v>
    <v>0.65369999999999995</v>
    <v>0.72</v>
    <v>4.9849999999999998E-3</v>
    <v>USD</v>
    <v>AbbVie Inc. is a research-based biopharmaceutical company, which is engaged in research and development, manufacturing, commercialization and sale of medicines and therapies. It offers products in various therapeutic categories, including immunology products, which include Humira, Skyrizi and Rinvoq; oncology products, which include Imbruvica and Venclexta; aesthetics products that include Botox Cosmetic, Juvederm Collection and others; neuroscience products, such as Botox Therapeutic, Vraylar, Duopa and Duodopa, and Ubrelvy; eye care products consists of Lumigan, Alphagan and Restasis; women's health products include Lo Loestrin, Orilissa and others; and other products, which includes Mavyret, Creon, Lupron, Linzess and Synthroid. Its products are sold to wholesalers, government agencies, health care facilities and independent retailers. It also discovers and develop antibody medicines that target difficult-to-drug disease-causing proteins, such as G protein-coupled receptors (GPCRs).</v>
    <v>50000</v>
    <v>New York Stock Exchange</v>
    <v>XNYS</v>
    <v>XNYS</v>
    <v>1 N Waukegan Rd, NORTH CHICAGO, IL, 60064 US</v>
    <v>145.58000000000001</v>
    <v>Pharmaceuticals</v>
    <v>Stock</v>
    <v>44869.823750485935</v>
    <v>24</v>
    <v>143.08000000000001</v>
    <v>256621598579</v>
    <v>ABBVIE INC.</v>
    <v>ABBVIE INC.</v>
    <v>145</v>
    <v>20.426200000000001</v>
    <v>144.41999999999999</v>
    <v>145.13999999999999</v>
    <v>1768097000</v>
    <v>ABBV</v>
    <v>ABBVIE INC. (XNYS:ABBV)</v>
    <v>3126972</v>
    <v>5818148</v>
    <v>2012</v>
  </rv>
  <rv s="1">
    <v>25</v>
  </rv>
  <rv s="7">
    <fb>44690</fb>
    <v>15</v>
  </rv>
  <rv s="7">
    <fb>177.33</fb>
    <v>16</v>
  </rv>
  <rv s="7">
    <fb>48.64</fb>
    <v>16</v>
  </rv>
  <rv s="7">
    <fb>19.34</fb>
    <v>16</v>
  </rv>
  <rv s="7">
    <fb>235.02</fb>
    <v>16</v>
  </rv>
  <rv s="7">
    <fb>76.27</fb>
    <v>16</v>
  </rv>
  <rv s="7">
    <fb>44691</fb>
    <v>15</v>
  </rv>
  <rv s="7">
    <fb>177.09</fb>
    <v>16</v>
  </rv>
  <rv s="7">
    <fb>49.49</fb>
    <v>16</v>
  </rv>
  <rv s="7">
    <fb>19.77</fb>
    <v>16</v>
  </rv>
  <rv s="7">
    <fb>240.16</fb>
    <v>16</v>
  </rv>
  <rv s="7">
    <fb>76.290000000000006</fb>
    <v>16</v>
  </rv>
  <rv s="7">
    <fb>44692</fb>
    <v>15</v>
  </rv>
  <rv s="7">
    <fb>176.13</fb>
    <v>16</v>
  </rv>
  <rv s="7">
    <fb>49.45</fb>
    <v>16</v>
  </rv>
  <rv s="7">
    <fb>19.84</fb>
    <v>16</v>
  </rv>
  <rv s="7">
    <fb>234.96</fb>
    <v>16</v>
  </rv>
  <rv s="7">
    <fb>76.150000000000006</fb>
    <v>16</v>
  </rv>
  <rv s="7">
    <fb>44693</fb>
    <v>15</v>
  </rv>
  <rv s="7">
    <fb>177.87</fb>
    <v>16</v>
  </rv>
  <rv s="7">
    <fb>50.39</fb>
    <v>16</v>
  </rv>
  <rv s="7">
    <fb>19.8</fb>
    <v>16</v>
  </rv>
  <rv s="7">
    <fb>240.85</fb>
    <v>16</v>
  </rv>
  <rv s="7">
    <fb>76.3</fb>
    <v>16</v>
  </rv>
  <rv s="7">
    <fb>44694</fb>
    <v>15</v>
  </rv>
  <rv s="7">
    <fb>176.85</fb>
    <v>16</v>
  </rv>
  <rv s="7">
    <fb>49.92</fb>
    <v>16</v>
  </rv>
  <rv s="7">
    <fb>20.079999999999998</fb>
    <v>16</v>
  </rv>
  <rv s="7">
    <fb>246.72</fb>
    <v>16</v>
  </rv>
  <rv s="7">
    <fb>75.8</fb>
    <v>16</v>
  </rv>
  <rv s="7">
    <fb>44697</fb>
    <v>15</v>
  </rv>
  <rv s="7">
    <fb>178.08</fb>
    <v>16</v>
  </rv>
  <rv s="7">
    <fb>50.67</fb>
    <v>16</v>
  </rv>
  <rv s="7">
    <fb>20.260000000000002</fb>
    <v>16</v>
  </rv>
  <rv s="7">
    <fb>254.17</fb>
    <v>16</v>
  </rv>
  <rv s="7">
    <fb>76.91</fb>
    <v>16</v>
  </rv>
  <rv s="7">
    <fb>44698</fb>
    <v>15</v>
  </rv>
  <rv s="7">
    <fb>178.82</fb>
    <v>16</v>
  </rv>
  <rv s="7">
    <fb>51.34</fb>
    <v>16</v>
  </rv>
  <rv s="7">
    <fb>20.69</fb>
    <v>16</v>
  </rv>
  <rv s="7">
    <fb>261.83999999999997</fb>
    <v>16</v>
  </rv>
  <rv s="7">
    <fb>78.22</fb>
    <v>16</v>
  </rv>
  <rv s="7">
    <fb>44699</fb>
    <v>15</v>
  </rv>
  <rv s="7">
    <fb>175.5</fb>
    <v>16</v>
  </rv>
  <rv s="7">
    <fb>50.4</fb>
    <v>16</v>
  </rv>
  <rv s="7">
    <fb>19.489999999999998</fb>
    <v>16</v>
  </rv>
  <rv s="7">
    <fb>252.35</fb>
    <v>16</v>
  </rv>
  <rv s="7">
    <fb>77.02</fb>
    <v>16</v>
  </rv>
  <rv s="7">
    <fb>44700</fb>
    <v>15</v>
  </rv>
  <rv s="7">
    <fb>173.94</fb>
    <v>16</v>
  </rv>
  <rv s="7">
    <fb>50.65</fb>
    <v>16</v>
  </rv>
  <rv s="7">
    <fb>17.440000000000001</fb>
    <v>16</v>
  </rv>
  <rv s="7">
    <fb>255.45</fb>
    <v>16</v>
  </rv>
  <rv s="7">
    <fb>75.959999999999994</fb>
    <v>16</v>
  </rv>
  <rv s="7">
    <fb>44701</fb>
    <v>15</v>
  </rv>
  <rv s="7">
    <fb>176.98</fb>
    <v>16</v>
  </rv>
  <rv s="7">
    <fb>52.47</fb>
    <v>16</v>
  </rv>
  <rv s="7">
    <fb>17.760000000000002</fb>
    <v>16</v>
  </rv>
  <rv s="7">
    <fb>258.58999999999997</fb>
    <v>16</v>
  </rv>
  <rv s="7">
    <fb>76.19</fb>
    <v>16</v>
  </rv>
  <rv s="7">
    <fb>44704</fb>
    <v>15</v>
  </rv>
  <rv s="7">
    <fb>179.44</fb>
    <v>16</v>
  </rv>
  <rv s="7">
    <fb>52.88</fb>
    <v>16</v>
  </rv>
  <rv s="7">
    <fb>17.75</fb>
    <v>16</v>
  </rv>
  <rv s="7">
    <fb>268.35000000000002</fb>
    <v>16</v>
  </rv>
  <rv s="7">
    <fb>76.7</fb>
    <v>16</v>
  </rv>
  <rv s="7">
    <fb>44705</fb>
    <v>15</v>
  </rv>
  <rv s="7">
    <fb>181.4</fb>
    <v>16</v>
  </rv>
  <rv s="7">
    <fb>53.41</fb>
    <v>16</v>
  </rv>
  <rv s="7">
    <fb>17.7</fb>
    <v>16</v>
  </rv>
  <rv s="7">
    <fb>268.48</fb>
    <v>16</v>
  </rv>
  <rv s="7">
    <fb>77.13</fb>
    <v>16</v>
  </rv>
  <rv s="7">
    <fb>44706</fb>
    <v>15</v>
  </rv>
  <rv s="7">
    <fb>179.62</fb>
    <v>16</v>
  </rv>
  <rv s="7">
    <fb>53.71</fb>
    <v>16</v>
  </rv>
  <rv s="7">
    <fb>17.809999999999999</fb>
    <v>16</v>
  </rv>
  <rv s="7">
    <fb>270.83999999999997</fb>
    <v>16</v>
  </rv>
  <rv s="7">
    <fb>77.239999999999995</fb>
    <v>16</v>
  </rv>
  <rv s="7">
    <fb>44707</fb>
    <v>15</v>
  </rv>
  <rv s="7">
    <fb>179.46</fb>
    <v>16</v>
  </rv>
  <rv s="7">
    <fb>53.99</fb>
    <v>16</v>
  </rv>
  <rv s="7">
    <fb>18.190000000000001</fb>
    <v>16</v>
  </rv>
  <rv s="7">
    <fb>269.64999999999998</fb>
    <v>16</v>
  </rv>
  <rv s="7">
    <fb>77.59</fb>
    <v>16</v>
  </rv>
  <rv s="7">
    <fb>44708</fb>
    <v>15</v>
  </rv>
  <rv s="7">
    <fb>181.09</fb>
    <v>16</v>
  </rv>
  <rv s="7">
    <fb>53.91</fb>
    <v>16</v>
  </rv>
  <rv s="7">
    <fb>18.399999999999999</fb>
    <v>16</v>
  </rv>
  <rv s="7">
    <fb>273.73</fb>
    <v>16</v>
  </rv>
  <rv s="7">
    <fb>76.14</fb>
    <v>16</v>
  </rv>
  <rv s="7">
    <fb>44712</fb>
    <v>15</v>
  </rv>
  <rv s="7">
    <fb>179.53</fb>
    <v>16</v>
  </rv>
  <rv s="7">
    <fb>53.04</fb>
    <v>16</v>
  </rv>
  <rv s="7">
    <fb>18.329999999999998</fb>
    <v>16</v>
  </rv>
  <rv s="7">
    <fb>268.64999999999998</fb>
    <v>16</v>
  </rv>
  <rv s="7">
    <fb>75.45</fb>
    <v>16</v>
  </rv>
  <rv s="7">
    <fb>44713</fb>
    <v>15</v>
  </rv>
  <rv s="7">
    <fb>177.71</fb>
    <v>16</v>
  </rv>
  <rv s="7">
    <fb>52.37</fb>
    <v>16</v>
  </rv>
  <rv s="7">
    <fb>18.47</fb>
    <v>16</v>
  </rv>
  <rv s="7">
    <fb>269.41000000000003</fb>
    <v>16</v>
  </rv>
  <rv s="7">
    <fb>74.959999999999994</fb>
    <v>16</v>
  </rv>
  <rv s="7">
    <fb>44714</fb>
    <v>15</v>
  </rv>
  <rv s="7">
    <fb>177.15</fb>
    <v>16</v>
  </rv>
  <rv s="7">
    <fb>52.68</fb>
    <v>16</v>
  </rv>
  <rv s="7">
    <fb>18.739999999999998</fb>
    <v>16</v>
  </rv>
  <rv s="7">
    <fb>270.05</fb>
    <v>16</v>
  </rv>
  <rv s="7">
    <fb>75.069999999999993</fb>
    <v>16</v>
  </rv>
  <rv s="7">
    <fb>44715</fb>
    <v>15</v>
  </rv>
  <rv s="7">
    <fb>176.42</fb>
    <v>16</v>
  </rv>
  <rv s="7">
    <fb>53.2</fb>
    <v>16</v>
  </rv>
  <rv s="7">
    <fb>19.04</fb>
    <v>16</v>
  </rv>
  <rv s="7">
    <fb>269.44</fb>
    <v>16</v>
  </rv>
  <rv s="7">
    <fb>75.17</fb>
    <v>16</v>
  </rv>
  <rv s="7">
    <fb>44718</fb>
    <v>15</v>
  </rv>
  <rv s="7">
    <fb>176.4</fb>
    <v>16</v>
  </rv>
  <rv s="7">
    <fb>53.26</fb>
    <v>16</v>
  </rv>
  <rv s="7">
    <fb>18.78</fb>
    <v>16</v>
  </rv>
  <rv s="7">
    <fb>268</fb>
    <v>16</v>
  </rv>
  <rv s="7">
    <fb>75.25</fb>
    <v>16</v>
  </rv>
  <rv s="7">
    <fb>44719</fb>
    <v>15</v>
  </rv>
  <rv s="7">
    <fb>178.34</fb>
    <v>16</v>
  </rv>
  <rv s="7">
    <fb>53.96</fb>
    <v>16</v>
  </rv>
  <rv s="7">
    <fb>19.47</fb>
    <v>16</v>
  </rv>
  <rv s="7">
    <fb>271.86</fb>
    <v>16</v>
  </rv>
  <rv s="7">
    <fb>76.59</fb>
    <v>16</v>
  </rv>
  <rv s="7">
    <fb>44720</fb>
    <v>15</v>
  </rv>
  <rv s="7">
    <fb>177.28</fb>
    <v>16</v>
  </rv>
  <rv s="7">
    <fb>53.47</fb>
    <v>16</v>
  </rv>
  <rv s="7">
    <fb>19.22</fb>
    <v>16</v>
  </rv>
  <rv s="7">
    <fb>274.54000000000002</fb>
    <v>16</v>
  </rv>
  <rv s="7">
    <fb>76.180000000000007</fb>
    <v>16</v>
  </rv>
  <rv s="7">
    <fb>44721</fb>
    <v>15</v>
  </rv>
  <rv s="7">
    <fb>173.71</fb>
    <v>16</v>
  </rv>
  <rv s="7">
    <fb>51.78</fb>
    <v>16</v>
  </rv>
  <rv s="7">
    <fb>18.88</fb>
    <v>16</v>
  </rv>
  <rv s="7">
    <fb>259.7</fb>
    <v>16</v>
  </rv>
  <rv s="7">
    <fb>75.98</fb>
    <v>16</v>
  </rv>
  <rv s="7">
    <fb>44722</fb>
    <v>15</v>
  </rv>
  <rv s="7">
    <fb>172.55</fb>
    <v>16</v>
  </rv>
  <rv s="7">
    <fb>49.97</fb>
    <v>16</v>
  </rv>
  <rv s="7">
    <fb>18.14</fb>
    <v>16</v>
  </rv>
  <rv s="7">
    <fb>254.88</fb>
    <v>16</v>
  </rv>
  <rv s="7">
    <fb>75.09</fb>
    <v>16</v>
  </rv>
  <rv s="7">
    <fb>44725</fb>
    <v>15</v>
  </rv>
  <rv s="7">
    <fb>170.81</fb>
    <v>16</v>
  </rv>
  <rv s="7">
    <fb>47.91</fb>
    <v>16</v>
  </rv>
  <rv s="7">
    <fb>17.63</fb>
    <v>16</v>
  </rv>
  <rv s="7">
    <fb>245.39</fb>
    <v>16</v>
  </rv>
  <rv s="7">
    <fb>73.58</fb>
    <v>16</v>
  </rv>
  <rv s="7">
    <fb>44726</fb>
    <v>15</v>
  </rv>
  <rv s="7">
    <fb>168.19</fb>
    <v>16</v>
  </rv>
  <rv s="7">
    <fb>47.92</fb>
    <v>16</v>
  </rv>
  <rv s="7">
    <fb>17.670000000000002</fb>
    <v>16</v>
  </rv>
  <rv s="7">
    <fb>249.08</fb>
    <v>16</v>
  </rv>
  <rv s="7">
    <fb>72.87</fb>
    <v>16</v>
  </rv>
  <rv s="7">
    <fb>44727</fb>
    <v>15</v>
  </rv>
  <rv s="7">
    <fb>169.99</fb>
    <v>16</v>
  </rv>
  <rv s="7">
    <fb>48.51</fb>
    <v>16</v>
  </rv>
  <rv s="7">
    <fb>17.940000000000001</fb>
    <v>16</v>
  </rv>
  <rv s="7">
    <fb>253.51</fb>
    <v>16</v>
  </rv>
  <rv s="7">
    <fb>73.02</fb>
    <v>16</v>
  </rv>
  <rv s="7">
    <fb>44728</fb>
    <v>15</v>
  </rv>
  <rv s="7">
    <fb>170.08</fb>
    <v>16</v>
  </rv>
  <rv s="7">
    <fb>47.48</fb>
    <v>16</v>
  </rv>
  <rv s="7">
    <fb>17.57</fb>
    <v>16</v>
  </rv>
  <rv s="7">
    <fb>250.96</fb>
    <v>16</v>
  </rv>
  <rv s="7">
    <fb>72.62</fb>
    <v>16</v>
  </rv>
  <rv s="7">
    <fb>44729</fb>
    <v>15</v>
  </rv>
  <rv s="7">
    <fb>169.46</fb>
    <v>16</v>
  </rv>
  <rv s="7">
    <fb>46.53</fb>
    <v>16</v>
  </rv>
  <rv s="7">
    <fb>18.559999999999999</fb>
    <v>16</v>
  </rv>
  <rv s="7">
    <fb>263.08999999999997</fb>
    <v>16</v>
  </rv>
  <rv s="7">
    <fb>73.77</fb>
    <v>16</v>
  </rv>
  <rv s="7">
    <fb>44733</fb>
    <v>15</v>
  </rv>
  <rv s="7">
    <fb>173.01</fb>
    <v>16</v>
  </rv>
  <rv s="7">
    <fb>48.11</fb>
    <v>16</v>
  </rv>
  <rv s="7">
    <fb>19.350000000000001</fb>
    <v>16</v>
  </rv>
  <rv s="7">
    <fb>270.17</fb>
    <v>16</v>
  </rv>
  <rv s="7">
    <fb>76.47</fb>
    <v>16</v>
  </rv>
  <rv s="7">
    <fb>44734</fb>
    <v>15</v>
  </rv>
  <rv s="7">
    <fb>175.74</fb>
    <v>16</v>
  </rv>
  <rv s="7">
    <fb>49.07</fb>
    <v>16</v>
  </rv>
  <rv s="7">
    <fb>20.190000000000001</fb>
    <v>16</v>
  </rv>
  <rv s="7">
    <fb>272.31</fb>
    <v>16</v>
  </rv>
  <rv s="7">
    <fb>76.55</fb>
    <v>16</v>
  </rv>
  <rv s="7">
    <fb>44735</fb>
    <v>15</v>
  </rv>
  <rv s="7">
    <fb>179.66</fb>
    <v>16</v>
  </rv>
  <rv s="7">
    <fb>50.09</fb>
    <v>16</v>
  </rv>
  <rv s="7">
    <fb>21.33</fb>
    <v>16</v>
  </rv>
  <rv s="7">
    <fb>283.5</fb>
    <v>16</v>
  </rv>
  <rv s="7">
    <fb>77.69</fb>
    <v>16</v>
  </rv>
  <rv s="7">
    <fb>44736</fb>
    <v>15</v>
  </rv>
  <rv s="7">
    <fb>182.29</fb>
    <v>16</v>
  </rv>
  <rv s="7">
    <fb>51.59</fb>
    <v>16</v>
  </rv>
  <rv s="7">
    <fb>22.22</fb>
    <v>16</v>
  </rv>
  <rv s="7">
    <fb>292.55</fb>
    <v>16</v>
  </rv>
  <rv s="7">
    <fb>78.959999999999994</fb>
    <v>16</v>
  </rv>
  <rv s="7">
    <fb>44739</fb>
    <v>15</v>
  </rv>
  <rv s="7">
    <fb>182.12</fb>
    <v>16</v>
  </rv>
  <rv s="7">
    <fb>51.88</fb>
    <v>16</v>
  </rv>
  <rv s="7">
    <fb>287.32</fb>
    <v>16</v>
  </rv>
  <rv s="7">
    <fb>79.98</fb>
    <v>16</v>
  </rv>
  <rv s="7">
    <fb>44740</fb>
    <v>15</v>
  </rv>
  <rv s="7">
    <fb>176.94</fb>
    <v>16</v>
  </rv>
  <rv s="7">
    <fb>50.66</fb>
    <v>16</v>
  </rv>
  <rv s="7">
    <fb>20.94</fb>
    <v>16</v>
  </rv>
  <rv s="7">
    <fb>276.17</fb>
    <v>16</v>
  </rv>
  <rv s="7">
    <fb>78.7</fb>
    <v>16</v>
  </rv>
  <rv s="7">
    <fb>44741</fb>
    <v>15</v>
  </rv>
  <rv s="7">
    <fb>176.99</fb>
    <v>16</v>
  </rv>
  <rv s="7">
    <fb>50.94</fb>
    <v>16</v>
  </rv>
  <rv s="7">
    <fb>20.79</fb>
    <v>16</v>
  </rv>
  <rv s="7">
    <fb>280.35000000000002</fb>
    <v>16</v>
  </rv>
  <rv s="7">
    <fb>78.28</fb>
    <v>16</v>
  </rv>
  <rv s="7">
    <fb>44742</fb>
    <v>15</v>
  </rv>
  <rv s="7">
    <fb>177.51</fb>
    <v>16</v>
  </rv>
  <rv s="7">
    <fb>52.43</fb>
    <v>16</v>
  </rv>
  <rv s="7">
    <fb>20.82</fb>
    <v>16</v>
  </rv>
  <rv s="7">
    <fb>281.79000000000002</fb>
    <v>16</v>
  </rv>
  <rv s="7">
    <fb>77</fb>
    <v>16</v>
  </rv>
  <rv s="7">
    <fb>44743</fb>
    <v>15</v>
  </rv>
  <rv s="7">
    <fb>179.52</fb>
    <v>16</v>
  </rv>
  <rv s="7">
    <fb>52.31</fb>
    <v>16</v>
  </rv>
  <rv s="7">
    <fb>21.57</fb>
    <v>16</v>
  </rv>
  <rv s="7">
    <fb>76.84</fb>
    <v>16</v>
  </rv>
  <rv s="7">
    <fb>44747</fb>
    <v>15</v>
  </rv>
  <rv s="7">
    <fb>178.14</fb>
    <v>16</v>
  </rv>
  <rv s="7">
    <fb>51.64</fb>
    <v>16</v>
  </rv>
  <rv s="7">
    <fb>22.27</fb>
    <v>16</v>
  </rv>
  <rv s="7">
    <fb>288.98</fb>
    <v>16</v>
  </rv>
  <rv s="7">
    <fb>44748</fb>
    <v>15</v>
  </rv>
  <rv s="7">
    <fb>178.3</fb>
    <v>16</v>
  </rv>
  <rv s="7">
    <fb>52.75</fb>
    <v>16</v>
  </rv>
  <rv s="7">
    <fb>21.53</fb>
    <v>16</v>
  </rv>
  <rv s="7">
    <fb>291.16000000000003</fb>
    <v>16</v>
  </rv>
  <rv s="7">
    <fb>76.22</fb>
    <v>16</v>
  </rv>
  <rv s="7">
    <fb>44749</fb>
    <v>15</v>
  </rv>
  <rv s="7">
    <fb>178.5</fb>
    <v>16</v>
  </rv>
  <rv s="7">
    <fb>53.42</fb>
    <v>16</v>
  </rv>
  <rv s="7">
    <fb>21.71</fb>
    <v>16</v>
  </rv>
  <rv s="7">
    <fb>294.17</fb>
    <v>16</v>
  </rv>
  <rv s="7">
    <fb>75.14</fb>
    <v>16</v>
  </rv>
  <rv s="7">
    <fb>44750</fb>
    <v>15</v>
  </rv>
  <rv s="7">
    <fb>178.28</fb>
    <v>16</v>
  </rv>
  <rv s="7">
    <fb>53.17</fb>
    <v>16</v>
  </rv>
  <rv s="7">
    <fb>22.01</fb>
    <v>16</v>
  </rv>
  <rv s="7">
    <fb>294.29000000000002</fb>
    <v>16</v>
  </rv>
  <rv s="7">
    <fb>75.38</fb>
    <v>16</v>
  </rv>
  <rv s="7">
    <fb>44753</fb>
    <v>15</v>
  </rv>
  <rv s="7">
    <fb>178.35</fb>
    <v>16</v>
  </rv>
  <rv s="7">
    <fb>52.89</fb>
    <v>16</v>
  </rv>
  <rv s="7">
    <fb>20.63</fb>
    <v>16</v>
  </rv>
  <rv s="7">
    <fb>294.07</fb>
    <v>16</v>
  </rv>
  <rv s="7">
    <fb>75.56</fb>
    <v>16</v>
  </rv>
  <rv s="7">
    <fb>44754</fb>
    <v>15</v>
  </rv>
  <rv s="7">
    <fb>175.85</fb>
    <v>16</v>
  </rv>
  <rv s="7">
    <fb>52.04</fb>
    <v>16</v>
  </rv>
  <rv s="7">
    <fb>21.07</fb>
    <v>16</v>
  </rv>
  <rv s="7">
    <fb>290.01</fb>
    <v>16</v>
  </rv>
  <rv s="7">
    <fb>75.010000000000005</fb>
    <v>16</v>
  </rv>
  <rv s="7">
    <fb>44755</fb>
    <v>15</v>
  </rv>
  <rv s="7">
    <fb>175.44</fb>
    <v>16</v>
  </rv>
  <rv s="7">
    <fb>51.79</fb>
    <v>16</v>
  </rv>
  <rv s="7">
    <fb>21.63</fb>
    <v>16</v>
  </rv>
  <rv s="7">
    <fb>288.73</fb>
    <v>16</v>
  </rv>
  <rv s="7">
    <fb>74.53</fb>
    <v>16</v>
  </rv>
  <rv s="7">
    <fb>44756</fb>
    <v>15</v>
  </rv>
  <rv s="7">
    <fb>175.68</fb>
    <v>16</v>
  </rv>
  <rv s="7">
    <fb>51.39</fb>
    <v>16</v>
  </rv>
  <rv s="7">
    <fb>21.35</fb>
    <v>16</v>
  </rv>
  <rv s="7">
    <fb>286.14999999999998</fb>
    <v>16</v>
  </rv>
  <rv s="7">
    <fb>74.010000000000005</fb>
    <v>16</v>
  </rv>
  <rv s="7">
    <fb>44757</fb>
    <v>15</v>
  </rv>
  <rv s="7">
    <fb>178.23</fb>
    <v>16</v>
  </rv>
  <rv s="7">
    <fb>51.75</fb>
    <v>16</v>
  </rv>
  <rv s="7">
    <fb>21.34</fb>
    <v>16</v>
  </rv>
  <rv s="7">
    <fb>292.83999999999997</fb>
    <v>16</v>
  </rv>
  <rv s="7">
    <fb>75.650000000000006</fb>
    <v>16</v>
  </rv>
  <rv s="7">
    <fb>44760</fb>
    <v>15</v>
  </rv>
  <rv s="7">
    <fb>174.23</fb>
    <v>16</v>
  </rv>
  <rv s="7">
    <fb>50.75</fb>
    <v>16</v>
  </rv>
  <rv s="7">
    <fb>286.06</fb>
    <v>16</v>
  </rv>
  <rv s="7">
    <fb>73.739999999999995</fb>
    <v>16</v>
  </rv>
  <rv s="7">
    <fb>44761</fb>
    <v>15</v>
  </rv>
  <rv s="7">
    <fb>171.69</fb>
    <v>16</v>
  </rv>
  <rv s="7">
    <fb>51.37</fb>
    <v>16</v>
  </rv>
  <rv s="7">
    <fb>21.84</fb>
    <v>16</v>
  </rv>
  <rv s="7">
    <fb>289.60000000000002</fb>
    <v>16</v>
  </rv>
  <rv s="7">
    <fb>73.14</fb>
    <v>16</v>
  </rv>
  <rv s="7">
    <fb>44762</fb>
    <v>15</v>
  </rv>
  <rv s="7">
    <fb>170.71</fb>
    <v>16</v>
  </rv>
  <rv s="7">
    <fb>50.82</fb>
    <v>16</v>
  </rv>
  <rv s="7">
    <fb>21.96</fb>
    <v>16</v>
  </rv>
  <rv s="7">
    <fb>285.5</fb>
    <v>16</v>
  </rv>
  <rv s="7">
    <fb>72.819999999999993</fb>
    <v>16</v>
  </rv>
  <rv s="7">
    <fb>44763</fb>
    <v>15</v>
  </rv>
  <rv s="7">
    <fb>171.31</fb>
    <v>16</v>
  </rv>
  <rv s="7">
    <fb>51.12</fb>
    <v>16</v>
  </rv>
  <rv s="7">
    <fb>21.38</fb>
    <v>16</v>
  </rv>
  <rv s="7">
    <fb>283.11</fb>
    <v>16</v>
  </rv>
  <rv s="7">
    <fb>73.040000000000006</fb>
    <v>16</v>
  </rv>
  <rv s="7">
    <fb>44764</fb>
    <v>15</v>
  </rv>
  <rv s="7">
    <fb>172.12</fb>
    <v>16</v>
  </rv>
  <rv s="7">
    <fb>51.23</fb>
    <v>16</v>
  </rv>
  <rv s="7">
    <fb>20.86</fb>
    <v>16</v>
  </rv>
  <rv s="7">
    <fb>280.29000000000002</fb>
    <v>16</v>
  </rv>
  <rv s="7">
    <fb>72.95</fb>
    <v>16</v>
  </rv>
  <rv s="7">
    <fb>44767</fb>
    <v>15</v>
  </rv>
  <rv s="7">
    <fb>172.46</fb>
    <v>16</v>
  </rv>
  <rv s="7">
    <fb>51.77</fb>
    <v>16</v>
  </rv>
  <rv s="7">
    <fb>21.01</fb>
    <v>16</v>
  </rv>
  <rv s="7">
    <fb>283.68</fb>
    <v>16</v>
  </rv>
  <rv s="7">
    <fb>72.84</fb>
    <v>16</v>
  </rv>
  <rv s="7">
    <fb>44768</fb>
    <v>15</v>
  </rv>
  <rv s="7">
    <fb>173.68</fb>
    <v>16</v>
  </rv>
  <rv s="7">
    <fb>52.3</fb>
    <v>16</v>
  </rv>
  <rv s="7">
    <fb>288.22000000000003</fb>
    <v>16</v>
  </rv>
  <rv s="7">
    <fb>73.63</fb>
    <v>16</v>
  </rv>
  <rv s="7">
    <fb>44769</fb>
    <v>15</v>
  </rv>
  <rv s="7">
    <fb>173.2</fb>
    <v>16</v>
  </rv>
  <rv s="7">
    <fb>51.95</fb>
    <v>16</v>
  </rv>
  <rv s="7">
    <fb>21.29</fb>
    <v>16</v>
  </rv>
  <rv s="7">
    <fb>286.99</fb>
    <v>16</v>
  </rv>
  <rv s="7">
    <fb>74.81</fb>
    <v>16</v>
  </rv>
  <rv s="7">
    <fb>44770</fb>
    <v>15</v>
  </rv>
  <rv s="7">
    <fb>174.2</fb>
    <v>16</v>
  </rv>
  <rv s="7">
    <fb>50.72</fb>
    <v>16</v>
  </rv>
  <rv s="7">
    <fb>20.73</fb>
    <v>16</v>
  </rv>
  <rv s="7">
    <fb>280.82</fb>
    <v>16</v>
  </rv>
  <rv s="7">
    <fb>74.7</fb>
    <v>16</v>
  </rv>
  <rv s="7">
    <fb>44771</fb>
    <v>15</v>
  </rv>
  <rv s="7">
    <fb>174.52</fb>
    <v>16</v>
  </rv>
  <rv s="7">
    <fb>50.51</fb>
    <v>16</v>
  </rv>
  <rv s="7">
    <fb>20.92</fb>
    <v>16</v>
  </rv>
  <rv s="7">
    <fb>280.41000000000003</fb>
    <v>16</v>
  </rv>
  <rv s="7">
    <fb>73.78</fb>
    <v>16</v>
  </rv>
  <rv s="7">
    <fb>44774</fb>
    <v>15</v>
  </rv>
  <rv s="7">
    <fb>173.91</fb>
    <v>16</v>
  </rv>
  <rv s="7">
    <fb>50.61</fb>
    <v>16</v>
  </rv>
  <rv s="7">
    <fb>20.96</fb>
    <v>16</v>
  </rv>
  <rv s="7">
    <fb>273.83</fb>
    <v>16</v>
  </rv>
  <rv s="7">
    <fb>73.62</fb>
    <v>16</v>
  </rv>
  <rv s="7">
    <fb>44775</fb>
    <v>15</v>
  </rv>
  <rv s="7">
    <fb>172.92</fb>
    <v>16</v>
  </rv>
  <rv s="7">
    <fb>49.69</fb>
    <v>16</v>
  </rv>
  <rv s="7">
    <fb>21.49</fb>
    <v>16</v>
  </rv>
  <rv s="7">
    <fb>273.86</fb>
    <v>16</v>
  </rv>
  <rv s="7">
    <fb>73.28</fb>
    <v>16</v>
  </rv>
  <rv s="7">
    <fb>44776</fb>
    <v>15</v>
  </rv>
  <rv s="7">
    <fb>174.59</fb>
    <v>16</v>
  </rv>
  <rv s="7">
    <fb>49.86</fb>
    <v>16</v>
  </rv>
  <rv s="7">
    <fb>21.4</fb>
    <v>16</v>
  </rv>
  <rv s="7">
    <fb>275.02999999999997</fb>
    <v>16</v>
  </rv>
  <rv s="7">
    <fb>72.989999999999995</fb>
    <v>16</v>
  </rv>
  <rv s="7">
    <fb>44777</fb>
    <v>15</v>
  </rv>
  <rv s="7">
    <fb>171.79</fb>
    <v>16</v>
  </rv>
  <rv s="7">
    <fb>21.44</fb>
    <v>16</v>
  </rv>
  <rv s="7">
    <fb>274.85000000000002</fb>
    <v>16</v>
  </rv>
  <rv s="7">
    <fb>72.12</fb>
    <v>16</v>
  </rv>
  <rv s="7">
    <fb>44778</fb>
    <v>15</v>
  </rv>
  <rv s="7">
    <fb>171.11</fb>
    <v>16</v>
  </rv>
  <rv s="7">
    <fb>49.27</fb>
    <v>16</v>
  </rv>
  <rv s="7">
    <fb>21.52</fb>
    <v>16</v>
  </rv>
  <rv s="7">
    <fb>288.02999999999997</fb>
    <v>16</v>
  </rv>
  <rv s="7">
    <fb>44781</fb>
    <v>15</v>
  </rv>
  <rv s="7">
    <fb>170.2</fb>
    <v>16</v>
  </rv>
  <rv s="7">
    <fb>49.57</fb>
    <v>16</v>
  </rv>
  <rv s="7">
    <fb>21.55</fb>
    <v>16</v>
  </rv>
  <rv s="7">
    <fb>293.95</fb>
    <v>16</v>
  </rv>
  <rv s="7">
    <fb>73.8</fb>
    <v>16</v>
  </rv>
  <rv s="7">
    <fb>44782</fb>
    <v>15</v>
  </rv>
  <rv s="7">
    <fb>170.18</fb>
    <v>16</v>
  </rv>
  <rv s="7">
    <fb>49.78</fb>
    <v>16</v>
  </rv>
  <rv s="7">
    <fb>21.06</fb>
    <v>16</v>
  </rv>
  <rv s="7">
    <fb>298.83</fb>
    <v>16</v>
  </rv>
  <rv s="7">
    <fb>44783</fb>
    <v>15</v>
  </rv>
  <rv s="7">
    <fb>170.67</fb>
    <v>16</v>
  </rv>
  <rv s="7">
    <fb>49.95</fb>
    <v>16</v>
  </rv>
  <rv s="7">
    <fb>19.5</fb>
    <v>16</v>
  </rv>
  <rv s="7">
    <fb>295.77</fb>
    <v>16</v>
  </rv>
  <rv s="7">
    <fb>74.86</fb>
    <v>16</v>
  </rv>
  <rv s="7">
    <fb>44784</fb>
    <v>15</v>
  </rv>
  <rv s="7">
    <fb>167.14</fb>
    <v>16</v>
  </rv>
  <rv s="7">
    <fb>48.29</fb>
    <v>16</v>
  </rv>
  <rv s="7">
    <fb>19.23</fb>
    <v>16</v>
  </rv>
  <rv s="7">
    <fb>292.16000000000003</fb>
    <v>16</v>
  </rv>
  <rv s="7">
    <fb>74.459999999999994</fb>
    <v>16</v>
  </rv>
  <rv s="7">
    <fb>44785</fb>
    <v>15</v>
  </rv>
  <rv s="7">
    <fb>165.3</fb>
    <v>16</v>
  </rv>
  <rv s="7">
    <fb>50.11</fb>
    <v>16</v>
  </rv>
  <rv s="7">
    <fb>19.48</fb>
    <v>16</v>
  </rv>
  <rv s="7">
    <fb>294.52</fb>
    <v>16</v>
  </rv>
  <rv s="7">
    <fb>75.569999999999993</fb>
    <v>16</v>
  </rv>
  <rv s="7">
    <fb>44788</fb>
    <v>15</v>
  </rv>
  <rv s="7">
    <fb>166.09</fb>
    <v>16</v>
  </rv>
  <rv s="7">
    <fb>49.75</fb>
    <v>16</v>
  </rv>
  <rv s="7">
    <fb>19.399999999999999</fb>
    <v>16</v>
  </rv>
  <rv s="7">
    <fb>305.52999999999997</fb>
    <v>16</v>
  </rv>
  <rv s="7">
    <fb>44789</fb>
    <v>15</v>
  </rv>
  <rv s="7">
    <fb>167.57</fb>
    <v>16</v>
  </rv>
  <rv s="7">
    <fb>19.510000000000002</fb>
    <v>16</v>
  </rv>
  <rv s="7">
    <fb>303</fb>
    <v>16</v>
  </rv>
  <rv s="7">
    <fb>74.13</fb>
    <v>16</v>
  </rv>
  <rv s="7">
    <fb>44790</fb>
    <v>15</v>
  </rv>
  <rv s="7">
    <fb>167.58</fb>
    <v>16</v>
  </rv>
  <rv s="7">
    <fb>19.309999999999999</fb>
    <v>16</v>
  </rv>
  <rv s="7">
    <fb>299.23</fb>
    <v>16</v>
  </rv>
  <rv s="7">
    <fb>74.56</fb>
    <v>16</v>
  </rv>
  <rv s="7">
    <fb>44791</fb>
    <v>15</v>
  </rv>
  <rv s="7">
    <fb>166.77</fb>
    <v>16</v>
  </rv>
  <rv s="7">
    <fb>48.58</fb>
    <v>16</v>
  </rv>
  <rv s="7">
    <fb>74.150000000000006</fb>
    <v>16</v>
  </rv>
  <rv s="7">
    <fb>44792</fb>
    <v>15</v>
  </rv>
  <rv s="7">
    <fb>169.31</fb>
    <v>16</v>
  </rv>
  <rv s="7">
    <fb>49.15</fb>
    <v>16</v>
  </rv>
  <rv s="7">
    <fb>19.329999999999998</fb>
    <v>16</v>
  </rv>
  <rv s="7">
    <fb>299.04000000000002</fb>
    <v>16</v>
  </rv>
  <rv s="7">
    <fb>75.33</fb>
    <v>16</v>
  </rv>
  <rv s="7">
    <fb>44795</fb>
    <v>15</v>
  </rv>
  <rv s="7">
    <fb>167.59</fb>
    <v>16</v>
  </rv>
  <rv s="7">
    <fb>48.9</fb>
    <v>16</v>
  </rv>
  <rv s="7">
    <fb>19.149999999999999</fb>
    <v>16</v>
  </rv>
  <rv s="7">
    <fb>293.83999999999997</fb>
    <v>16</v>
  </rv>
  <rv s="7">
    <fb>74.55</fb>
    <v>16</v>
  </rv>
  <rv s="7">
    <fb>44796</fb>
    <v>15</v>
  </rv>
  <rv s="7">
    <fb>166.13</fb>
    <v>16</v>
  </rv>
  <rv s="7">
    <fb>48.01</fb>
    <v>16</v>
  </rv>
  <rv s="7">
    <fb>19.11</fb>
    <v>16</v>
  </rv>
  <rv s="7">
    <fb>286.25</fb>
    <v>16</v>
  </rv>
  <rv s="7">
    <fb>72.77</fb>
    <v>16</v>
  </rv>
  <rv s="7">
    <fb>44797</fb>
    <v>15</v>
  </rv>
  <rv s="7">
    <fb>165.58</fb>
    <v>16</v>
  </rv>
  <rv s="7">
    <fb>47.43</fb>
    <v>16</v>
  </rv>
  <rv s="7">
    <fb>19.010000000000002</fb>
    <v>16</v>
  </rv>
  <rv s="7">
    <fb>291.02999999999997</fb>
    <v>16</v>
  </rv>
  <rv s="7">
    <fb>72.42</fb>
    <v>16</v>
  </rv>
  <rv s="7">
    <fb>44798</fb>
    <v>15</v>
  </rv>
  <rv s="7">
    <fb>167.13</fb>
    <v>16</v>
  </rv>
  <rv s="7">
    <fb>47.9</fb>
    <v>16</v>
  </rv>
  <rv s="7">
    <fb>18.809999999999999</fb>
    <v>16</v>
  </rv>
  <rv s="7">
    <fb>291.22000000000003</fb>
    <v>16</v>
  </rv>
  <rv s="7">
    <fb>71.5</fb>
    <v>16</v>
  </rv>
  <rv s="7">
    <fb>44799</fb>
    <v>15</v>
  </rv>
  <rv s="7">
    <fb>164.27</fb>
    <v>16</v>
  </rv>
  <rv s="7">
    <fb>46.82</fb>
    <v>16</v>
  </rv>
  <rv s="7">
    <fb>18.23</fb>
    <v>16</v>
  </rv>
  <rv s="7">
    <fb>281.68</fb>
    <v>16</v>
  </rv>
  <rv s="7">
    <fb>71.19</fb>
    <v>16</v>
  </rv>
  <rv s="7">
    <fb>44802</fb>
    <v>15</v>
  </rv>
  <rv s="7">
    <fb>163</fb>
    <v>16</v>
  </rv>
  <rv s="7">
    <fb>46.23</fb>
    <v>16</v>
  </rv>
  <rv s="7">
    <fb>18</fb>
    <v>16</v>
  </rv>
  <rv s="7">
    <fb>281.60000000000002</fb>
    <v>16</v>
  </rv>
  <rv s="7">
    <fb>66.75</fb>
    <v>16</v>
  </rv>
  <rv s="7">
    <fb>44803</fb>
    <v>15</v>
  </rv>
  <rv s="7">
    <fb>162.43</fb>
    <v>16</v>
  </rv>
  <rv s="7">
    <fb>45.85</fb>
    <v>16</v>
  </rv>
  <rv s="7">
    <fb>17.87</fb>
    <v>16</v>
  </rv>
  <rv s="7">
    <fb>281.36</fb>
    <v>16</v>
  </rv>
  <rv s="7">
    <fb>67.2</fb>
    <v>16</v>
  </rv>
  <rv s="7">
    <fb>44804</fb>
    <v>15</v>
  </rv>
  <rv s="7">
    <fb>161.34</fb>
    <v>16</v>
  </rv>
  <rv s="7">
    <fb>45.23</fb>
    <v>16</v>
  </rv>
  <rv s="7">
    <fb>17.739999999999998</fb>
    <v>16</v>
  </rv>
  <rv s="7">
    <fb>281.76</fb>
    <v>16</v>
  </rv>
  <rv s="7">
    <fb>67.41</fb>
    <v>16</v>
  </rv>
  <rv s="7">
    <fb>44805</fb>
    <v>15</v>
  </rv>
  <rv s="7">
    <fb>165.34</fb>
    <v>16</v>
  </rv>
  <rv s="7">
    <fb>46.63</fb>
    <v>16</v>
  </rv>
  <rv s="7">
    <fb>18.22</fb>
    <v>16</v>
  </rv>
  <rv s="7">
    <fb>290.2</fb>
    <v>16</v>
  </rv>
  <rv s="7">
    <fb>69.09</fb>
    <v>16</v>
  </rv>
  <rv s="7">
    <fb>44806</fb>
    <v>15</v>
  </rv>
  <rv s="7">
    <fb>162.74</fb>
    <v>16</v>
  </rv>
  <rv s="7">
    <fb>45.7</fb>
    <v>16</v>
  </rv>
  <rv s="7">
    <fb>17.91</fb>
    <v>16</v>
  </rv>
  <rv s="7">
    <fb>281.04000000000002</fb>
    <v>16</v>
  </rv>
  <rv s="7">
    <fb>68.61</fb>
    <v>16</v>
  </rv>
  <rv s="7">
    <fb>44810</fb>
    <v>15</v>
  </rv>
  <rv s="7">
    <fb>163.18</fb>
    <v>16</v>
  </rv>
  <rv s="7">
    <fb>45.76</fb>
    <v>16</v>
  </rv>
  <rv s="7">
    <fb>17.37</fb>
    <v>16</v>
  </rv>
  <rv s="7">
    <fb>279.18</fb>
    <v>16</v>
  </rv>
  <rv s="7">
    <fb>68.650000000000006</fb>
    <v>16</v>
  </rv>
  <rv s="7">
    <fb>44811</fb>
    <v>15</v>
  </rv>
  <rv s="7">
    <fb>164.07</fb>
    <v>16</v>
  </rv>
  <rv s="7">
    <fb>46.13</fb>
    <v>16</v>
  </rv>
  <rv s="7">
    <fb>17.78</fb>
    <v>16</v>
  </rv>
  <rv s="7">
    <fb>284.44</fb>
    <v>16</v>
  </rv>
  <rv s="7">
    <fb>68.760000000000005</fb>
    <v>16</v>
  </rv>
  <rv s="7">
    <fb>44812</fb>
    <v>15</v>
  </rv>
  <rv s="7">
    <fb>165.39</fb>
    <v>16</v>
  </rv>
  <rv s="7">
    <fb>47.08</fb>
    <v>16</v>
  </rv>
  <rv s="7">
    <fb>288.99</fb>
    <v>16</v>
  </rv>
  <rv s="7">
    <fb>69.38</fb>
    <v>16</v>
  </rv>
  <rv s="7">
    <fb>44813</fb>
    <v>15</v>
  </rv>
  <rv s="7">
    <fb>165.71</fb>
    <v>16</v>
  </rv>
  <rv s="7">
    <fb>47.84</fb>
    <v>16</v>
  </rv>
  <rv s="7">
    <fb>17.899999999999999</fb>
    <v>16</v>
  </rv>
  <rv s="7">
    <fb>292.11</fb>
    <v>16</v>
  </rv>
  <rv s="7">
    <fb>70.16</fb>
    <v>16</v>
  </rv>
  <rv s="7">
    <fb>44816</fb>
    <v>15</v>
  </rv>
  <rv s="7">
    <fb>165.64</fb>
    <v>16</v>
  </rv>
  <rv s="7">
    <fb>47.76</fb>
    <v>16</v>
  </rv>
  <rv s="7">
    <fb>17.97</fb>
    <v>16</v>
  </rv>
  <rv s="7">
    <fb>293.48</fb>
    <v>16</v>
  </rv>
  <rv s="7">
    <fb>72.36</fb>
    <v>16</v>
  </rv>
  <rv s="7">
    <fb>44817</fb>
    <v>15</v>
  </rv>
  <rv s="7">
    <fb>161.33000000000001</fb>
    <v>16</v>
  </rv>
  <rv s="7">
    <fb>46.19</fb>
    <v>16</v>
  </rv>
  <rv s="7">
    <fb>17.14</fb>
    <v>16</v>
  </rv>
  <rv s="7">
    <fb>280.67</fb>
    <v>16</v>
  </rv>
  <rv s="7">
    <fb>71.040000000000006</fb>
    <v>16</v>
  </rv>
  <rv s="7">
    <fb>44818</fb>
    <v>15</v>
  </rv>
  <rv s="7">
    <fb>164.66</fb>
    <v>16</v>
  </rv>
  <rv s="7">
    <fb>46.15</fb>
    <v>16</v>
  </rv>
  <rv s="7">
    <fb>17.18</fb>
    <v>16</v>
  </rv>
  <rv s="7">
    <fb>284.86</fb>
    <v>16</v>
  </rv>
  <rv s="7">
    <fb>70.47</fb>
    <v>16</v>
  </rv>
  <rv s="7">
    <fb>44819</fb>
    <v>15</v>
  </rv>
  <rv s="7">
    <fb>165.08</fb>
    <v>16</v>
  </rv>
  <rv s="7">
    <fb>45.94</fb>
    <v>16</v>
  </rv>
  <rv s="7">
    <fb>17.13</fb>
    <v>16</v>
  </rv>
  <rv s="7">
    <fb>287.67</fb>
    <v>16</v>
  </rv>
  <rv s="7">
    <fb>71.78</fb>
    <v>16</v>
  </rv>
  <rv s="7">
    <fb>44820</fb>
    <v>15</v>
  </rv>
  <rv s="7">
    <fb>167.6</fb>
    <v>16</v>
  </rv>
  <rv s="7">
    <fb>46.03</fb>
    <v>16</v>
  </rv>
  <rv s="7">
    <fb>17.149999999999999</fb>
    <v>16</v>
  </rv>
  <rv s="7">
    <fb>289.70999999999998</fb>
    <v>16</v>
  </rv>
  <rv s="7">
    <fb>71.52</fb>
    <v>16</v>
  </rv>
  <rv s="7">
    <fb>44823</fb>
    <v>15</v>
  </rv>
  <rv s="7">
    <fb>166.28</fb>
    <v>16</v>
  </rv>
  <rv s="7">
    <fb>45.44</fb>
    <v>16</v>
  </rv>
  <rv s="7">
    <fb>16.920000000000002</fb>
    <v>16</v>
  </rv>
  <rv s="7">
    <fb>285.14</fb>
    <v>16</v>
  </rv>
  <rv s="7">
    <fb>70.19</fb>
    <v>16</v>
  </rv>
  <rv s="7">
    <fb>44824</fb>
    <v>15</v>
  </rv>
  <rv s="7">
    <fb>164.97</fb>
    <v>16</v>
  </rv>
  <rv s="7">
    <fb>44.77</fb>
    <v>16</v>
  </rv>
  <rv s="7">
    <fb>16.899999999999999</fb>
    <v>16</v>
  </rv>
  <rv s="7">
    <fb>286.94</fb>
    <v>16</v>
  </rv>
  <rv s="7">
    <fb>69.73</fb>
    <v>16</v>
  </rv>
  <rv s="7">
    <fb>44825</fb>
    <v>15</v>
  </rv>
  <rv s="7">
    <fb>163.28</fb>
    <v>16</v>
  </rv>
  <rv s="7">
    <fb>43.92</fb>
    <v>16</v>
  </rv>
  <rv s="7">
    <fb>16.5</fb>
    <v>16</v>
  </rv>
  <rv s="7">
    <fb>280.39999999999998</fb>
    <v>16</v>
  </rv>
  <rv s="7">
    <fb>69.459999999999994</fb>
    <v>16</v>
  </rv>
  <rv s="7">
    <fb>44826</fb>
    <v>15</v>
  </rv>
  <rv s="7">
    <fb>166.18</fb>
    <v>16</v>
  </rv>
  <rv s="7">
    <fb>44.57</fb>
    <v>16</v>
  </rv>
  <rv s="7">
    <fb>16.57</fb>
    <v>16</v>
  </rv>
  <rv s="7">
    <fb>286.33999999999997</fb>
    <v>16</v>
  </rv>
  <rv s="7">
    <fb>71.290000000000006</fb>
    <v>16</v>
  </rv>
  <rv s="7">
    <fb>44827</fb>
    <v>15</v>
  </rv>
  <rv s="7">
    <fb>166.72</fb>
    <v>16</v>
  </rv>
  <rv s="7">
    <fb>44.08</fb>
    <v>16</v>
  </rv>
  <rv s="7">
    <fb>16.28</fb>
    <v>16</v>
  </rv>
  <rv s="7">
    <fb>283.45</fb>
    <v>16</v>
  </rv>
  <rv s="7">
    <fb>70.709999999999994</fb>
    <v>16</v>
  </rv>
  <rv s="7">
    <fb>44830</fb>
    <v>15</v>
  </rv>
  <rv s="7">
    <fb>165.7</fb>
    <v>16</v>
  </rv>
  <rv s="7">
    <fb>43.83</fb>
    <v>16</v>
  </rv>
  <rv s="7">
    <fb>15.89</fb>
    <v>16</v>
  </rv>
  <rv s="7">
    <fb>276.77999999999997</fb>
    <v>16</v>
  </rv>
  <rv s="7">
    <fb>70.150000000000006</fb>
    <v>16</v>
  </rv>
  <rv s="7">
    <fb>44831</fb>
    <v>15</v>
  </rv>
  <rv s="7">
    <fb>164.94</fb>
    <v>16</v>
  </rv>
  <rv s="7">
    <fb>44.09</fb>
    <v>16</v>
  </rv>
  <rv s="7">
    <fb>15.9</fb>
    <v>16</v>
  </rv>
  <rv s="7">
    <fb>284.74</fb>
    <v>16</v>
  </rv>
  <rv s="7">
    <fb>70.36</fb>
    <v>16</v>
  </rv>
  <rv s="7">
    <fb>44832</fb>
    <v>15</v>
  </rv>
  <rv s="7">
    <fb>166.36</fb>
    <v>16</v>
  </rv>
  <rv s="7">
    <fb>44.43</fb>
    <v>16</v>
  </rv>
  <rv s="7">
    <fb>16.190000000000001</fb>
    <v>16</v>
  </rv>
  <rv s="7">
    <fb>292.41000000000003</fb>
    <v>16</v>
  </rv>
  <rv s="7">
    <fb>72.06</fb>
    <v>16</v>
  </rv>
  <rv s="7">
    <fb>44833</fb>
    <v>15</v>
  </rv>
  <rv s="7">
    <fb>164.53</fb>
    <v>16</v>
  </rv>
  <rv s="7">
    <fb>44.16</fb>
    <v>16</v>
  </rv>
  <rv s="7">
    <fb>15.84</fb>
    <v>16</v>
  </rv>
  <rv s="7">
    <fb>292.8</fb>
    <v>16</v>
  </rv>
  <rv s="7">
    <fb>71.709999999999994</fb>
    <v>16</v>
  </rv>
  <rv s="7">
    <fb>44834</fb>
    <v>15</v>
  </rv>
  <rv s="7">
    <fb>163.36000000000001</fb>
    <v>16</v>
  </rv>
  <rv s="7">
    <fb>43.76</fb>
    <v>16</v>
  </rv>
  <rv s="7">
    <fb>15.68</fb>
    <v>16</v>
  </rv>
  <rv s="7">
    <fb>289.54000000000002</fb>
    <v>16</v>
  </rv>
  <rv s="7">
    <fb>71.09</fb>
    <v>16</v>
  </rv>
  <rv s="7">
    <fb>44837</fb>
    <v>15</v>
  </rv>
  <rv s="7">
    <fb>163.19999999999999</fb>
    <v>16</v>
  </rv>
  <rv s="7">
    <fb>44.14</fb>
    <v>16</v>
  </rv>
  <rv s="7">
    <fb>16.350000000000001</fb>
    <v>16</v>
  </rv>
  <rv s="7">
    <fb>297.43</fb>
    <v>16</v>
  </rv>
  <rv s="7">
    <fb>70.53</fb>
    <v>16</v>
  </rv>
  <rv s="7">
    <fb>44838</fb>
    <v>15</v>
  </rv>
  <rv s="7">
    <fb>165.62</fb>
    <v>16</v>
  </rv>
  <rv s="7">
    <fb>44.46</fb>
    <v>16</v>
  </rv>
  <rv s="7">
    <fb>16.41</fb>
    <v>16</v>
  </rv>
  <rv s="7">
    <fb>300.64</fb>
    <v>16</v>
  </rv>
  <rv s="7">
    <fb>71.209999999999994</fb>
    <v>16</v>
  </rv>
  <rv s="7">
    <fb>44839</fb>
    <v>15</v>
  </rv>
  <rv s="7">
    <fb>165.11</fb>
    <v>16</v>
  </rv>
  <rv s="7">
    <fb>44.12</fb>
    <v>16</v>
  </rv>
  <rv s="7">
    <fb>15.98</fb>
    <v>16</v>
  </rv>
  <rv s="7">
    <fb>302.02</fb>
    <v>16</v>
  </rv>
  <rv s="7">
    <fb>71.45</fb>
    <v>16</v>
  </rv>
  <rv s="7">
    <fb>44840</fb>
    <v>15</v>
  </rv>
  <rv s="7">
    <fb>161.91</fb>
    <v>16</v>
  </rv>
  <rv s="7">
    <fb>43.09</fb>
    <v>16</v>
  </rv>
  <rv s="7">
    <fb>15.6</fb>
    <v>16</v>
  </rv>
  <rv s="7">
    <fb>298.63</fb>
    <v>16</v>
  </rv>
  <rv s="7">
    <fb>70.239999999999995</fb>
    <v>16</v>
  </rv>
  <rv s="7">
    <fb>44841</fb>
    <v>15</v>
  </rv>
  <rv s="7">
    <fb>160.19999999999999</fb>
    <v>16</v>
  </rv>
  <rv s="7">
    <fb>42.32</fb>
    <v>16</v>
  </rv>
  <rv s="7">
    <fb>15.4</fb>
    <v>16</v>
  </rv>
  <rv s="7">
    <fb>295.23</fb>
    <v>16</v>
  </rv>
  <rv s="7">
    <fb>69.7</fb>
    <v>16</v>
  </rv>
  <rv s="7">
    <fb>44844</fb>
    <v>15</v>
  </rv>
  <rv s="7">
    <fb>160.41</fb>
    <v>16</v>
  </rv>
  <rv s="7">
    <fb>41.75</fb>
    <v>16</v>
  </rv>
  <rv s="7">
    <fb>14.96</fb>
    <v>16</v>
  </rv>
  <rv s="7">
    <fb>294.54000000000002</fb>
    <v>16</v>
  </rv>
  <rv s="7">
    <fb>68.48</fb>
    <v>16</v>
  </rv>
  <rv s="7">
    <fb>44845</fb>
    <v>15</v>
  </rv>
  <rv s="7">
    <fb>162.72999999999999</fb>
    <v>16</v>
  </rv>
  <rv s="7">
    <fb>41.92</fb>
    <v>16</v>
  </rv>
  <rv s="7">
    <fb>15.51</fb>
    <v>16</v>
  </rv>
  <rv s="7">
    <fb>295.16000000000003</fb>
    <v>16</v>
  </rv>
  <rv s="7">
    <fb>69.650000000000006</fb>
    <v>16</v>
  </rv>
  <rv s="7">
    <fb>44846</fb>
    <v>15</v>
  </rv>
  <rv s="7">
    <fb>162.69</fb>
    <v>16</v>
  </rv>
  <rv s="7">
    <fb>42.03</fb>
    <v>16</v>
  </rv>
  <rv s="7">
    <fb>15.32</fb>
    <v>16</v>
  </rv>
  <rv s="7">
    <fb>290.13</fb>
    <v>16</v>
  </rv>
  <rv s="7">
    <fb>69.28</fb>
    <v>16</v>
  </rv>
  <rv s="7">
    <fb>44847</fb>
    <v>15</v>
  </rv>
  <rv s="7">
    <fb>165.15</fb>
    <v>16</v>
  </rv>
  <rv s="7">
    <fb>42.98</fb>
    <v>16</v>
  </rv>
  <rv s="7">
    <fb>15.66</fb>
    <v>16</v>
  </rv>
  <rv s="7">
    <fb>296.54000000000002</fb>
    <v>16</v>
  </rv>
  <rv s="7">
    <fb>70.77</fb>
    <v>16</v>
  </rv>
  <rv s="7">
    <fb>44848</fb>
    <v>15</v>
  </rv>
  <rv s="7">
    <fb>164.46</fb>
    <v>16</v>
  </rv>
  <rv s="7">
    <fb>42.86</fb>
    <v>16</v>
  </rv>
  <rv s="7">
    <fb>15.65</fb>
    <v>16</v>
  </rv>
  <rv s="7">
    <fb>293.20999999999998</fb>
    <v>16</v>
  </rv>
  <rv s="7">
    <fb>70.62</fb>
    <v>16</v>
  </rv>
  <rv s="7">
    <fb>44851</fb>
    <v>15</v>
  </rv>
  <rv s="7">
    <fb>166.59</fb>
    <v>16</v>
  </rv>
  <rv s="7">
    <fb>43.65</fb>
    <v>16</v>
  </rv>
  <rv s="7">
    <fb>16.329999999999998</fb>
    <v>16</v>
  </rv>
  <rv s="7">
    <fb>297.02</fb>
    <v>16</v>
  </rv>
  <rv s="7">
    <fb>71.38</fb>
    <v>16</v>
  </rv>
  <rv s="7">
    <fb>44852</fb>
    <v>15</v>
  </rv>
  <rv s="7">
    <fb>166.01</fb>
    <v>16</v>
  </rv>
  <rv s="7">
    <fb>16.53</fb>
    <v>16</v>
  </rv>
  <rv s="7">
    <fb>300.17</fb>
    <v>16</v>
  </rv>
  <rv s="7">
    <fb>71.739999999999995</fb>
    <v>16</v>
  </rv>
  <rv s="7">
    <fb>44853</fb>
    <v>15</v>
  </rv>
  <rv s="7">
    <fb>164.69</fb>
    <v>16</v>
  </rv>
  <rv s="7">
    <fb>43.11</fb>
    <v>16</v>
  </rv>
  <rv s="7">
    <fb>16.25</fb>
    <v>16</v>
  </rv>
  <rv s="7">
    <fb>292.02</fb>
    <v>16</v>
  </rv>
  <rv s="7">
    <fb>71.14</fb>
    <v>16</v>
  </rv>
  <rv s="7">
    <fb>44854</fb>
    <v>15</v>
  </rv>
  <rv s="7">
    <fb>42.91</fb>
    <v>16</v>
  </rv>
  <rv s="7">
    <fb>16.13</fb>
    <v>16</v>
  </rv>
  <rv s="7">
    <fb>290.16000000000003</fb>
    <v>16</v>
  </rv>
  <rv s="7">
    <fb>70.349999999999994</fb>
    <v>16</v>
  </rv>
  <rv s="7">
    <fb>44855</fb>
    <v>15</v>
  </rv>
  <rv s="7">
    <fb>168.71</fb>
    <v>16</v>
  </rv>
  <rv s="7">
    <fb>44.95</fb>
    <v>16</v>
  </rv>
  <rv s="7">
    <fb>16.45</fb>
    <v>16</v>
  </rv>
  <rv s="7">
    <fb>300</fb>
    <v>16</v>
  </rv>
  <rv s="7">
    <fb>72.209999999999994</fb>
    <v>16</v>
  </rv>
  <rv s="7">
    <fb>44858</fb>
    <v>15</v>
  </rv>
  <rv s="7">
    <fb>170.98</fb>
    <v>16</v>
  </rv>
  <rv s="7">
    <fb>45.54</fb>
    <v>16</v>
  </rv>
  <rv s="7">
    <fb>16.32</fb>
    <v>16</v>
  </rv>
  <rv s="7">
    <fb>310.5</fb>
    <v>16</v>
  </rv>
  <rv s="7">
    <fb>44859</fb>
    <v>15</v>
  </rv>
  <rv s="7">
    <fb>45.59</fb>
    <v>16</v>
  </rv>
  <rv s="7">
    <fb>16.670000000000002</fb>
    <v>16</v>
  </rv>
  <rv s="7">
    <fb>309.20999999999998</fb>
    <v>16</v>
  </rv>
  <rv s="7">
    <fb>44860</fb>
    <v>15</v>
  </rv>
  <rv s="7">
    <fb>172.21</fb>
    <v>16</v>
  </rv>
  <rv s="7">
    <fb>46.06</fb>
    <v>16</v>
  </rv>
  <rv s="7">
    <fb>16.34</fb>
    <v>16</v>
  </rv>
  <rv s="7">
    <fb>311.18</fb>
    <v>16</v>
  </rv>
  <rv s="7">
    <fb>74.45</fb>
    <v>16</v>
  </rv>
  <rv s="7">
    <fb>44861</fb>
    <v>15</v>
  </rv>
  <rv s="7">
    <fb>172.31</fb>
    <v>16</v>
  </rv>
  <rv s="7">
    <fb>45.74</fb>
    <v>16</v>
  </rv>
  <rv s="7">
    <fb>287.89</fb>
    <v>16</v>
  </rv>
  <rv s="7">
    <fb>74.599999999999994</fb>
    <v>16</v>
  </rv>
  <rv s="7">
    <fb>44862</fb>
    <v>15</v>
  </rv>
  <rv s="7">
    <fb>174.87</fb>
    <v>16</v>
  </rv>
  <rv s="7">
    <fb>16.63</fb>
    <v>16</v>
  </rv>
  <rv s="7">
    <fb>313.89</fb>
    <v>16</v>
  </rv>
  <rv s="7">
    <fb>76.83</fb>
    <v>16</v>
  </rv>
  <rv s="7">
    <fb>44865</fb>
    <v>15</v>
  </rv>
  <rv s="7">
    <fb>173.97</fb>
    <v>16</v>
  </rv>
  <rv s="7">
    <fb>46.55</fb>
    <v>16</v>
  </rv>
  <rv s="7">
    <fb>16.579999999999998</fb>
    <v>16</v>
  </rv>
  <rv s="7">
    <fb>312</fb>
    <v>16</v>
  </rv>
  <rv s="7">
    <fb>77.47</fb>
    <v>16</v>
  </rv>
  <rv s="7">
    <fb>44866</fb>
    <v>15</v>
  </rv>
  <rv s="7">
    <fb>173.09</fb>
    <v>16</v>
  </rv>
  <rv s="7">
    <fb>16.8</fb>
    <v>16</v>
  </rv>
  <rv s="7">
    <fb>314.2</fb>
    <v>16</v>
  </rv>
  <rv s="7">
    <fb>77.7</fb>
    <v>16</v>
  </rv>
  <rv s="7">
    <fb>44867</fb>
    <v>15</v>
  </rv>
  <rv s="7">
    <fb>170.43</fb>
    <v>16</v>
  </rv>
  <rv s="7">
    <fb>47.07</fb>
    <v>16</v>
  </rv>
  <rv s="7">
    <fb>17.010000000000002</fb>
    <v>16</v>
  </rv>
  <rv s="7">
    <fb>310.01</fb>
    <v>16</v>
  </rv>
  <rv s="7">
    <fb>77.45</fb>
    <v>16</v>
  </rv>
  <rv s="7">
    <fb>44868</fb>
    <v>15</v>
  </rv>
  <rv s="7">
    <fb>170.72</fb>
    <v>16</v>
  </rv>
  <rv s="7">
    <fb>46.57</fb>
    <v>16</v>
  </rv>
  <rv s="7">
    <fb>16.239999999999998</fb>
    <v>16</v>
  </rv>
  <rv s="7">
    <fb>311.3</fb>
    <v>16</v>
  </rv>
  <rv s="7">
    <fb>78.48</fb>
    <v>16</v>
  </rv>
  <rv s="2">
    <v>https://www.bing.com/financeapi/forcetrigger?t=bo5fpr&amp;q=XNAS%3aMRNA&amp;form=skydnc</v>
    <v>Learn more on Bing</v>
  </rv>
  <rv s="3">
    <v>en-US</v>
    <v>bo5fpr</v>
    <v>268435456</v>
    <v>1</v>
    <v>Powered by Refinitiv</v>
    <v>5</v>
    <v>MODERNA, INC. (XNAS:MRNA)</v>
    <v>6</v>
    <v>7</v>
    <v>Finance</v>
    <v>8</v>
    <v>376.65</v>
    <v>115.03</v>
    <v>1.7349000000000001</v>
    <v>11.12</v>
    <v>7.5389999999999999E-2</v>
    <v>USD</v>
    <v>Moderna, Inc. is a biotechnology company that is focused on creating a transformative medicines based on messenger ribonucleic acid (mRNA), to improve the lives of patients. The Company’s mRNA medicines are designed to direct the body’s cells to produce intracellular, membrane, or secreted proteins that have a therapeutic or preventive benefit with the potential to address a range of spectrum of diseases. It is developing vaccines and therapeutics for infectious diseases, immuno-oncology, rare diseases, autoimmune and cardiovascular diseases, independently and with its strategic collaborators. The Company develops technologies that enable the development of mRNA medicines for diverse applications. It has created modalities, including prophylactic vaccines, systemic secreted and cell surface therapeutics, cancer vaccines, intratumoral immuno-oncology, and systemic intracellular therapeutics. The Company develops technologies that enable the development of mRNA medicines.</v>
    <v>2700</v>
    <v>Nasdaq Stock Market</v>
    <v>XNAS</v>
    <v>XNAS</v>
    <v>200 Technology Sq, Cambridge, MA, 02139-3578 US</v>
    <v>160.74</v>
    <v>Biotechnology &amp; Medical Research</v>
    <v>Stock</v>
    <v>44869.823756203128</v>
    <v>755</v>
    <v>143.64500000000001</v>
    <v>62052080552</v>
    <v>MODERNA, INC.</v>
    <v>MODERNA, INC.</v>
    <v>149.6</v>
    <v>4.4965999999999999</v>
    <v>147.5</v>
    <v>158.62</v>
    <v>391199600</v>
    <v>MRNA</v>
    <v>MODERNA, INC. (XNAS:MRNA)</v>
    <v>6993344</v>
    <v>5084754</v>
    <v>2016</v>
  </rv>
  <rv s="1">
    <v>756</v>
  </rv>
  <rv s="2">
    <v>https://www.bing.com/financeapi/forcetrigger?t=a1wyu2&amp;q=XNYS%3aLLY&amp;form=skydnc</v>
    <v>Learn more on Bing</v>
  </rv>
  <rv s="3">
    <v>en-US</v>
    <v>a1wyu2</v>
    <v>268435456</v>
    <v>1</v>
    <v>Powered by Refinitiv</v>
    <v>5</v>
    <v>ELI LILLY AND COMPANY (XNYS:LLY)</v>
    <v>6</v>
    <v>7</v>
    <v>Finance</v>
    <v>9</v>
    <v>365.87540000000001</v>
    <v>231.87</v>
    <v>0.36149999999999999</v>
    <v>-6.4649999999999999</v>
    <v>-1.7875000000000002E-2</v>
    <v>USD</v>
    <v>Eli Lilly and Company is engaged in a drug manufacturing business. The Company discovers, develops, manufactures, and markets products in the human pharmaceutical products segment. Its diabetes products include Basaglar, Humalog, Humulin, Jardiance, Trajenta, and Trulicity. Its oncology products consist of Alimta, Cyramza, Erbitux, Retevmo, Tyvyt, and Verzenio. Its immunology products include Olumiant, Baricitinib, and Taltz. Its neuroscience products include Cymbalta, Emgality, and Zyprexa. Its other therapies consist of Bamlanivimab and etesevimab, Bebtelovimab, Cialis, and Forteo. It maintains special business groups to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about 120 countries.</v>
    <v>35000</v>
    <v>New York Stock Exchange</v>
    <v>XNYS</v>
    <v>XNYS</v>
    <v>Lilly Corporate Ctr, Drop Code 1094, Lilly Corporate Ctr, INDIANAPOLIS, IN, 46285-0001 US</v>
    <v>365.87540000000001</v>
    <v>Pharmaceuticals</v>
    <v>Stock</v>
    <v>44869.813342152345</v>
    <v>758</v>
    <v>353.33499999999998</v>
    <v>337517442748</v>
    <v>ELI LILLY AND COMPANY</v>
    <v>ELI LILLY AND COMPANY</v>
    <v>365.2</v>
    <v>54.355400000000003</v>
    <v>361.68</v>
    <v>355.21499999999997</v>
    <v>950177900</v>
    <v>LLY</v>
    <v>ELI LILLY AND COMPANY (XNYS:LLY)</v>
    <v>1845956</v>
    <v>2948319</v>
    <v>1901</v>
  </rv>
  <rv s="1">
    <v>759</v>
  </rv>
  <rv s="2">
    <v>https://www.bing.com/financeapi/forcetrigger?t=a1xxmw&amp;q=XNYS%3aMRK&amp;form=skydnc</v>
    <v>Learn more on Bing</v>
  </rv>
  <rv s="3">
    <v>en-US</v>
    <v>a1xxmw</v>
    <v>268435456</v>
    <v>1</v>
    <v>Powered by Refinitiv</v>
    <v>5</v>
    <v>MERCK &amp; CO., INC. (XNYS:MRK)</v>
    <v>6</v>
    <v>7</v>
    <v>Finance</v>
    <v>8</v>
    <v>101.5</v>
    <v>71.5</v>
    <v>0.40150000000000002</v>
    <v>0.245</v>
    <v>2.4809999999999997E-3</v>
    <v>USD</v>
    <v>Merck &amp; Co., Inc. is a global health care company. The Company offers health solutions through its prescription medicines, vaccines, biologic therapies and animal health products. It operates through two segments: Pharmaceutical and Animal Health. The Company's Pharmaceutical segment includes human health pharmaceutical and vaccine products. Its human health pharmaceutical products consist of therapeutic and preventive agents, generally sold by prescription, for the treatment of human disorders. The Company sells these human health pharmaceutical products primarily to drug wholesalers and retailers, hospitals, government agencies and managed health care providers such as health maintenance organizations. The Animal Health segment develops, manufactures and markets a range of veterinary pharmaceutical and vaccine products, as well as health management solutions and services, for the prevention, treatment and control of disease in all livestock and companion animal species.</v>
    <v>68000</v>
    <v>New York Stock Exchange</v>
    <v>XNYS</v>
    <v>XNYS</v>
    <v>2000 Galloping Hill Road, KENILWORTH, NJ, 07033 US</v>
    <v>99.375</v>
    <v>Pharmaceuticals</v>
    <v>Stock</v>
    <v>44869.823731469529</v>
    <v>761</v>
    <v>97.96</v>
    <v>250782053600</v>
    <v>MERCK &amp; CO., INC.</v>
    <v>MERCK &amp; CO., INC.</v>
    <v>99.06</v>
    <v>16.359500000000001</v>
    <v>98.75</v>
    <v>98.995000000000005</v>
    <v>2533280000</v>
    <v>MRK</v>
    <v>MERCK &amp; CO., INC. (XNYS:MRK)</v>
    <v>5229617</v>
    <v>9768128</v>
    <v>1970</v>
  </rv>
  <rv s="1">
    <v>762</v>
  </rv>
  <rv s="2">
    <v>https://www.bing.com/financeapi/forcetrigger?t=a1tvoc&amp;q=XNAS%3aGILD&amp;form=skydnc</v>
    <v>Learn more on Bing</v>
  </rv>
  <rv s="3">
    <v>en-US</v>
    <v>a1tvoc</v>
    <v>268435456</v>
    <v>1</v>
    <v>Powered by Refinitiv</v>
    <v>5</v>
    <v>GILEAD SCIENCES, INC. (XNAS:GILD)</v>
    <v>6</v>
    <v>7</v>
    <v>Finance</v>
    <v>8</v>
    <v>81.319999999999993</v>
    <v>57.164999999999999</v>
    <v>0.43419999999999997</v>
    <v>1.03</v>
    <v>1.2962E-2</v>
    <v>USD</v>
    <v>Gilead Sciences, Inc. is a biopharmaceutical company. The Company is focused on the discovery, development and commercialization of medicine to prevent and treat diseases, including human immunodeficiency virus (HIV), viral hepatitis and cancer. The Company’s products for HIV/AIDS patients include Biktarvy, Genvoya, Descovy, Odefsey, Truvada, Complera/Eviplera, Stribild, and Atripla. Its COVID-19 product is Veklury. The products for liver diseases include Epclusa, Harvoni, Vosevi, Vemlidy, and Viread. The products under hematology/oncology/cell therapy include Yescarta, Tecartus, Trodelvy, and Zydelig. The other products include Letairis (ambrisentan), Ranexa (ranolazine), Cayston, Jyseleca, and AmBisome (amphotericin B liposome for injection). The Company also sells and distributes generic versions of Epclusa and Harvoni in the United States. The Company is also focused on restoring immune balance with agonists targeting immune inhibitory receptors.</v>
    <v>14400</v>
    <v>Nasdaq Stock Market</v>
    <v>XNAS</v>
    <v>XNAS</v>
    <v>333 LAKESIDE DR, FOSTER CITY, CA, 94404-1147 US</v>
    <v>81.319999999999993</v>
    <v>Pharmaceuticals</v>
    <v>Stock</v>
    <v>44869.823735277343</v>
    <v>764</v>
    <v>78.39</v>
    <v>100934460000</v>
    <v>GILEAD SCIENCES, INC.</v>
    <v>GILEAD SCIENCES, INC.</v>
    <v>79.14</v>
    <v>30.048300000000001</v>
    <v>79.459999999999994</v>
    <v>80.489999999999995</v>
    <v>1254000000</v>
    <v>GILD</v>
    <v>GILEAD SCIENCES, INC. (XNAS:GILD)</v>
    <v>6980689</v>
    <v>8670574</v>
    <v>1987</v>
  </rv>
  <rv s="1">
    <v>765</v>
  </rv>
  <rv s="7">
    <fb>2186065</fb>
    <v>17</v>
  </rv>
  <rv s="7">
    <fb>328.3</fb>
    <v>16</v>
  </rv>
  <rv s="7">
    <fb>333.85</fb>
    <v>16</v>
  </rv>
  <rv s="7">
    <fb>327.52</fb>
    <v>16</v>
  </rv>
  <rv s="7">
    <fb>331.78</fb>
    <v>16</v>
  </rv>
  <rv s="7">
    <fb>44504</fb>
    <v>15</v>
  </rv>
  <rv s="7">
    <fb>271</fb>
    <v>16</v>
  </rv>
  <rv s="7">
    <fb>4299153</fb>
    <v>17</v>
  </rv>
  <rv s="7">
    <fb>327.94</fb>
    <v>16</v>
  </rv>
  <rv s="7">
    <fb>339.26</fb>
    <v>16</v>
  </rv>
  <rv s="7">
    <fb>326.87</fb>
    <v>16</v>
  </rv>
  <rv s="7">
    <fb>332.95</fb>
    <v>16</v>
  </rv>
  <rv s="7">
    <fb>44505</fb>
    <v>15</v>
  </rv>
  <rv s="7">
    <fb>265</fb>
    <v>16</v>
  </rv>
  <rv s="7">
    <fb>2601643</fb>
    <v>17</v>
  </rv>
  <rv s="7">
    <fb>332.97</fb>
    <v>16</v>
  </rv>
  <rv s="7">
    <fb>333.07</fb>
    <v>16</v>
  </rv>
  <rv s="7">
    <fb>324.89999999999998</fb>
    <v>16</v>
  </rv>
  <rv s="7">
    <fb>326.66000000000003</fb>
    <v>16</v>
  </rv>
  <rv s="7">
    <fb>44508</fb>
    <v>15</v>
  </rv>
  <rv s="7">
    <fb>260.52999999999997</fb>
    <v>16</v>
  </rv>
  <rv s="7">
    <fb>1956232</fb>
    <v>17</v>
  </rv>
  <rv s="7">
    <fb>326.23</fb>
    <v>16</v>
  </rv>
  <rv s="7">
    <fb>327.0068</fb>
    <v>16</v>
  </rv>
  <rv s="7">
    <fb>320.24</fb>
    <v>16</v>
  </rv>
  <rv s="7">
    <fb>323.89</fb>
    <v>16</v>
  </rv>
  <rv s="7">
    <fb>44509</fb>
    <v>15</v>
  </rv>
  <rv s="7">
    <fb>262.02</fb>
    <v>16</v>
  </rv>
  <rv s="7">
    <fb>2599113</fb>
    <v>17</v>
  </rv>
  <rv s="7">
    <fb>320</fb>
    <v>16</v>
  </rv>
  <rv s="7">
    <fb>329.03</fb>
    <v>16</v>
  </rv>
  <rv s="7">
    <fb>319.43</fb>
    <v>16</v>
  </rv>
  <rv s="7">
    <fb>327.60000000000002</fb>
    <v>16</v>
  </rv>
  <rv s="7">
    <fb>44510</fb>
    <v>15</v>
  </rv>
  <rv s="7">
    <fb>264.64999999999998</fb>
    <v>16</v>
  </rv>
  <rv s="7">
    <fb>1764724</fb>
    <v>17</v>
  </rv>
  <rv s="7">
    <fb>327.38</fb>
    <v>16</v>
  </rv>
  <rv s="7">
    <fb>333.65</fb>
    <v>16</v>
  </rv>
  <rv s="7">
    <fb>323.88</fb>
    <v>16</v>
  </rv>
  <rv s="7">
    <fb>324.57</fb>
    <v>16</v>
  </rv>
  <rv s="7">
    <fb>44511</fb>
    <v>15</v>
  </rv>
  <rv s="7">
    <fb>262.63</fb>
    <v>16</v>
  </rv>
  <rv s="7">
    <fb>2657403</fb>
    <v>17</v>
  </rv>
  <rv s="7">
    <fb>319.12</fb>
    <v>16</v>
  </rv>
  <rv s="7">
    <fb>333.37400000000002</fb>
    <v>16</v>
  </rv>
  <rv s="7">
    <fb>319.1001</fb>
    <v>16</v>
  </rv>
  <rv s="7">
    <fb>332.1</fb>
    <v>16</v>
  </rv>
  <rv s="7">
    <fb>44512</fb>
    <v>15</v>
  </rv>
  <rv s="7">
    <fb>259.64999999999998</fb>
    <v>16</v>
  </rv>
  <rv s="7">
    <fb>2231710</fb>
    <v>17</v>
  </rv>
  <rv s="7">
    <fb>331.56</fb>
    <v>16</v>
  </rv>
  <rv s="7">
    <fb>335.28739999999999</fb>
    <v>16</v>
  </rv>
  <rv s="7">
    <fb>328.2269</fb>
    <v>16</v>
  </rv>
  <rv s="7">
    <fb>331.39</fb>
    <v>16</v>
  </rv>
  <rv s="7">
    <fb>44515</fb>
    <v>15</v>
  </rv>
  <rv s="7">
    <fb>258.43</fb>
    <v>16</v>
  </rv>
  <rv s="7">
    <fb>2230039</fb>
    <v>17</v>
  </rv>
  <rv s="7">
    <fb>332.79</fb>
    <v>16</v>
  </rv>
  <rv s="7">
    <fb>337.58</fb>
    <v>16</v>
  </rv>
  <rv s="7">
    <fb>331.75</fb>
    <v>16</v>
  </rv>
  <rv s="7">
    <fb>332.76</fb>
    <v>16</v>
  </rv>
  <rv s="7">
    <fb>44516</fb>
    <v>15</v>
  </rv>
  <rv s="7">
    <fb>257.72000000000003</fb>
    <v>16</v>
  </rv>
  <rv s="7">
    <fb>2087263</fb>
    <v>17</v>
  </rv>
  <rv s="7">
    <fb>334.14</fb>
    <v>16</v>
  </rv>
  <rv s="7">
    <fb>335.33</fb>
    <v>16</v>
  </rv>
  <rv s="7">
    <fb>330.37</fb>
    <v>16</v>
  </rv>
  <rv s="7">
    <fb>335.03</fb>
    <v>16</v>
  </rv>
  <rv s="7">
    <fb>44517</fb>
    <v>15</v>
  </rv>
  <rv s="7">
    <fb>261.18</fb>
    <v>16</v>
  </rv>
  <rv s="7">
    <fb>2419015</fb>
    <v>17</v>
  </rv>
  <rv s="7">
    <fb>335.25</fb>
    <v>16</v>
  </rv>
  <rv s="7">
    <fb>335.63</fb>
    <v>16</v>
  </rv>
  <rv s="7">
    <fb>325.97000000000003</fb>
    <v>16</v>
  </rv>
  <rv s="7">
    <fb>329.29</fb>
    <v>16</v>
  </rv>
  <rv s="7">
    <fb>44518</fb>
    <v>15</v>
  </rv>
  <rv s="7">
    <fb>261.33</fb>
    <v>16</v>
  </rv>
  <rv s="7">
    <fb>1761387</fb>
    <v>17</v>
  </rv>
  <rv s="7">
    <fb>331.15</fb>
    <v>16</v>
  </rv>
  <rv s="7">
    <fb>331.435</fb>
    <v>16</v>
  </rv>
  <rv s="7">
    <fb>325.89999999999998</fb>
    <v>16</v>
  </rv>
  <rv s="7">
    <fb>329.07</fb>
    <v>16</v>
  </rv>
  <rv s="7">
    <fb>44519</fb>
    <v>15</v>
  </rv>
  <rv s="7">
    <fb>260.7</fb>
    <v>16</v>
  </rv>
  <rv s="7">
    <fb>3274712</fb>
    <v>17</v>
  </rv>
  <rv s="7">
    <fb>342.43</fb>
    <v>16</v>
  </rv>
  <rv s="7">
    <fb>326.77</fb>
    <v>16</v>
  </rv>
  <rv s="7">
    <fb>340.77</fb>
    <v>16</v>
  </rv>
  <rv s="7">
    <fb>44522</fb>
    <v>15</v>
  </rv>
  <rv s="7">
    <fb>260.44</fb>
    <v>16</v>
  </rv>
  <rv s="7">
    <fb>3375901</fb>
    <v>17</v>
  </rv>
  <rv s="7">
    <fb>344.22</fb>
    <v>16</v>
  </rv>
  <rv s="7">
    <fb>351.77</fb>
    <v>16</v>
  </rv>
  <rv s="7">
    <fb>347.9</fb>
    <v>16</v>
  </rv>
  <rv s="7">
    <fb>44523</fb>
    <v>15</v>
  </rv>
  <rv s="7">
    <fb>261.95999999999998</fb>
    <v>16</v>
  </rv>
  <rv s="7">
    <fb>2513137</fb>
    <v>17</v>
  </rv>
  <rv s="7">
    <fb>346.52</fb>
    <v>16</v>
  </rv>
  <rv s="7">
    <fb>352.32990000000001</fb>
    <v>16</v>
  </rv>
  <rv s="7">
    <fb>343.05009999999999</fb>
    <v>16</v>
  </rv>
  <rv s="7">
    <fb>351.31</fb>
    <v>16</v>
  </rv>
  <rv s="7">
    <fb>44524</fb>
    <v>15</v>
  </rv>
  <rv s="7">
    <fb>262</fb>
    <v>16</v>
  </rv>
  <rv s="7">
    <fb>2373741</fb>
    <v>17</v>
  </rv>
  <rv s="7">
    <fb>352.5</fb>
    <v>16</v>
  </rv>
  <rv s="7">
    <fb>361.48</fb>
    <v>16</v>
  </rv>
  <rv s="7">
    <fb>350.44</fb>
    <v>16</v>
  </rv>
  <rv s="7">
    <fb>357.86</fb>
    <v>16</v>
  </rv>
  <rv s="7">
    <fb>44526</fb>
    <v>15</v>
  </rv>
  <rv s="7">
    <fb>260.37</fb>
    <v>16</v>
  </rv>
  <rv s="7">
    <fb>2347623</fb>
    <v>17</v>
  </rv>
  <rv s="7">
    <fb>358.99</fb>
    <v>16</v>
  </rv>
  <rv s="7">
    <fb>361.11750000000001</fb>
    <v>16</v>
  </rv>
  <rv s="7">
    <fb>355.32</fb>
    <v>16</v>
  </rv>
  <rv s="7">
    <fb>356.33</fb>
    <v>16</v>
  </rv>
  <rv s="7">
    <fb>44529</fb>
    <v>15</v>
  </rv>
  <rv s="7">
    <fb>254.83</fb>
    <v>16</v>
  </rv>
  <rv s="7">
    <fb>2942083</fb>
    <v>17</v>
  </rv>
  <rv s="7">
    <fb>360.32</fb>
    <v>16</v>
  </rv>
  <rv s="7">
    <fb>362</fb>
    <v>16</v>
  </rv>
  <rv s="7">
    <fb>357.04</fb>
    <v>16</v>
  </rv>
  <rv s="7">
    <fb>359.9</fb>
    <v>16</v>
  </rv>
  <rv s="7">
    <fb>44530</fb>
    <v>15</v>
  </rv>
  <rv s="7">
    <fb>248.04</fb>
    <v>16</v>
  </rv>
  <rv s="7">
    <fb>4258199</fb>
    <v>17</v>
  </rv>
  <rv s="7">
    <fb>358.65</fb>
    <v>16</v>
  </rv>
  <rv s="7">
    <fb>363.91989999999998</fb>
    <v>16</v>
  </rv>
  <rv s="7">
    <fb>350.46</fb>
    <v>16</v>
  </rv>
  <rv s="7">
    <fb>362.09</fb>
    <v>16</v>
  </rv>
  <rv s="7">
    <fb>44531</fb>
    <v>15</v>
  </rv>
  <rv s="7">
    <fb>249.13</fb>
    <v>16</v>
  </rv>
  <rv s="7">
    <fb>7012953</fb>
    <v>17</v>
  </rv>
  <rv s="7">
    <fb>345.83</fb>
    <v>16</v>
  </rv>
  <rv s="7">
    <fb>340.75</fb>
    <v>16</v>
  </rv>
  <rv s="7">
    <fb>352.58</fb>
    <v>16</v>
  </rv>
  <rv s="7">
    <fb>44532</fb>
    <v>15</v>
  </rv>
  <rv s="7">
    <fb>247.88</fb>
    <v>16</v>
  </rv>
  <rv s="7">
    <fb>3775944</fb>
    <v>17</v>
  </rv>
  <rv s="7">
    <fb>354.16</fb>
    <v>16</v>
  </rv>
  <rv s="7">
    <fb>363.14670000000001</fb>
    <v>16</v>
  </rv>
  <rv s="7">
    <fb>350.21</fb>
    <v>16</v>
  </rv>
  <rv s="7">
    <fb>354.96</fb>
    <v>16</v>
  </rv>
  <rv s="7">
    <fb>44533</fb>
    <v>15</v>
  </rv>
  <rv s="7">
    <fb>245.58</fb>
    <v>16</v>
  </rv>
  <rv s="7">
    <fb>2602543</fb>
    <v>17</v>
  </rv>
  <rv s="7">
    <fb>354.06</fb>
    <v>16</v>
  </rv>
  <rv s="7">
    <fb>362.83</fb>
    <v>16</v>
  </rv>
  <rv s="7">
    <fb>351.51</fb>
    <v>16</v>
  </rv>
  <rv s="7">
    <fb>361.68</fb>
    <v>16</v>
  </rv>
  <rv s="7">
    <fb>44536</fb>
    <v>15</v>
  </rv>
  <rv s="7">
    <fb>246.33</fb>
    <v>16</v>
  </rv>
  <rv s="7">
    <fb>44537</fb>
    <v>15</v>
  </rv>
  <rv s="7">
    <fb>245.11</fb>
    <v>16</v>
  </rv>
  <rv s="7">
    <fb>44538</fb>
    <v>15</v>
  </rv>
  <rv s="7">
    <fb>244.32</fb>
    <v>16</v>
  </rv>
  <rv s="7">
    <fb>44539</fb>
    <v>15</v>
  </rv>
  <rv s="7">
    <fb>242.9</fb>
    <v>16</v>
  </rv>
  <rv s="7">
    <fb>44540</fb>
    <v>15</v>
  </rv>
  <rv s="7">
    <fb>244.14</fb>
    <v>16</v>
  </rv>
  <rv s="7">
    <fb>44543</fb>
    <v>15</v>
  </rv>
  <rv s="7">
    <fb>248.53</fb>
    <v>16</v>
  </rv>
  <rv s="7">
    <fb>44544</fb>
    <v>15</v>
  </rv>
  <rv s="7">
    <fb>249.38</fb>
    <v>16</v>
  </rv>
  <rv s="7">
    <fb>44545</fb>
    <v>15</v>
  </rv>
  <rv s="7">
    <fb>275.27999999999997</fb>
    <v>16</v>
  </rv>
  <rv s="7">
    <fb>44546</fb>
    <v>15</v>
  </rv>
  <rv s="7">
    <fb>279.04000000000002</fb>
    <v>16</v>
  </rv>
  <rv s="7">
    <fb>44547</fb>
    <v>15</v>
  </rv>
  <rv s="7">
    <fb>267.42</fb>
    <v>16</v>
  </rv>
  <rv s="7">
    <fb>44550</fb>
    <v>15</v>
  </rv>
  <rv s="7">
    <fb>263.48</fb>
    <v>16</v>
  </rv>
  <rv s="7">
    <fb>44551</fb>
    <v>15</v>
  </rv>
  <rv s="7">
    <fb>264.88</fb>
    <v>16</v>
  </rv>
  <rv s="7">
    <fb>44552</fb>
    <v>15</v>
  </rv>
  <rv s="7">
    <fb>266.5</fb>
    <v>16</v>
  </rv>
  <rv s="7">
    <fb>44553</fb>
    <v>15</v>
  </rv>
  <rv s="7">
    <fb>273.10000000000002</fb>
    <v>16</v>
  </rv>
  <rv s="7">
    <fb>44557</fb>
    <v>15</v>
  </rv>
  <rv s="7">
    <fb>278.41000000000003</fb>
    <v>16</v>
  </rv>
  <rv s="7">
    <fb>44558</fb>
    <v>15</v>
  </rv>
  <rv s="7">
    <fb>276.43</fb>
    <v>16</v>
  </rv>
  <rv s="7">
    <fb>44559</fb>
    <v>15</v>
  </rv>
  <rv s="7">
    <fb>278.42</fb>
    <v>16</v>
  </rv>
  <rv s="7">
    <fb>44560</fb>
    <v>15</v>
  </rv>
  <rv s="7">
    <fb>277.25</fb>
    <v>16</v>
  </rv>
  <rv s="7">
    <fb>44561</fb>
    <v>15</v>
  </rv>
  <rv s="7">
    <fb>276.22000000000003</fb>
    <v>16</v>
  </rv>
  <rv s="7">
    <fb>44564</fb>
    <v>15</v>
  </rv>
  <rv s="7">
    <fb>271.73</fb>
    <v>16</v>
  </rv>
  <rv s="7">
    <fb>44565</fb>
    <v>15</v>
  </rv>
  <rv s="7">
    <fb>266.81</fb>
    <v>16</v>
  </rv>
  <rv s="7">
    <fb>44566</fb>
    <v>15</v>
  </rv>
  <rv s="7">
    <fb>260.64999999999998</fb>
    <v>16</v>
  </rv>
  <rv s="7">
    <fb>44567</fb>
    <v>15</v>
  </rv>
  <rv s="7">
    <fb>259.33</fb>
    <v>16</v>
  </rv>
  <rv s="7">
    <fb>44568</fb>
    <v>15</v>
  </rv>
  <rv s="7">
    <fb>259.5</fb>
    <v>16</v>
  </rv>
  <rv s="7">
    <fb>44571</fb>
    <v>15</v>
  </rv>
  <rv s="7">
    <fb>260.11</fb>
    <v>16</v>
  </rv>
  <rv s="7">
    <fb>44572</fb>
    <v>15</v>
  </rv>
  <rv s="7">
    <fb>262.32</fb>
    <v>16</v>
  </rv>
  <rv s="7">
    <fb>44573</fb>
    <v>15</v>
  </rv>
  <rv s="7">
    <fb>255.92</fb>
    <v>16</v>
  </rv>
  <rv s="7">
    <fb>44574</fb>
    <v>15</v>
  </rv>
  <rv s="7">
    <fb>249.67</fb>
    <v>16</v>
  </rv>
  <rv s="7">
    <fb>44575</fb>
    <v>15</v>
  </rv>
  <rv s="7">
    <fb>244.12</fb>
    <v>16</v>
  </rv>
  <rv s="7">
    <fb>44579</fb>
    <v>15</v>
  </rv>
  <rv s="7">
    <fb>247.07</fb>
    <v>16</v>
  </rv>
  <rv s="7">
    <fb>44580</fb>
    <v>15</v>
  </rv>
  <rv s="7">
    <fb>245.05</fb>
    <v>16</v>
  </rv>
  <rv s="7">
    <fb>44581</fb>
    <v>15</v>
  </rv>
  <rv s="7">
    <fb>243.13</fb>
    <v>16</v>
  </rv>
  <rv s="7">
    <fb>44582</fb>
    <v>15</v>
  </rv>
  <rv s="7">
    <fb>243.06</fb>
    <v>16</v>
  </rv>
  <rv s="7">
    <fb>44585</fb>
    <v>15</v>
  </rv>
  <rv s="7">
    <fb>240.42</fb>
    <v>16</v>
  </rv>
  <rv s="7">
    <fb>44586</fb>
    <v>15</v>
  </rv>
  <rv s="7">
    <fb>239.46</fb>
    <v>16</v>
  </rv>
  <rv s="7">
    <fb>44587</fb>
    <v>15</v>
  </rv>
  <rv s="7">
    <fb>237.86</fb>
    <v>16</v>
  </rv>
  <rv s="7">
    <fb>44588</fb>
    <v>15</v>
  </rv>
  <rv s="7">
    <fb>236.72</fb>
    <v>16</v>
  </rv>
  <rv s="7">
    <fb>44589</fb>
    <v>15</v>
  </rv>
  <rv s="7">
    <fb>245.1</fb>
    <v>16</v>
  </rv>
  <rv s="7">
    <fb>44592</fb>
    <v>15</v>
  </rv>
  <rv s="7">
    <fb>44593</fb>
    <v>15</v>
  </rv>
  <rv s="7">
    <fb>248.28</fb>
    <v>16</v>
  </rv>
  <rv s="7">
    <fb>44594</fb>
    <v>15</v>
  </rv>
  <rv s="7">
    <fb>250.83</fb>
    <v>16</v>
  </rv>
  <rv s="7">
    <fb>44595</fb>
    <v>15</v>
  </rv>
  <rv s="7">
    <fb>244.81</fb>
    <v>16</v>
  </rv>
  <rv s="7">
    <fb>44596</fb>
    <v>15</v>
  </rv>
  <rv s="7">
    <fb>242.27</fb>
    <v>16</v>
  </rv>
  <rv s="7">
    <fb>44599</fb>
    <v>15</v>
  </rv>
  <rv s="7">
    <fb>243.55</fb>
    <v>16</v>
  </rv>
  <rv s="7">
    <fb>44600</fb>
    <v>15</v>
  </rv>
  <rv s="7">
    <fb>239.91</fb>
    <v>16</v>
  </rv>
  <rv s="7">
    <fb>44601</fb>
    <v>15</v>
  </rv>
  <rv s="7">
    <fb>243.27</fb>
    <v>16</v>
  </rv>
  <rv s="7">
    <fb>44602</fb>
    <v>15</v>
  </rv>
  <rv s="7">
    <fb>239.64</fb>
    <v>16</v>
  </rv>
  <rv s="7">
    <fb>44603</fb>
    <v>15</v>
  </rv>
  <rv s="7">
    <fb>235.74</fb>
    <v>16</v>
  </rv>
  <rv s="7">
    <fb>44606</fb>
    <v>15</v>
  </rv>
  <rv s="7">
    <fb>234.69</fb>
    <v>16</v>
  </rv>
  <rv s="7">
    <fb>44607</fb>
    <v>15</v>
  </rv>
  <rv s="7">
    <fb>243.84</fb>
    <v>16</v>
  </rv>
  <rv s="7">
    <fb>44608</fb>
    <v>15</v>
  </rv>
  <rv s="7">
    <fb>44609</fb>
    <v>15</v>
  </rv>
  <rv s="7">
    <fb>240.97</fb>
    <v>16</v>
  </rv>
  <rv s="7">
    <fb>44610</fb>
    <v>15</v>
  </rv>
  <rv s="7">
    <fb>240.31</fb>
    <v>16</v>
  </rv>
  <rv s="7">
    <fb>44614</fb>
    <v>15</v>
  </rv>
  <rv s="7">
    <fb>239.13</fb>
    <v>16</v>
  </rv>
  <rv s="7">
    <fb>44615</fb>
    <v>15</v>
  </rv>
  <rv s="7">
    <fb>238.31</fb>
    <v>16</v>
  </rv>
  <rv s="7">
    <fb>44616</fb>
    <v>15</v>
  </rv>
  <rv s="7">
    <fb>243.08</fb>
    <v>16</v>
  </rv>
  <rv s="7">
    <fb>44617</fb>
    <v>15</v>
  </rv>
  <rv s="7">
    <fb>250.85</fb>
    <v>16</v>
  </rv>
  <rv s="7">
    <fb>44620</fb>
    <v>15</v>
  </rv>
  <rv s="7">
    <fb>249.95</fb>
    <v>16</v>
  </rv>
  <rv s="7">
    <fb>44621</fb>
    <v>15</v>
  </rv>
  <rv s="7">
    <fb>249.5</fb>
    <v>16</v>
  </rv>
  <rv s="7">
    <fb>44622</fb>
    <v>15</v>
  </rv>
  <rv s="7">
    <fb>44623</fb>
    <v>15</v>
  </rv>
  <rv s="7">
    <fb>258.64</fb>
    <v>16</v>
  </rv>
  <rv s="7">
    <fb>44624</fb>
    <v>15</v>
  </rv>
  <rv s="7">
    <fb>262.87</fb>
    <v>16</v>
  </rv>
  <rv s="7">
    <fb>44627</fb>
    <v>15</v>
  </rv>
  <rv s="7">
    <fb>261.64</fb>
    <v>16</v>
  </rv>
  <rv s="7">
    <fb>44628</fb>
    <v>15</v>
  </rv>
  <rv s="7">
    <fb>259.93</fb>
    <v>16</v>
  </rv>
  <rv s="7">
    <fb>44629</fb>
    <v>15</v>
  </rv>
  <rv s="7">
    <fb>262.79000000000002</fb>
    <v>16</v>
  </rv>
  <rv s="7">
    <fb>44630</fb>
    <v>15</v>
  </rv>
  <rv s="7">
    <fb>266.02</fb>
    <v>16</v>
  </rv>
  <rv s="7">
    <fb>44631</fb>
    <v>15</v>
  </rv>
  <rv s="7">
    <fb>266.3</fb>
    <v>16</v>
  </rv>
  <rv s="7">
    <fb>44634</fb>
    <v>15</v>
  </rv>
  <rv s="7">
    <fb>269</fb>
    <v>16</v>
  </rv>
  <rv s="7">
    <fb>44635</fb>
    <v>15</v>
  </rv>
  <rv s="7">
    <fb>275.45999999999998</fb>
    <v>16</v>
  </rv>
  <rv s="7">
    <fb>44636</fb>
    <v>15</v>
  </rv>
  <rv s="7">
    <fb>276.44</fb>
    <v>16</v>
  </rv>
  <rv s="7">
    <fb>44637</fb>
    <v>15</v>
  </rv>
  <rv s="7">
    <fb>285.51</fb>
    <v>16</v>
  </rv>
  <rv s="7">
    <fb>44638</fb>
    <v>15</v>
  </rv>
  <rv s="7">
    <fb>287.64</fb>
    <v>16</v>
  </rv>
  <rv s="7">
    <fb>44641</fb>
    <v>15</v>
  </rv>
  <rv s="7">
    <fb>289.64</fb>
    <v>16</v>
  </rv>
  <rv s="7">
    <fb>44642</fb>
    <v>15</v>
  </rv>
  <rv s="7">
    <fb>285.02</fb>
    <v>16</v>
  </rv>
  <rv s="7">
    <fb>44643</fb>
    <v>15</v>
  </rv>
  <rv s="7">
    <fb>284.19</fb>
    <v>16</v>
  </rv>
  <rv s="7">
    <fb>44644</fb>
    <v>15</v>
  </rv>
  <rv s="7">
    <fb>287.69</fb>
    <v>16</v>
  </rv>
  <rv s="7">
    <fb>44645</fb>
    <v>15</v>
  </rv>
  <rv s="7">
    <fb>289.02</fb>
    <v>16</v>
  </rv>
  <rv s="7">
    <fb>44648</fb>
    <v>15</v>
  </rv>
  <rv s="7">
    <fb>291.66000000000003</fb>
    <v>16</v>
  </rv>
  <rv s="7">
    <fb>44649</fb>
    <v>15</v>
  </rv>
  <rv s="7">
    <fb>288.39</fb>
    <v>16</v>
  </rv>
  <rv s="7">
    <fb>44650</fb>
    <v>15</v>
  </rv>
  <rv s="7">
    <fb>289.89</fb>
    <v>16</v>
  </rv>
  <rv s="7">
    <fb>44651</fb>
    <v>15</v>
  </rv>
  <rv s="7">
    <fb>286.37</fb>
    <v>16</v>
  </rv>
  <rv s="7">
    <fb>44652</fb>
    <v>15</v>
  </rv>
  <rv s="7">
    <fb>292.67</fb>
    <v>16</v>
  </rv>
  <rv s="7">
    <fb>44655</fb>
    <v>15</v>
  </rv>
  <rv s="7">
    <fb>291.42</fb>
    <v>16</v>
  </rv>
  <rv s="7">
    <fb>44656</fb>
    <v>15</v>
  </rv>
  <rv s="7">
    <fb>292.49</fb>
    <v>16</v>
  </rv>
  <rv s="7">
    <fb>44657</fb>
    <v>15</v>
  </rv>
  <rv s="7">
    <fb>305.83999999999997</fb>
    <v>16</v>
  </rv>
  <rv s="7">
    <fb>44658</fb>
    <v>15</v>
  </rv>
  <rv s="7">
    <fb>308.43</fb>
    <v>16</v>
  </rv>
  <rv s="7">
    <fb>44659</fb>
    <v>15</v>
  </rv>
  <rv s="7">
    <fb>311.69</fb>
    <v>16</v>
  </rv>
  <rv s="7">
    <fb>44662</fb>
    <v>15</v>
  </rv>
  <rv s="7">
    <fb>308.95999999999998</fb>
    <v>16</v>
  </rv>
  <rv s="7">
    <fb>44663</fb>
    <v>15</v>
  </rv>
  <rv s="7">
    <fb>308.08</fb>
    <v>16</v>
  </rv>
  <rv s="7">
    <fb>44664</fb>
    <v>15</v>
  </rv>
  <rv s="7">
    <fb>302.67</fb>
    <v>16</v>
  </rv>
  <rv s="7">
    <fb>44665</fb>
    <v>15</v>
  </rv>
  <rv s="7">
    <fb>301.86</fb>
    <v>16</v>
  </rv>
  <rv s="7">
    <fb>44669</fb>
    <v>15</v>
  </rv>
  <rv s="7">
    <fb>298.82</fb>
    <v>16</v>
  </rv>
  <rv s="7">
    <fb>44670</fb>
    <v>15</v>
  </rv>
  <rv s="7">
    <fb>297.01</fb>
    <v>16</v>
  </rv>
  <rv s="7">
    <fb>44671</fb>
    <v>15</v>
  </rv>
  <rv s="7">
    <fb>292.92</fb>
    <v>16</v>
  </rv>
  <rv s="7">
    <fb>44672</fb>
    <v>15</v>
  </rv>
  <rv s="7">
    <fb>289.61</fb>
    <v>16</v>
  </rv>
  <rv s="7">
    <fb>44673</fb>
    <v>15</v>
  </rv>
  <rv s="7">
    <fb>278.73</fb>
    <v>16</v>
  </rv>
  <rv s="7">
    <fb>44676</fb>
    <v>15</v>
  </rv>
  <rv s="7">
    <fb>285.2</fb>
    <v>16</v>
  </rv>
  <rv s="7">
    <fb>44677</fb>
    <v>15</v>
  </rv>
  <rv s="7">
    <fb>282.83</fb>
    <v>16</v>
  </rv>
  <rv s="7">
    <fb>44678</fb>
    <v>15</v>
  </rv>
  <rv s="7">
    <fb>285.08999999999997</fb>
    <v>16</v>
  </rv>
  <rv s="7">
    <fb>44679</fb>
    <v>15</v>
  </rv>
  <rv s="7">
    <fb>297.27</fb>
    <v>16</v>
  </rv>
  <rv s="7">
    <fb>44680</fb>
    <v>15</v>
  </rv>
  <rv s="7">
    <fb>292.13</fb>
    <v>16</v>
  </rv>
  <rv s="7">
    <fb>44683</fb>
    <v>15</v>
  </rv>
  <rv s="7">
    <fb>289.56</fb>
    <v>16</v>
  </rv>
  <rv s="7">
    <fb>44684</fb>
    <v>15</v>
  </rv>
  <rv s="7">
    <fb>288.07</fb>
    <v>16</v>
  </rv>
  <rv s="7">
    <fb>44685</fb>
    <v>15</v>
  </rv>
  <rv s="7">
    <fb>294.89999999999998</fb>
    <v>16</v>
  </rv>
  <rv s="7">
    <fb>44686</fb>
    <v>15</v>
  </rv>
  <rv s="7">
    <fb>292.37</fb>
    <v>16</v>
  </rv>
  <rv s="7">
    <fb>44687</fb>
    <v>15</v>
  </rv>
  <rv s="7">
    <fb>296.89999999999998</fb>
    <v>16</v>
  </rv>
  <rv s="7">
    <fb>289.23</fb>
    <v>16</v>
  </rv>
  <rv s="7">
    <fb>285.7</fb>
    <v>16</v>
  </rv>
  <rv s="7">
    <fb>286.69</fb>
    <v>16</v>
  </rv>
  <rv s="7">
    <fb>291.8</fb>
    <v>16</v>
  </rv>
  <rv s="7">
    <fb>291.63</fb>
    <v>16</v>
  </rv>
  <rv s="7">
    <fb>299.38</fb>
    <v>16</v>
  </rv>
  <rv s="7">
    <fb>301.39999999999998</fb>
    <v>16</v>
  </rv>
  <rv s="7">
    <fb>295.19</fb>
    <v>16</v>
  </rv>
  <rv s="7">
    <fb>286.27</fb>
    <v>16</v>
  </rv>
  <rv s="7">
    <fb>298.85000000000002</fb>
    <v>16</v>
  </rv>
  <rv s="7">
    <fb>302.60000000000002</fb>
    <v>16</v>
  </rv>
  <rv s="7">
    <fb>305.95999999999998</fb>
    <v>16</v>
  </rv>
  <rv s="7">
    <fb>307.01</fb>
    <v>16</v>
  </rv>
  <rv s="7">
    <fb>313.45999999999998</fb>
    <v>16</v>
  </rv>
  <rv s="7">
    <fb>323.48</fb>
    <v>16</v>
  </rv>
  <rv s="7">
    <fb>313.44</fb>
    <v>16</v>
  </rv>
  <rv s="7">
    <fb>311.08</fb>
    <v>16</v>
  </rv>
  <rv s="7">
    <fb>302.43</fb>
    <v>16</v>
  </rv>
  <rv s="7">
    <fb>301.64999999999998</fb>
    <v>16</v>
  </rv>
  <rv s="7">
    <fb>303.36</fb>
    <v>16</v>
  </rv>
  <rv s="7">
    <fb>312.10000000000002</fb>
    <v>16</v>
  </rv>
  <rv s="7">
    <fb>313.49</fb>
    <v>16</v>
  </rv>
  <rv s="7">
    <fb>303.25</fb>
    <v>16</v>
  </rv>
  <rv s="7">
    <fb>291.27999999999997</fb>
    <v>16</v>
  </rv>
  <rv s="7">
    <fb>290.79000000000002</fb>
    <v>16</v>
  </rv>
  <rv s="7">
    <fb>292.99</fb>
    <v>16</v>
  </rv>
  <rv s="7">
    <fb>290.89999999999998</fb>
    <v>16</v>
  </rv>
  <rv s="7">
    <fb>297.33999999999997</fb>
    <v>16</v>
  </rv>
  <rv s="7">
    <fb>306.69</fb>
    <v>16</v>
  </rv>
  <rv s="7">
    <fb>312.72000000000003</fb>
    <v>16</v>
  </rv>
  <rv s="7">
    <fb>325.62</fb>
    <v>16</v>
  </rv>
  <rv s="7">
    <fb>327.27</fb>
    <v>16</v>
  </rv>
  <rv s="7">
    <fb>317.62</fb>
    <v>16</v>
  </rv>
  <rv s="7">
    <fb>323</fb>
    <v>16</v>
  </rv>
  <rv s="7">
    <fb>324.23</fb>
    <v>16</v>
  </rv>
  <rv s="7">
    <fb>324.70999999999998</fb>
    <v>16</v>
  </rv>
  <rv s="7">
    <fb>327.18</fb>
    <v>16</v>
  </rv>
  <rv s="7">
    <fb>330.15</fb>
    <v>16</v>
  </rv>
  <rv s="7">
    <fb>327.95</fb>
    <v>16</v>
  </rv>
  <rv s="7">
    <fb>330.47</fb>
    <v>16</v>
  </rv>
  <rv s="7">
    <fb>331.07</fb>
    <v>16</v>
  </rv>
  <rv s="7">
    <fb>323.58999999999997</fb>
    <v>16</v>
  </rv>
  <rv s="7">
    <fb>322.45999999999998</fb>
    <v>16</v>
  </rv>
  <rv s="7">
    <fb>326.89</fb>
    <v>16</v>
  </rv>
  <rv s="7">
    <fb>331.6</fb>
    <v>16</v>
  </rv>
  <rv s="7">
    <fb>321.77</fb>
    <v>16</v>
  </rv>
  <rv s="7">
    <fb>326.2</fb>
    <v>16</v>
  </rv>
  <rv s="7">
    <fb>322.02999999999997</fb>
    <v>16</v>
  </rv>
  <rv s="7">
    <fb>326.92</fb>
    <v>16</v>
  </rv>
  <rv s="7">
    <fb>328.75</fb>
    <v>16</v>
  </rv>
  <rv s="7">
    <fb>331.55</fb>
    <v>16</v>
  </rv>
  <rv s="7">
    <fb>328.94</fb>
    <v>16</v>
  </rv>
  <rv s="7">
    <fb>330.8</fb>
    <v>16</v>
  </rv>
  <rv s="7">
    <fb>329.69</fb>
    <v>16</v>
  </rv>
  <rv s="7">
    <fb>324.14999999999998</fb>
    <v>16</v>
  </rv>
  <rv s="7">
    <fb>320.2</fb>
    <v>16</v>
  </rv>
  <rv s="7">
    <fb>313.83</fb>
    <v>16</v>
  </rv>
  <rv s="7">
    <fb>305.79000000000002</fb>
    <v>16</v>
  </rv>
  <rv s="7">
    <fb>301.32</fb>
    <v>16</v>
  </rv>
  <rv s="7">
    <fb>302.5</fb>
    <v>16</v>
  </rv>
  <rv s="7">
    <fb>303.02</fb>
    <v>16</v>
  </rv>
  <rv s="7">
    <fb>304.61</fb>
    <v>16</v>
  </rv>
  <rv s="7">
    <fb>301.17</fb>
    <v>16</v>
  </rv>
  <rv s="7">
    <fb>313.94</fb>
    <v>16</v>
  </rv>
  <rv s="7">
    <fb>310.31</fb>
    <v>16</v>
  </rv>
  <rv s="7">
    <fb>316.82</fb>
    <v>16</v>
  </rv>
  <rv s="7">
    <fb>316.72000000000003</fb>
    <v>16</v>
  </rv>
  <rv s="7">
    <fb>322.77</fb>
    <v>16</v>
  </rv>
  <rv s="7">
    <fb>323.10000000000002</fb>
    <v>16</v>
  </rv>
  <rv s="7">
    <fb>315.10000000000002</fb>
    <v>16</v>
  </rv>
  <rv s="7">
    <fb>318.87</fb>
    <v>16</v>
  </rv>
  <rv s="7">
    <fb>323.14</fb>
    <v>16</v>
  </rv>
  <rv s="7">
    <fb>315.56</fb>
    <v>16</v>
  </rv>
  <rv s="7">
    <fb>310.14999999999998</fb>
    <v>16</v>
  </rv>
  <rv s="7">
    <fb>307.04000000000002</fb>
    <v>16</v>
  </rv>
  <rv s="7">
    <fb>301.23</fb>
    <v>16</v>
  </rv>
  <rv s="7">
    <fb>309.13</fb>
    <v>16</v>
  </rv>
  <rv s="7">
    <fb>301.33</fb>
    <v>16</v>
  </rv>
  <rv s="7">
    <fb>306.82</fb>
    <v>16</v>
  </rv>
  <rv s="7">
    <fb>311.60000000000002</fb>
    <v>16</v>
  </rv>
  <rv s="7">
    <fb>315.5</fb>
    <v>16</v>
  </rv>
  <rv s="7">
    <fb>317.7</fb>
    <v>16</v>
  </rv>
  <rv s="7">
    <fb>315.22000000000003</fb>
    <v>16</v>
  </rv>
  <rv s="7">
    <fb>306.48</fb>
    <v>16</v>
  </rv>
  <rv s="7">
    <fb>309.61</fb>
    <v>16</v>
  </rv>
  <rv s="7">
    <fb>309.47000000000003</fb>
    <v>16</v>
  </rv>
  <rv s="7">
    <fb>308.89</fb>
    <v>16</v>
  </rv>
  <rv s="7">
    <fb>305.08999999999997</fb>
    <v>16</v>
  </rv>
  <rv s="7">
    <fb>301.73</fb>
    <v>16</v>
  </rv>
  <rv s="7">
    <fb>296.48</fb>
    <v>16</v>
  </rv>
  <rv s="7">
    <fb>310.87</fb>
    <v>16</v>
  </rv>
  <rv s="7">
    <fb>311.45999999999998</fb>
    <v>16</v>
  </rv>
  <rv s="7">
    <fb>307.5</fb>
    <v>16</v>
  </rv>
  <rv s="7">
    <fb>311.10000000000002</fb>
    <v>16</v>
  </rv>
  <rv s="7">
    <fb>334.38</fb>
    <v>16</v>
  </rv>
  <rv s="7">
    <fb>330.01</fb>
    <v>16</v>
  </rv>
  <rv s="7">
    <fb>323.35000000000002</fb>
    <v>16</v>
  </rv>
  <rv s="7">
    <fb>321.55</fb>
    <v>16</v>
  </rv>
  <rv s="7">
    <fb>329.89</fb>
    <v>16</v>
  </rv>
  <rv s="7">
    <fb>6065661</fb>
    <v>17</v>
  </rv>
  <rv s="7">
    <fb>88.58</fb>
    <v>16</v>
  </rv>
  <rv s="7">
    <fb>88.78</fb>
    <v>16</v>
  </rv>
  <rv s="7">
    <fb>88.02</fb>
    <v>16</v>
  </rv>
  <rv s="7">
    <fb>88.39</fb>
    <v>16</v>
  </rv>
  <rv s="7">
    <fb>90.54</fb>
    <v>16</v>
  </rv>
  <rv s="7">
    <fb>8055542</fb>
    <v>17</v>
  </rv>
  <rv s="7">
    <fb>87.76</fb>
    <v>16</v>
  </rv>
  <rv s="7">
    <fb>88.01</fb>
    <v>16</v>
  </rv>
  <rv s="7">
    <fb>87.23</fb>
    <v>16</v>
  </rv>
  <rv s="7">
    <fb>87.44</fb>
    <v>16</v>
  </rv>
  <rv s="7">
    <fb>81.61</fb>
    <v>16</v>
  </rv>
  <rv s="7">
    <fb>8837393</fb>
    <v>17</v>
  </rv>
  <rv s="7">
    <fb>87.88</fb>
    <v>16</v>
  </rv>
  <rv s="7">
    <fb>88.3</fb>
    <v>16</v>
  </rv>
  <rv s="7">
    <fb>87.114999999999995</fb>
    <v>16</v>
  </rv>
  <rv s="7">
    <fb>87.6</fb>
    <v>16</v>
  </rv>
  <rv s="7">
    <fb>82.68</fb>
    <v>16</v>
  </rv>
  <rv s="7">
    <fb>14484995</fb>
    <v>17</v>
  </rv>
  <rv s="7">
    <fb>89.93</fb>
    <v>16</v>
  </rv>
  <rv s="7">
    <fb>91.585700000000003</fb>
    <v>16</v>
  </rv>
  <rv s="7">
    <fb>89.71</fb>
    <v>16</v>
  </rv>
  <rv s="7">
    <fb>90.48</fb>
    <v>16</v>
  </rv>
  <rv s="7">
    <fb>82.72</fb>
    <v>16</v>
  </rv>
  <rv s="7">
    <fb>9743682</fb>
    <v>17</v>
  </rv>
  <rv s="7">
    <fb>90.43</fb>
    <v>16</v>
  </rv>
  <rv s="7">
    <fb>91.98</fb>
    <v>16</v>
  </rv>
  <rv s="7">
    <fb>90.2</fb>
    <v>16</v>
  </rv>
  <rv s="7">
    <fb>91.05</fb>
    <v>16</v>
  </rv>
  <rv s="7">
    <fb>84.01</fb>
    <v>16</v>
  </rv>
  <rv s="7">
    <fb>8522211</fb>
    <v>17</v>
  </rv>
  <rv s="7">
    <fb>91.25</fb>
    <v>16</v>
  </rv>
  <rv s="7">
    <fb>91.72</fb>
    <v>16</v>
  </rv>
  <rv s="7">
    <fb>90.364999999999995</fb>
    <v>16</v>
  </rv>
  <rv s="7">
    <fb>90.42</fb>
    <v>16</v>
  </rv>
  <rv s="7">
    <fb>84.02</fb>
    <v>16</v>
  </rv>
  <rv s="7">
    <fb>9382759</fb>
    <v>17</v>
  </rv>
  <rv s="7">
    <fb>89.5</fb>
    <v>16</v>
  </rv>
  <rv s="7">
    <fb>92.72</fb>
    <v>16</v>
  </rv>
  <rv s="7">
    <fb>89.27</fb>
    <v>16</v>
  </rv>
  <rv s="7">
    <fb>92.49</fb>
    <v>16</v>
  </rv>
  <rv s="7">
    <fb>84</fb>
    <v>16</v>
  </rv>
  <rv s="7">
    <fb>9847759</fb>
    <v>17</v>
  </rv>
  <rv s="7">
    <fb>92.27</fb>
    <v>16</v>
  </rv>
  <rv s="7">
    <fb>93.36</fb>
    <v>16</v>
  </rv>
  <rv s="7">
    <fb>91.74</fb>
    <v>16</v>
  </rv>
  <rv s="7">
    <fb>92.18</fb>
    <v>16</v>
  </rv>
  <rv s="7">
    <fb>83.69</fb>
    <v>16</v>
  </rv>
  <rv s="7">
    <fb>12139895</fb>
    <v>17</v>
  </rv>
  <rv s="7">
    <fb>92.84</fb>
    <v>16</v>
  </rv>
  <rv s="7">
    <fb>94.37</fb>
    <v>16</v>
  </rv>
  <rv s="7">
    <fb>92.45</fb>
    <v>16</v>
  </rv>
  <rv s="7">
    <fb>94.12</fb>
    <v>16</v>
  </rv>
  <rv s="7">
    <fb>84.11</fb>
    <v>16</v>
  </rv>
  <rv s="7">
    <fb>9530386</fb>
    <v>17</v>
  </rv>
  <rv s="7">
    <fb>94.42</fb>
    <v>16</v>
  </rv>
  <rv s="7">
    <fb>95.32</fb>
    <v>16</v>
  </rv>
  <rv s="7">
    <fb>94.02</fb>
    <v>16</v>
  </rv>
  <rv s="7">
    <fb>94.61</fb>
    <v>16</v>
  </rv>
  <rv s="7">
    <fb>82.6</fb>
    <v>16</v>
  </rv>
  <rv s="7">
    <fb>8546296</fb>
    <v>17</v>
  </rv>
  <rv s="7">
    <fb>94.91</fb>
    <v>16</v>
  </rv>
  <rv s="7">
    <fb>93.1</fb>
    <v>16</v>
  </rv>
  <rv s="7">
    <fb>93.26</fb>
    <v>16</v>
  </rv>
  <rv s="7">
    <fb>83.05</fb>
    <v>16</v>
  </rv>
  <rv s="7">
    <fb>7626055</fb>
    <v>17</v>
  </rv>
  <rv s="7">
    <fb>93.2</fb>
    <v>16</v>
  </rv>
  <rv s="7">
    <fb>93.4</fb>
    <v>16</v>
  </rv>
  <rv s="7">
    <fb>92.36</fb>
    <v>16</v>
  </rv>
  <rv s="7">
    <fb>92.94</fb>
    <v>16</v>
  </rv>
  <rv s="7">
    <fb>80.7</fb>
    <v>16</v>
  </rv>
  <rv s="7">
    <fb>10297179</fb>
    <v>17</v>
  </rv>
  <rv s="7">
    <fb>95.96</fb>
    <v>16</v>
  </rv>
  <rv s="7">
    <fb>92.64</fb>
    <v>16</v>
  </rv>
  <rv s="7">
    <fb>95.67</fb>
    <v>16</v>
  </rv>
  <rv s="7">
    <fb>81.64</fb>
    <v>16</v>
  </rv>
  <rv s="7">
    <fb>11414862</fb>
    <v>17</v>
  </rv>
  <rv s="7">
    <fb>96.45</fb>
    <v>16</v>
  </rv>
  <rv s="7">
    <fb>98.42</fb>
    <v>16</v>
  </rv>
  <rv s="7">
    <fb>96.27</fb>
    <v>16</v>
  </rv>
  <rv s="7">
    <fb>97.37</fb>
    <v>16</v>
  </rv>
  <rv s="7">
    <fb>82.8</fb>
    <v>16</v>
  </rv>
  <rv s="7">
    <fb>8747864</fb>
    <v>17</v>
  </rv>
  <rv s="7">
    <fb>96.86</fb>
    <v>16</v>
  </rv>
  <rv s="7">
    <fb>98.29</fb>
    <v>16</v>
  </rv>
  <rv s="7">
    <fb>96.35</fb>
    <v>16</v>
  </rv>
  <rv s="7">
    <fb>97.71</fb>
    <v>16</v>
  </rv>
  <rv s="7">
    <fb>82.28</fb>
    <v>16</v>
  </rv>
  <rv s="7">
    <fb>10376405</fb>
    <v>17</v>
  </rv>
  <rv s="7">
    <fb>99.275000000000006</fb>
    <v>16</v>
  </rv>
  <rv s="7">
    <fb>98</fb>
    <v>16</v>
  </rv>
  <rv s="7">
    <fb>98.41</fb>
    <v>16</v>
  </rv>
  <rv s="7">
    <fb>79.16</fb>
    <v>16</v>
  </rv>
  <rv s="7">
    <fb>12218409</fb>
    <v>17</v>
  </rv>
  <rv s="7">
    <fb>99.84</fb>
    <v>16</v>
  </rv>
  <rv s="7">
    <fb>101.5</fb>
    <v>16</v>
  </rv>
  <rv s="7">
    <fb>99.5</fb>
    <v>16</v>
  </rv>
  <rv s="7">
    <fb>99.74</fb>
    <v>16</v>
  </rv>
  <rv s="7">
    <fb>74.89</fb>
    <v>16</v>
  </rv>
  <rv s="7">
    <fb>11227976</fb>
    <v>17</v>
  </rv>
  <rv s="7">
    <fb>100.24</fb>
    <v>16</v>
  </rv>
  <rv s="7">
    <fb>101.14</fb>
    <v>16</v>
  </rv>
  <rv s="7">
    <fb>98.55</fb>
    <v>16</v>
  </rv>
  <rv s="7">
    <fb>100.77</fb>
    <v>16</v>
  </rv>
  <rv s="7">
    <fb>74.91</fb>
    <v>16</v>
  </rv>
  <rv s="7">
    <fb>11043805</fb>
    <v>17</v>
  </rv>
  <rv s="7">
    <fb>99.95</fb>
    <v>16</v>
  </rv>
  <rv s="7">
    <fb>101.355</fb>
    <v>16</v>
  </rv>
  <rv s="7">
    <fb>99.31</fb>
    <v>16</v>
  </rv>
  <rv s="7">
    <fb>101.2</fb>
    <v>16</v>
  </rv>
  <rv s="7">
    <fb>74.44</fb>
    <v>16</v>
  </rv>
  <rv s="7">
    <fb>11079286</fb>
    <v>17</v>
  </rv>
  <rv s="7">
    <fb>100.65</fb>
    <v>16</v>
  </rv>
  <rv s="7">
    <fb>101.07</fb>
    <v>16</v>
  </rv>
  <rv s="7">
    <fb>98.944999999999993</fb>
    <v>16</v>
  </rv>
  <rv s="7">
    <fb>99.76</fb>
    <v>16</v>
  </rv>
  <rv s="7">
    <fb>73.89</fb>
    <v>16</v>
  </rv>
  <rv s="7">
    <fb>9506519</fb>
    <v>17</v>
  </rv>
  <rv s="7">
    <fb>99.65</fb>
    <v>16</v>
  </rv>
  <rv s="7">
    <fb>101.03</fb>
    <v>16</v>
  </rv>
  <rv s="7">
    <fb>98.98</fb>
    <v>16</v>
  </rv>
  <rv s="7">
    <fb>99.4</fb>
    <v>16</v>
  </rv>
  <rv s="7">
    <fb>73.34</fb>
    <v>16</v>
  </rv>
  <rv s="7">
    <fb>9912669</fb>
    <v>17</v>
  </rv>
  <rv s="7">
    <fb>99</fb>
    <v>16</v>
  </rv>
  <rv s="7">
    <fb>99.24</fb>
    <v>16</v>
  </rv>
  <rv s="7">
    <fb>98.75</fb>
    <v>16</v>
  </rv>
  <rv s="7">
    <fb>73.42</fb>
    <v>16</v>
  </rv>
  <rv s="7">
    <fb>72.28</fb>
    <v>16</v>
  </rv>
  <rv s="7">
    <fb>73.209999999999994</fb>
    <v>16</v>
  </rv>
  <rv s="7">
    <fb>72.86</fb>
    <v>16</v>
  </rv>
  <rv s="7">
    <fb>73.72</fb>
    <v>16</v>
  </rv>
  <rv s="7">
    <fb>75.290000000000006</fb>
    <v>16</v>
  </rv>
  <rv s="7">
    <fb>75.91</fb>
    <v>16</v>
  </rv>
  <rv s="7">
    <fb>75.69</fb>
    <v>16</v>
  </rv>
  <rv s="7">
    <fb>76.41</fb>
    <v>16</v>
  </rv>
  <rv s="7">
    <fb>75.540000000000006</fb>
    <v>16</v>
  </rv>
  <rv s="7">
    <fb>76.16</fb>
    <v>16</v>
  </rv>
  <rv s="7">
    <fb>75.73</fb>
    <v>16</v>
  </rv>
  <rv s="7">
    <fb>76.569999999999993</fb>
    <v>16</v>
  </rv>
  <rv s="7">
    <fb>76.81</fb>
    <v>16</v>
  </rv>
  <rv s="7">
    <fb>76.95</fb>
    <v>16</v>
  </rv>
  <rv s="7">
    <fb>77.14</fb>
    <v>16</v>
  </rv>
  <rv s="7">
    <fb>76.64</fb>
    <v>16</v>
  </rv>
  <rv s="7">
    <fb>76.87</fb>
    <v>16</v>
  </rv>
  <rv s="7">
    <fb>77.010000000000005</fb>
    <v>16</v>
  </rv>
  <rv s="7">
    <fb>78.88</fb>
    <v>16</v>
  </rv>
  <rv s="7">
    <fb>78.83</fb>
    <v>16</v>
  </rv>
  <rv s="7">
    <fb>80.3</fb>
    <v>16</v>
  </rv>
  <rv s="7">
    <fb>82.37</fb>
    <v>16</v>
  </rv>
  <rv s="7">
    <fb>81.67</fb>
    <v>16</v>
  </rv>
  <rv s="7">
    <fb>81.2</fb>
    <v>16</v>
  </rv>
  <rv s="7">
    <fb>81.319999999999993</fb>
    <v>16</v>
  </rv>
  <rv s="7">
    <fb>81.38</fb>
    <v>16</v>
  </rv>
  <rv s="7">
    <fb>81.540000000000006</fb>
    <v>16</v>
  </rv>
  <rv s="7">
    <fb>81.290000000000006</fb>
    <v>16</v>
  </rv>
  <rv s="7">
    <fb>80.75</fb>
    <v>16</v>
  </rv>
  <rv s="7">
    <fb>79.459999999999994</fb>
    <v>16</v>
  </rv>
  <rv s="7">
    <fb>79.14</fb>
    <v>16</v>
  </rv>
  <rv s="7">
    <fb>80.58</fb>
    <v>16</v>
  </rv>
  <rv s="7">
    <fb>80.900000000000006</fb>
    <v>16</v>
  </rv>
  <rv s="7">
    <fb>81.48</fb>
    <v>16</v>
  </rv>
  <rv s="7">
    <fb>81.92</fb>
    <v>16</v>
  </rv>
  <rv s="7">
    <fb>82.01</fb>
    <v>16</v>
  </rv>
  <rv s="7">
    <fb>79.010000000000005</fb>
    <v>16</v>
  </rv>
  <rv s="7">
    <fb>78.56</fb>
    <v>16</v>
  </rv>
  <rv s="7">
    <fb>77.58</fb>
    <v>16</v>
  </rv>
  <rv s="7">
    <fb>76.53</fb>
    <v>16</v>
  </rv>
  <rv s="7">
    <fb>76.56</fb>
    <v>16</v>
  </rv>
  <rv s="7">
    <fb>77.81</fb>
    <v>16</v>
  </rv>
  <rv s="7">
    <fb>77.22</fb>
    <v>16</v>
  </rv>
  <rv s="7">
    <fb>76.36</fb>
    <v>16</v>
  </rv>
  <rv s="7">
    <fb>76.37</fb>
    <v>16</v>
  </rv>
  <rv s="7">
    <fb>75.95</fb>
    <v>16</v>
  </rv>
  <rv s="7">
    <fb>75.84</fb>
    <v>16</v>
  </rv>
  <rv s="7">
    <fb>73.510000000000005</fb>
    <v>16</v>
  </rv>
  <rv s="7">
    <fb>76.319999999999993</fb>
    <v>16</v>
  </rv>
  <rv s="7">
    <fb>76.58</fb>
    <v>16</v>
  </rv>
  <rv s="7">
    <fb>76.34</fb>
    <v>16</v>
  </rv>
  <rv s="7">
    <fb>76.67</fb>
    <v>16</v>
  </rv>
  <rv s="7">
    <fb>77.150000000000006</fb>
    <v>16</v>
  </rv>
  <rv s="7">
    <fb>77.83</fb>
    <v>16</v>
  </rv>
  <rv s="7">
    <fb>77.73</fb>
    <v>16</v>
  </rv>
  <rv s="7">
    <fb>77.790000000000006</fb>
    <v>16</v>
  </rv>
  <rv s="7">
    <fb>77.89</fb>
    <v>16</v>
  </rv>
  <rv s="7">
    <fb>78.260000000000005</fb>
    <v>16</v>
  </rv>
  <rv s="7">
    <fb>77.78</fb>
    <v>16</v>
  </rv>
  <rv s="7">
    <fb>78.64</fb>
    <v>16</v>
  </rv>
  <rv s="7">
    <fb>78.12</fb>
    <v>16</v>
  </rv>
  <rv s="7">
    <fb>78.94</fb>
    <v>16</v>
  </rv>
  <rv s="7">
    <fb>79.11</fb>
    <v>16</v>
  </rv>
  <rv s="7">
    <fb>79.06</fb>
    <v>16</v>
  </rv>
  <rv s="7">
    <fb>79.3</fb>
    <v>16</v>
  </rv>
  <rv s="7">
    <fb>79.73</fb>
    <v>16</v>
  </rv>
  <rv s="7">
    <fb>80.41</fb>
    <v>16</v>
  </rv>
  <rv s="7">
    <fb>81.34</fb>
    <v>16</v>
  </rv>
  <rv s="7">
    <fb>81.209999999999994</fb>
    <v>16</v>
  </rv>
  <rv s="7">
    <fb>81.569999999999993</fb>
    <v>16</v>
  </rv>
  <rv s="7">
    <fb>82.4</fb>
    <v>16</v>
  </rv>
  <rv s="7">
    <fb>82.05</fb>
    <v>16</v>
  </rv>
  <rv s="7">
    <fb>83.52</fb>
    <v>16</v>
  </rv>
  <rv s="7">
    <fb>83.49</fb>
    <v>16</v>
  </rv>
  <rv s="7">
    <fb>83.72</fb>
    <v>16</v>
  </rv>
  <rv s="7">
    <fb>84.97</fb>
    <v>16</v>
  </rv>
  <rv s="7">
    <fb>86.8</fb>
    <v>16</v>
  </rv>
  <rv s="7">
    <fb>87.68</fb>
    <v>16</v>
  </rv>
  <rv s="7">
    <fb>86.63</fb>
    <v>16</v>
  </rv>
  <rv s="7">
    <fb>85.63</fb>
    <v>16</v>
  </rv>
  <rv s="7">
    <fb>86.13</fb>
    <v>16</v>
  </rv>
  <rv s="7">
    <fb>86.91</fb>
    <v>16</v>
  </rv>
  <rv s="7">
    <fb>86.07</fb>
    <v>16</v>
  </rv>
  <rv s="7">
    <fb>85.79</fb>
    <v>16</v>
  </rv>
  <rv s="7">
    <fb>86.46</fb>
    <v>16</v>
  </rv>
  <rv s="7">
    <fb>86.23</fb>
    <v>16</v>
  </rv>
  <rv s="7">
    <fb>84.59</fb>
    <v>16</v>
  </rv>
  <rv s="7">
    <fb>85.44</fb>
    <v>16</v>
  </rv>
  <rv s="7">
    <fb>84.48</fb>
    <v>16</v>
  </rv>
  <rv s="7">
    <fb>84.41</fb>
    <v>16</v>
  </rv>
  <rv s="7">
    <fb>88.69</fb>
    <v>16</v>
  </rv>
  <rv s="7">
    <fb>87.65</fb>
    <v>16</v>
  </rv>
  <rv s="7">
    <fb>87.1</fb>
    <v>16</v>
  </rv>
  <rv s="7">
    <fb>88.52</fb>
    <v>16</v>
  </rv>
  <rv s="7">
    <fb>87.64</fb>
    <v>16</v>
  </rv>
  <rv s="7">
    <fb>87.81</fb>
    <v>16</v>
  </rv>
  <rv s="7">
    <fb>89.19</fb>
    <v>16</v>
  </rv>
  <rv s="7">
    <fb>90.83</fb>
    <v>16</v>
  </rv>
  <rv s="7">
    <fb>90.41</fb>
    <v>16</v>
  </rv>
  <rv s="7">
    <fb>92.32</fb>
    <v>16</v>
  </rv>
  <rv s="7">
    <fb>93</fb>
    <v>16</v>
  </rv>
  <rv s="7">
    <fb>92.1</fb>
    <v>16</v>
  </rv>
  <rv s="7">
    <fb>92.09</fb>
    <v>16</v>
  </rv>
  <rv s="7">
    <fb>93.55</fb>
    <v>16</v>
  </rv>
  <rv s="7">
    <fb>93.83</fb>
    <v>16</v>
  </rv>
  <rv s="7">
    <fb>94.64</fb>
    <v>16</v>
  </rv>
  <rv s="7">
    <fb>93.75</fb>
    <v>16</v>
  </rv>
  <rv s="7">
    <fb>92.31</fb>
    <v>16</v>
  </rv>
  <rv s="7">
    <fb>93.08</fb>
    <v>16</v>
  </rv>
  <rv s="7">
    <fb>92.03</fb>
    <v>16</v>
  </rv>
  <rv s="7">
    <fb>91.14</fb>
    <v>16</v>
  </rv>
  <rv s="7">
    <fb>90</fb>
    <v>16</v>
  </rv>
  <rv s="7">
    <fb>89.91</fb>
    <v>16</v>
  </rv>
  <rv s="7">
    <fb>89.84</fb>
    <v>16</v>
  </rv>
  <rv s="7">
    <fb>89.48</fb>
    <v>16</v>
  </rv>
  <rv s="7">
    <fb>88</fb>
    <v>16</v>
  </rv>
  <rv s="7">
    <fb>87.18</fb>
    <v>16</v>
  </rv>
  <rv s="7">
    <fb>85</fb>
    <v>16</v>
  </rv>
  <rv s="7">
    <fb>84.5</fb>
    <v>16</v>
  </rv>
  <rv s="7">
    <fb>84.63</fb>
    <v>16</v>
  </rv>
  <rv s="7">
    <fb>84.89</fb>
    <v>16</v>
  </rv>
  <rv s="7">
    <fb>84.62</fb>
    <v>16</v>
  </rv>
  <rv s="7">
    <fb>88.03</fb>
    <v>16</v>
  </rv>
  <rv s="7">
    <fb>89.16</fb>
    <v>16</v>
  </rv>
  <rv s="7">
    <fb>92</fb>
    <v>16</v>
  </rv>
  <rv s="7">
    <fb>93.13</fb>
    <v>16</v>
  </rv>
  <rv s="7">
    <fb>94.41</fb>
    <v>16</v>
  </rv>
  <rv s="7">
    <fb>91.89</fb>
    <v>16</v>
  </rv>
  <rv s="7">
    <fb>92.51</fb>
    <v>16</v>
  </rv>
  <rv s="7">
    <fb>91.17</fb>
    <v>16</v>
  </rv>
  <rv s="7">
    <fb>92.42</fb>
    <v>16</v>
  </rv>
  <rv s="7">
    <fb>93.01</fb>
    <v>16</v>
  </rv>
  <rv s="7">
    <fb>92.78</fb>
    <v>16</v>
  </rv>
  <rv s="7">
    <fb>94.3</fb>
    <v>16</v>
  </rv>
  <rv s="7">
    <fb>93.6</fb>
    <v>16</v>
  </rv>
  <rv s="7">
    <fb>93.77</fb>
    <v>16</v>
  </rv>
  <rv s="7">
    <fb>93.88</fb>
    <v>16</v>
  </rv>
  <rv s="7">
    <fb>94.96</fb>
    <v>16</v>
  </rv>
  <rv s="7">
    <fb>92.34</fb>
    <v>16</v>
  </rv>
  <rv s="7">
    <fb>89.65</fb>
    <v>16</v>
  </rv>
  <rv s="7">
    <fb>90.14</fb>
    <v>16</v>
  </rv>
  <rv s="7">
    <fb>90.11</fb>
    <v>16</v>
  </rv>
  <rv s="7">
    <fb>90.53</fb>
    <v>16</v>
  </rv>
  <rv s="7">
    <fb>91.29</fb>
    <v>16</v>
  </rv>
  <rv s="7">
    <fb>91.23</fb>
    <v>16</v>
  </rv>
  <rv s="7">
    <fb>89.94</fb>
    <v>16</v>
  </rv>
  <rv s="7">
    <fb>89.34</fb>
    <v>16</v>
  </rv>
  <rv s="7">
    <fb>88.53</fb>
    <v>16</v>
  </rv>
  <rv s="7">
    <fb>87.61</fb>
    <v>16</v>
  </rv>
  <rv s="7">
    <fb>87.62</fb>
    <v>16</v>
  </rv>
  <rv s="7">
    <fb>86.82</fb>
    <v>16</v>
  </rv>
  <rv s="7">
    <fb>87.41</fb>
    <v>16</v>
  </rv>
  <rv s="7">
    <fb>88.49</fb>
    <v>16</v>
  </rv>
  <rv s="7">
    <fb>89.52</fb>
    <v>16</v>
  </rv>
  <rv s="7">
    <fb>88.93</fb>
    <v>16</v>
  </rv>
  <rv s="7">
    <fb>91.02</fb>
    <v>16</v>
  </rv>
  <rv s="7">
    <fb>90.6</fb>
    <v>16</v>
  </rv>
  <rv s="7">
    <fb>90.59</fb>
    <v>16</v>
  </rv>
  <rv s="7">
    <fb>91.04</fb>
    <v>16</v>
  </rv>
  <rv s="7">
    <fb>91.4</fb>
    <v>16</v>
  </rv>
  <rv s="7">
    <fb>92.08</fb>
    <v>16</v>
  </rv>
  <rv s="7">
    <fb>91.16</fb>
    <v>16</v>
  </rv>
  <rv s="7">
    <fb>90.01</fb>
    <v>16</v>
  </rv>
  <rv s="7">
    <fb>90.27</fb>
    <v>16</v>
  </rv>
  <rv s="7">
    <fb>89.26</fb>
    <v>16</v>
  </rv>
  <rv s="7">
    <fb>87.59</fb>
    <v>16</v>
  </rv>
  <rv s="7">
    <fb>86.88</fb>
    <v>16</v>
  </rv>
  <rv s="7">
    <fb>85.36</fb>
    <v>16</v>
  </rv>
  <rv s="7">
    <fb>87.15</fb>
    <v>16</v>
  </rv>
  <rv s="7">
    <fb>86.42</fb>
    <v>16</v>
  </rv>
  <rv s="7">
    <fb>86.87</fb>
    <v>16</v>
  </rv>
  <rv s="7">
    <fb>87.42</fb>
    <v>16</v>
  </rv>
  <rv s="7">
    <fb>87.34</fb>
    <v>16</v>
  </rv>
  <rv s="7">
    <fb>88.16</fb>
    <v>16</v>
  </rv>
  <rv s="7">
    <fb>86.28</fb>
    <v>16</v>
  </rv>
  <rv s="7">
    <fb>86.95</fb>
    <v>16</v>
  </rv>
  <rv s="7">
    <fb>86.75</fb>
    <v>16</v>
  </rv>
  <rv s="7">
    <fb>87.72</fb>
    <v>16</v>
  </rv>
  <rv s="7">
    <fb>86.64</fb>
    <v>16</v>
  </rv>
  <rv s="7">
    <fb>86</fb>
    <v>16</v>
  </rv>
  <rv s="7">
    <fb>84.53</fb>
    <v>16</v>
  </rv>
  <rv s="7">
    <fb>87.51</fb>
    <v>16</v>
  </rv>
  <rv s="7">
    <fb>86.78</fb>
    <v>16</v>
  </rv>
  <rv s="7">
    <fb>86.18</fb>
    <v>16</v>
  </rv>
  <rv s="7">
    <fb>85.84</fb>
    <v>16</v>
  </rv>
  <rv s="7">
    <fb>86.12</fb>
    <v>16</v>
  </rv>
  <rv s="7">
    <fb>87.55</fb>
    <v>16</v>
  </rv>
  <rv s="8">
    <v>18</v>
    <v>a1w8ec</v>
    <v>Daily</v>
    <v>44689</v>
    <v>44869</v>
    <v>0</v>
    <v>1</v>
    <v>638030304000000000,638031879750618536,0</v>
    <v>0</v>
    <v>a1w8ec</v>
    <v>XNYS:JNJ</v>
    <v>1</v>
  </rv>
  <rv s="8">
    <v>18</v>
    <v>a1zqnm</v>
    <v>Daily</v>
    <v>44689</v>
    <v>44869</v>
    <v>0</v>
    <v>1</v>
    <v>638030304000000000,638031879750598621,0</v>
    <v>0</v>
    <v>a1zqnm</v>
    <v>XNYS:PFE</v>
    <v>2</v>
  </rv>
  <rv s="8">
    <v>18</v>
    <v>a1ook2</v>
    <v>Daily</v>
    <v>44689</v>
    <v>44869</v>
    <v>0</v>
    <v>1</v>
    <v>638030304000000000,638031879750641884,0</v>
    <v>0</v>
    <v>a1ook2</v>
    <v>XNYS:BMY</v>
    <v>3</v>
  </rv>
  <rv s="8">
    <v>18</v>
    <v>a25k5r</v>
    <v>Daily</v>
    <v>44689</v>
    <v>44869</v>
    <v>0</v>
    <v>1</v>
    <v>638030304000000000,638031879750626576,0</v>
    <v>0</v>
    <v>a25k5r</v>
    <v>XNAS:VRTX</v>
    <v>4</v>
  </rv>
  <rv s="8">
    <v>18</v>
    <v>LLY</v>
    <v>Daily</v>
    <v>44504</v>
    <v>44869</v>
    <v>0</v>
    <v>1</v>
    <v>638030304000000000,638031879750606663,0</v>
    <v>5</v>
    <v>a1wyu2</v>
    <v>XNYS:LLY</v>
    <v>6</v>
  </rv>
  <rv s="9">
    <v>19</v>
    <v>LLY</v>
    <v>Daily</v>
    <v>44839</v>
    <v>44869</v>
    <v>0</v>
    <v>1</v>
    <v>638030304000000000,638031879750616623,0</v>
    <v>7</v>
    <v>a1wyu2</v>
    <v>XNYS:LLY</v>
    <v>8</v>
    <v>9</v>
    <v>10</v>
    <v>11</v>
    <v>12</v>
  </rv>
  <rv s="8">
    <v>18</v>
    <v>a1shp2</v>
    <v>Daily</v>
    <v>44689</v>
    <v>44869</v>
    <v>0</v>
    <v>1</v>
    <v>638030304000000000,638031879750610894,0</v>
    <v>0</v>
    <v>a1shp2</v>
    <v>XNAS:EXEL</v>
    <v>13</v>
  </rv>
  <rv s="8">
    <v>18</v>
    <v>MRK</v>
    <v>Daily</v>
    <v>44504</v>
    <v>44869</v>
    <v>0</v>
    <v>1</v>
    <v>638030304000000000,638031879750612009,0</v>
    <v>5</v>
    <v>a1xxmw</v>
    <v>XNYS:MRK</v>
    <v>14</v>
  </rv>
  <rv s="9">
    <v>19</v>
    <v>MRK</v>
    <v>Daily</v>
    <v>44839</v>
    <v>44869</v>
    <v>0</v>
    <v>1</v>
    <v>638030304000000000,638031879750621968,0</v>
    <v>7</v>
    <v>a1xxmw</v>
    <v>XNYS:MRK</v>
    <v>15</v>
    <v>16</v>
    <v>17</v>
    <v>18</v>
    <v>19</v>
  </rv>
</rvData>
</file>

<file path=xl/richData/rdrichvaluestructure.xml><?xml version="1.0" encoding="utf-8"?>
<rvStructures xmlns="http://schemas.microsoft.com/office/spreadsheetml/2017/richdata" count="10">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formattednumber">
    <k n="_Format" t="spb"/>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3">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0">
    <spb s="0">
      <v>0</v>
      <v>Name</v>
    </spb>
    <spb s="1">
      <v>0</v>
      <v>0</v>
      <v>0</v>
    </spb>
    <spb s="2">
      <v>1</v>
      <v>1</v>
    </spb>
    <spb s="3">
      <v>1</v>
      <v>1</v>
      <v>2</v>
      <v>1</v>
      <v>1</v>
      <v>1</v>
      <v>3</v>
      <v>1</v>
      <v>1</v>
      <v>1</v>
      <v>4</v>
      <v>5</v>
    </spb>
    <spb s="4">
      <v>GMT</v>
    </spb>
    <spb s="5">
      <v>1</v>
      <v>Name</v>
      <v>LearnMoreOnLink</v>
    </spb>
    <spb s="6">
      <v>1</v>
      <v>1</v>
      <v>1</v>
      <v>1</v>
    </spb>
    <spb s="7">
      <v>6</v>
      <v>7</v>
      <v>7</v>
      <v>6</v>
      <v>2</v>
      <v>6</v>
      <v>6</v>
      <v>6</v>
      <v>8</v>
      <v>8</v>
      <v>3</v>
      <v>9</v>
      <v>6</v>
      <v>6</v>
      <v>6</v>
      <v>8</v>
      <v>4</v>
      <v>10</v>
      <v>5</v>
      <v>8</v>
    </spb>
    <spb s="8">
      <v>Real-Time Nasdaq Last Sale</v>
      <v>from previous close</v>
      <v>from previous close</v>
      <v>Source: Nasdaq Last Sale</v>
      <v>GMT</v>
    </spb>
    <spb s="8">
      <v>Delayed 15 minutes</v>
      <v>from previous close</v>
      <v>from previous close</v>
      <v>Source: Nasdaq</v>
      <v>GMT</v>
    </spb>
    <spb s="5">
      <v>2</v>
      <v>Name</v>
      <v>LearnMoreOnLink</v>
    </spb>
    <spb s="9">
      <v>0</v>
      <v>0</v>
    </spb>
    <spb s="10">
      <v>11</v>
      <v>1</v>
      <v>1</v>
      <v>1</v>
      <v>1</v>
    </spb>
    <spb s="11">
      <v>6</v>
      <v>7</v>
      <v>7</v>
      <v>6</v>
      <v>2</v>
      <v>6</v>
      <v>11</v>
      <v>6</v>
      <v>6</v>
      <v>8</v>
      <v>8</v>
      <v>3</v>
      <v>9</v>
      <v>6</v>
      <v>6</v>
      <v>6</v>
      <v>8</v>
      <v>4</v>
      <v>10</v>
      <v>5</v>
      <v>8</v>
    </spb>
    <spb s="12">
      <v>Powered by Refinitiv</v>
    </spb>
    <spb s="13">
      <v>12</v>
    </spb>
    <spb s="13">
      <v>6</v>
    </spb>
    <spb s="13">
      <v>8</v>
    </spb>
    <spb s="14">
      <v>12</v>
      <v>6</v>
    </spb>
    <spb s="15">
      <v>6</v>
      <v>12</v>
      <v>6</v>
      <v>6</v>
      <v>6</v>
      <v>8</v>
    </spb>
  </spbData>
</supportingPropertyBags>
</file>

<file path=xl/richData/rdsupportingpropertybagstructure.xml><?xml version="1.0" encoding="utf-8"?>
<spbStructures xmlns="http://schemas.microsoft.com/office/spreadsheetml/2017/richdata2" count="16">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_Self"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 h:mm"/>
    </x:dxf>
    <x:dxf>
      <x:numFmt numFmtId="14" formatCode="0.00%"/>
    </x:dxf>
    <x:dxf>
      <x:numFmt numFmtId="3" formatCode="#,##0"/>
    </x:dxf>
    <x:dxf>
      <x:numFmt numFmtId="4" formatCode="#,##0.00"/>
    </x:dxf>
    <x:dxf>
      <x:numFmt numFmtId="1" formatCode="0"/>
    </x:dxf>
    <x:dxf>
      <x:numFmt numFmtId="19" formatCode="dd/mm/yy"/>
    </x:dxf>
  </dxfs>
  <richProperties>
    <rPr n="NumberFormat" t="s"/>
    <rPr n="IsTitleField" t="b"/>
    <rPr n="IsHeroField" t="b"/>
  </richProperties>
  <richStyles>
    <rSty dxfid="1">
      <rpv i="0">_-* #,##0.00 [$zł-pl-PL]_-;-* #,##0.00 [$zł-pl-PL]_-;_-* "-"?? [$zł-pl-PL]_-;_-@_-</rpv>
    </rSty>
    <rSty>
      <rpv i="1">1</rpv>
    </rSty>
    <rSty dxfid="3"/>
    <rSty dxfid="2"/>
    <rSty dxfid="0">
      <rpv i="0">0.00</rpv>
    </rSty>
    <rSty dxfid="1">
      <rpv i="0">_([$$-en-US]* #,##0.00_);_([$$-en-US]* (#,##0.00);_([$$-en-US]* "-"??_);_(@_)</rpv>
    </rSty>
    <rSty dxfid="5">
      <rpv i="0">#,##0.00</rpv>
    </rSty>
    <rSty dxfid="4">
      <rpv i="0">#,##0</rpv>
    </rSty>
    <rSty dxfid="1">
      <rpv i="0">_([$$-en-US]* #,##0_);_([$$-en-US]* (#,##0);_([$$-en-US]* "-"_);_(@_)</rpv>
    </rSty>
    <rSty dxfid="6">
      <rpv i="0">0</rpv>
    </rSty>
    <rSty>
      <rpv i="2">1</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5B98E1-1198-4B61-8A89-DBC59A07803A}" name="Table1" displayName="Table1" ref="A2:H23" totalsRowShown="0" headerRowDxfId="13">
  <autoFilter ref="A2:H23" xr:uid="{B75B98E1-1198-4B61-8A89-DBC59A07803A}"/>
  <tableColumns count="8">
    <tableColumn id="1" xr3:uid="{0559C267-80A8-4F8C-B2F3-A57C2A531FF3}" name="Date" dataDxfId="12"/>
    <tableColumn id="2" xr3:uid="{E0EB4ECC-893A-46E9-A66E-F4DE660E75FF}" name="Stock"/>
    <tableColumn id="3" xr3:uid="{1C7841CF-D4A2-40FA-8AFA-8E6183608E81}" name="Transaction"/>
    <tableColumn id="4" xr3:uid="{345B076D-9702-499F-B83B-6E0E030FB77E}" name="Units"/>
    <tableColumn id="5" xr3:uid="{B3DEA769-7F32-40D1-961B-48C0CAE86027}" name="Price"/>
    <tableColumn id="6" xr3:uid="{F58DF4C9-46D6-4DC9-AEB8-656A1C2FBEDC}" name="Currency"/>
    <tableColumn id="7" xr3:uid="{CEDD80F3-0D63-4D02-9F01-2E3BB52EFB9D}" name="Transaction amount">
      <calculatedColumnFormula>D3*E3</calculatedColumnFormula>
    </tableColumn>
    <tableColumn id="8" xr3:uid="{08638E8E-3043-4CAD-B221-8DBAA7E24448}" name="Ticker symbol">
      <calculatedColumnFormula array="1">_FV(Table1[[#This Row],[Stock]],"Ticker symbol",TRUE)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F32289-1AD9-448B-8373-6F0B1BF25781}" name="Table3" displayName="Table3" ref="A3:H7" totalsRowShown="0" headerRowDxfId="11">
  <autoFilter ref="A3:H7" xr:uid="{DBF32289-1AD9-448B-8373-6F0B1BF25781}"/>
  <tableColumns count="8">
    <tableColumn id="1" xr3:uid="{5FDC95B8-3C12-4BB1-AC0C-282F408AC11C}" name="Stock"/>
    <tableColumn id="2" xr3:uid="{98D4E8DA-3035-454C-8640-7C1D96032CCC}" name="Exchange" dataDxfId="10">
      <calculatedColumnFormula array="1">_FV(Table3[[#This Row],[Stock]],"Exchange abbreviation",TRUE)</calculatedColumnFormula>
    </tableColumn>
    <tableColumn id="3" xr3:uid="{7F5D42C7-F11C-44F1-A15A-D61FF61613ED}" name="Ticker" dataDxfId="9">
      <calculatedColumnFormula array="1">_FV(Table3[[#This Row],[Stock]],"Ticker symbol",TRUE)</calculatedColumnFormula>
    </tableColumn>
    <tableColumn id="10" xr3:uid="{D2DD598E-61FC-486D-AA65-F4C9CAAE2381}" name="P/E" dataDxfId="8">
      <calculatedColumnFormula array="1">_FV(Table3[[#This Row],[Stock]],"P/E",TRUE)</calculatedColumnFormula>
    </tableColumn>
    <tableColumn id="11" xr3:uid="{35AEC48B-86D6-4192-826F-6C2E030674E1}" name="52 week high" dataDxfId="7">
      <calculatedColumnFormula array="1">_FV(Table3[[#This Row],[Stock]],"52 week high",TRUE)</calculatedColumnFormula>
    </tableColumn>
    <tableColumn id="12" xr3:uid="{BB03BDAC-694D-4D1C-AF0D-8F8D7C7FDC40}" name="52 week low" dataDxfId="6">
      <calculatedColumnFormula array="1">_FV(Table3[[#This Row],[Stock]],"52 week low",TRUE)</calculatedColumnFormula>
    </tableColumn>
    <tableColumn id="13" xr3:uid="{532FF3D3-E268-4096-865F-D4C876412A68}" name="Price" dataDxfId="5">
      <calculatedColumnFormula array="1">_FV(Table3[[#This Row],[Stock]],"Price")</calculatedColumnFormula>
    </tableColumn>
    <tableColumn id="14" xr3:uid="{6E104ECD-758E-4E2F-8921-5EC6323DA9E4}" name="Change" dataDxfId="4">
      <calculatedColumnFormula array="1">_FV(Table3[[#This Row],[Stock]],"Change")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97781-A558-4C2C-998E-C1835FDE8A4E}">
  <dimension ref="A1:J19"/>
  <sheetViews>
    <sheetView showGridLines="0" tabSelected="1" workbookViewId="0">
      <selection activeCell="B3" sqref="B3"/>
    </sheetView>
  </sheetViews>
  <sheetFormatPr defaultRowHeight="14.4" x14ac:dyDescent="0.3"/>
  <cols>
    <col min="1" max="1" width="1.33203125" customWidth="1"/>
    <col min="2" max="2" width="53.33203125" customWidth="1"/>
    <col min="3" max="3" width="32.44140625" customWidth="1"/>
    <col min="4" max="4" width="8" customWidth="1"/>
    <col min="5" max="5" width="16" customWidth="1"/>
    <col min="6" max="6" width="17.5546875" customWidth="1"/>
    <col min="7" max="7" width="14.6640625" customWidth="1"/>
    <col min="8" max="8" width="10.5546875" customWidth="1"/>
    <col min="9" max="9" width="16.5546875" customWidth="1"/>
    <col min="10" max="10" width="21.5546875" customWidth="1"/>
  </cols>
  <sheetData>
    <row r="1" spans="1:10" ht="37.799999999999997" customHeight="1" x14ac:dyDescent="0.3">
      <c r="A1" s="38" t="s">
        <v>0</v>
      </c>
      <c r="B1" s="38"/>
      <c r="C1" s="17"/>
      <c r="D1" s="17"/>
      <c r="E1" s="17"/>
      <c r="F1" s="18" t="s">
        <v>28</v>
      </c>
      <c r="G1" s="18" t="s">
        <v>7</v>
      </c>
      <c r="H1" s="17"/>
      <c r="I1" s="18" t="e" vm="1">
        <v>#VALUE!</v>
      </c>
      <c r="J1" s="17"/>
    </row>
    <row r="2" spans="1:10" ht="14.4" customHeight="1" x14ac:dyDescent="0.3">
      <c r="A2" s="38"/>
      <c r="B2" s="38"/>
      <c r="C2" s="17"/>
      <c r="D2" s="17"/>
      <c r="E2" s="17"/>
      <c r="F2" s="19">
        <f>SUM(F6:F15)</f>
        <v>357733.03</v>
      </c>
      <c r="G2" s="19">
        <f>SUM(G6:G15)</f>
        <v>-3630.5299999999902</v>
      </c>
      <c r="H2" s="20">
        <f>G2/(F2-G2)</f>
        <v>-1.0046751808621739E-2</v>
      </c>
      <c r="I2" s="21" cm="1">
        <f t="array" ref="I2">_FV(I1,"Price")</f>
        <v>4.7035</v>
      </c>
      <c r="J2" s="17"/>
    </row>
    <row r="4" spans="1:10" ht="14.4" customHeight="1" x14ac:dyDescent="0.35">
      <c r="B4" s="6" t="s">
        <v>1</v>
      </c>
      <c r="C4" s="4"/>
      <c r="D4" s="4"/>
      <c r="E4" s="4"/>
      <c r="F4" s="4"/>
      <c r="G4" s="4"/>
      <c r="H4" s="4"/>
      <c r="I4" s="4"/>
      <c r="J4" s="4"/>
    </row>
    <row r="5" spans="1:10" ht="14.4" customHeight="1" thickBot="1" x14ac:dyDescent="0.45">
      <c r="B5" s="7" t="s">
        <v>21</v>
      </c>
      <c r="C5" s="7" t="s">
        <v>3</v>
      </c>
      <c r="D5" s="7" t="s">
        <v>4</v>
      </c>
      <c r="E5" s="7" t="s">
        <v>5</v>
      </c>
      <c r="F5" s="7" t="s">
        <v>6</v>
      </c>
      <c r="G5" s="7" t="s">
        <v>7</v>
      </c>
      <c r="H5" s="7"/>
      <c r="I5" s="7" t="s">
        <v>8</v>
      </c>
      <c r="J5" s="7" t="s">
        <v>22</v>
      </c>
    </row>
    <row r="6" spans="1:10" ht="16.8" x14ac:dyDescent="0.4">
      <c r="B6" s="5" t="e" cm="1" vm="2">
        <f t="array" ref="B6:B10">_xlfn.UNIQUE(_xlfn._xlws.FILTER(Table1[Stock],SUMIF(Table1[Stock],Table1[Stock],Table1[Units])&lt;&gt;0))</f>
        <v>#VALUE!</v>
      </c>
      <c r="C6" s="5" t="str" cm="1">
        <f t="array" ref="C6:C10">_FV(_xlfn.ANCHORARRAY(B6),"Industry")</f>
        <v>Pharmaceuticals</v>
      </c>
      <c r="D6" s="5" cm="1">
        <f t="array" ref="D6:D10">SUMIF(Table1[Stock],_xlfn.ANCHORARRAY(B6),Table1[Units])</f>
        <v>180</v>
      </c>
      <c r="E6" s="8" cm="1">
        <f t="array" ref="E6:E10">_FV(_xlfn.ANCHORARRAY(B6),"Price")</f>
        <v>171.38</v>
      </c>
      <c r="F6" s="9" cm="1">
        <f t="array" ref="F6:F10">_xlfn.ANCHORARRAY(D6)*_xlfn.ANCHORARRAY(E6)</f>
        <v>30848.399999999998</v>
      </c>
      <c r="G6" s="10" cm="1">
        <f t="array" ref="G6">(E6-_FV(B6,"Previous close",TRUE))*D6</f>
        <v>118.79999999999939</v>
      </c>
      <c r="H6" s="11">
        <f>G6/(F6-G6)</f>
        <v>3.8659793814432792E-3</v>
      </c>
      <c r="I6" s="8">
        <f>SUMIF(Table1[Stock],B6,Table1[Transaction amount])+F6</f>
        <v>58860</v>
      </c>
      <c r="J6" s="16"/>
    </row>
    <row r="7" spans="1:10" ht="16.8" x14ac:dyDescent="0.4">
      <c r="B7" s="5" t="e" vm="3">
        <v>#VALUE!</v>
      </c>
      <c r="C7" s="5" t="str">
        <v>Pharmaceuticals</v>
      </c>
      <c r="D7" s="5">
        <v>160</v>
      </c>
      <c r="E7" s="8">
        <v>47.19</v>
      </c>
      <c r="F7" s="9">
        <v>7550.4</v>
      </c>
      <c r="G7" s="10" cm="1">
        <f t="array" ref="G7">(E7-_FV(B7,"Previous close",TRUE))*D7</f>
        <v>99.199999999999591</v>
      </c>
      <c r="H7" s="11">
        <f t="shared" ref="H7:H10" si="0">G7/(F7-G7)</f>
        <v>1.3313291818767392E-2</v>
      </c>
      <c r="I7" s="8">
        <f>SUMIF(Table1[Stock],B7,Table1[Transaction amount])+F7</f>
        <v>14378.6</v>
      </c>
      <c r="J7" s="5"/>
    </row>
    <row r="8" spans="1:10" ht="16.8" x14ac:dyDescent="0.4">
      <c r="B8" s="5" t="e" vm="4">
        <v>#VALUE!</v>
      </c>
      <c r="C8" s="5" t="str">
        <v>Biotechnology &amp; Medical Research</v>
      </c>
      <c r="D8" s="5">
        <v>424</v>
      </c>
      <c r="E8" s="8">
        <v>16.32</v>
      </c>
      <c r="F8" s="9">
        <v>6919.68</v>
      </c>
      <c r="G8" s="10" cm="1">
        <f t="array" ref="G8">(E8-_FV(B8,"Previous close",TRUE))*D8</f>
        <v>33.920000000000783</v>
      </c>
      <c r="H8" s="11">
        <f t="shared" si="0"/>
        <v>4.926108374384351E-3</v>
      </c>
      <c r="I8" s="8">
        <f>SUMIF(Table1[Stock],B8,Table1[Transaction amount])+F8</f>
        <v>13775.760000000002</v>
      </c>
      <c r="J8" s="5"/>
    </row>
    <row r="9" spans="1:10" ht="16.8" x14ac:dyDescent="0.4">
      <c r="B9" s="5" t="e" vm="5">
        <v>#VALUE!</v>
      </c>
      <c r="C9" s="5" t="str">
        <v>Biotechnology &amp; Medical Research</v>
      </c>
      <c r="D9" s="5">
        <v>890</v>
      </c>
      <c r="E9" s="8">
        <v>306.84500000000003</v>
      </c>
      <c r="F9" s="9">
        <v>273092.05000000005</v>
      </c>
      <c r="G9" s="10" cm="1">
        <f t="array" ref="G9">(E9-_FV(B9,"Previous close",TRUE))*D9</f>
        <v>-3964.9499999999857</v>
      </c>
      <c r="H9" s="11">
        <f t="shared" si="0"/>
        <v>-1.4310954063604185E-2</v>
      </c>
      <c r="I9" s="8">
        <f>SUMIF(Table1[Stock],B9,Table1[Transaction amount])+F9</f>
        <v>508292.35000000009</v>
      </c>
      <c r="J9" s="5"/>
    </row>
    <row r="10" spans="1:10" ht="16.8" x14ac:dyDescent="0.4">
      <c r="B10" s="5" t="e" vm="6">
        <v>#VALUE!</v>
      </c>
      <c r="C10" s="5" t="str">
        <v>Pharmaceuticals</v>
      </c>
      <c r="D10" s="5">
        <v>500</v>
      </c>
      <c r="E10" s="8">
        <v>78.644999999999996</v>
      </c>
      <c r="F10" s="9">
        <v>39322.5</v>
      </c>
      <c r="G10" s="10" cm="1">
        <f t="array" ref="G10">(E10-_FV(B10,"Previous close",TRUE))*D10</f>
        <v>82.499999999996021</v>
      </c>
      <c r="H10" s="11">
        <f t="shared" si="0"/>
        <v>2.1024464831803265E-3</v>
      </c>
      <c r="I10" s="8">
        <f>SUMIF(Table1[Stock],B10,Table1[Transaction amount])+F10</f>
        <v>74547.5</v>
      </c>
      <c r="J10" s="5"/>
    </row>
    <row r="11" spans="1:10" ht="16.8" hidden="1" x14ac:dyDescent="0.4">
      <c r="B11" s="5"/>
      <c r="C11" s="5"/>
      <c r="D11" s="5"/>
      <c r="E11" s="5"/>
      <c r="F11" s="5"/>
      <c r="G11" s="5"/>
      <c r="H11" s="5"/>
      <c r="I11" s="5"/>
      <c r="J11" s="5"/>
    </row>
    <row r="12" spans="1:10" ht="16.8" hidden="1" x14ac:dyDescent="0.4">
      <c r="B12" s="5"/>
      <c r="C12" s="5"/>
      <c r="D12" s="5"/>
      <c r="E12" s="5"/>
      <c r="F12" s="5"/>
      <c r="G12" s="5"/>
      <c r="H12" s="5"/>
      <c r="I12" s="5"/>
      <c r="J12" s="5"/>
    </row>
    <row r="13" spans="1:10" ht="16.8" hidden="1" x14ac:dyDescent="0.4">
      <c r="B13" s="5"/>
      <c r="C13" s="5"/>
      <c r="D13" s="5"/>
      <c r="E13" s="5"/>
      <c r="F13" s="5"/>
      <c r="G13" s="5"/>
      <c r="H13" s="5"/>
      <c r="I13" s="5"/>
      <c r="J13" s="5"/>
    </row>
    <row r="14" spans="1:10" ht="16.8" hidden="1" x14ac:dyDescent="0.4">
      <c r="B14" s="5"/>
      <c r="C14" s="5"/>
      <c r="D14" s="5"/>
      <c r="E14" s="5"/>
      <c r="F14" s="5"/>
      <c r="G14" s="5"/>
      <c r="H14" s="5"/>
      <c r="I14" s="5"/>
      <c r="J14" s="5"/>
    </row>
    <row r="15" spans="1:10" ht="16.8" hidden="1" x14ac:dyDescent="0.4">
      <c r="B15" s="5"/>
      <c r="C15" s="5"/>
      <c r="D15" s="5"/>
      <c r="E15" s="5"/>
      <c r="F15" s="5"/>
      <c r="G15" s="5"/>
      <c r="H15" s="5"/>
      <c r="I15" s="5"/>
      <c r="J15" s="5"/>
    </row>
    <row r="16" spans="1:10" ht="16.8" x14ac:dyDescent="0.4">
      <c r="B16" s="30" t="s">
        <v>9</v>
      </c>
      <c r="C16" s="30"/>
      <c r="D16" s="30"/>
      <c r="E16" s="30"/>
      <c r="F16" s="30"/>
      <c r="G16" s="30" t="s">
        <v>10</v>
      </c>
      <c r="H16" s="30"/>
      <c r="I16" s="30"/>
      <c r="J16" s="30"/>
    </row>
    <row r="17" spans="2:10" ht="17.399999999999999" thickBot="1" x14ac:dyDescent="0.45">
      <c r="B17" s="7" t="s">
        <v>3</v>
      </c>
      <c r="C17" s="7" t="s">
        <v>6</v>
      </c>
      <c r="D17" s="32"/>
      <c r="E17" s="5"/>
      <c r="F17" s="5"/>
      <c r="G17" s="5"/>
      <c r="H17" s="5"/>
      <c r="I17" s="5"/>
      <c r="J17" s="5"/>
    </row>
    <row r="18" spans="2:10" x14ac:dyDescent="0.3">
      <c r="B18" t="str" cm="1">
        <f t="array" ref="B18:B19">_xlfn.UNIQUE(_xlfn.ANCHORARRAY(C6),FALSE,FALSE)</f>
        <v>Pharmaceuticals</v>
      </c>
      <c r="C18" s="12" cm="1">
        <f t="array" ref="C18:C19">SUMIF(_xlfn.ANCHORARRAY(C6),_xlfn.ANCHORARRAY(B18),_xlfn.ANCHORARRAY(F6))</f>
        <v>77721.299999999988</v>
      </c>
      <c r="D18" s="33"/>
    </row>
    <row r="19" spans="2:10" x14ac:dyDescent="0.3">
      <c r="B19" t="str">
        <v>Biotechnology &amp; Medical Research</v>
      </c>
      <c r="C19" s="22">
        <v>280011.73000000004</v>
      </c>
    </row>
  </sheetData>
  <sortState xmlns:xlrd2="http://schemas.microsoft.com/office/spreadsheetml/2017/richdata2" ref="B17:C17">
    <sortCondition ref="B17"/>
  </sortState>
  <mergeCells count="1">
    <mergeCell ref="A1:B2"/>
  </mergeCells>
  <conditionalFormatting sqref="C18:C19">
    <cfRule type="dataBar" priority="1">
      <dataBar>
        <cfvo type="min"/>
        <cfvo type="max"/>
        <color theme="4" tint="-0.249977111117893"/>
      </dataBar>
      <extLst>
        <ext xmlns:x14="http://schemas.microsoft.com/office/spreadsheetml/2009/9/main" uri="{B025F937-C7B1-47D3-B67F-A62EFF666E3E}">
          <x14:id>{EA17B7F4-41BC-4982-95F1-2AF520970A64}</x14:id>
        </ext>
      </extLst>
    </cfRule>
    <cfRule type="dataBar" priority="2">
      <dataBar>
        <cfvo type="min"/>
        <cfvo type="max"/>
        <color rgb="FF638EC6"/>
      </dataBar>
      <extLst>
        <ext xmlns:x14="http://schemas.microsoft.com/office/spreadsheetml/2009/9/main" uri="{B025F937-C7B1-47D3-B67F-A62EFF666E3E}">
          <x14:id>{927873AF-8EF2-493C-A768-21B833FB550A}</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EA17B7F4-41BC-4982-95F1-2AF520970A64}">
            <x14:dataBar minLength="0" maxLength="100" gradient="0">
              <x14:cfvo type="autoMin"/>
              <x14:cfvo type="autoMax"/>
              <x14:negativeFillColor rgb="FFFF0000"/>
              <x14:axisColor rgb="FF000000"/>
            </x14:dataBar>
          </x14:cfRule>
          <x14:cfRule type="dataBar" id="{927873AF-8EF2-493C-A768-21B833FB550A}">
            <x14:dataBar minLength="0" maxLength="100" gradient="0">
              <x14:cfvo type="autoMin"/>
              <x14:cfvo type="autoMax"/>
              <x14:negativeFillColor rgb="FFFF0000"/>
              <x14:axisColor rgb="FF000000"/>
            </x14:dataBar>
          </x14:cfRule>
          <xm:sqref>C18:C19</xm:sqref>
        </x14:conditionalFormatting>
        <x14:conditionalFormatting xmlns:xm="http://schemas.microsoft.com/office/excel/2006/main">
          <x14:cfRule type="iconSet" priority="5" id="{9B51E00A-D85B-48D9-B486-5A07B1B095B2}">
            <x14:iconSet iconSet="3Triangles">
              <x14:cfvo type="percent">
                <xm:f>0</xm:f>
              </x14:cfvo>
              <x14:cfvo type="num">
                <xm:f>0</xm:f>
              </x14:cfvo>
              <x14:cfvo type="num" gte="0">
                <xm:f>0</xm:f>
              </x14:cfvo>
            </x14:iconSet>
          </x14:cfRule>
          <xm:sqref>H2</xm:sqref>
        </x14:conditionalFormatting>
        <x14:conditionalFormatting xmlns:xm="http://schemas.microsoft.com/office/excel/2006/main">
          <x14:cfRule type="iconSet" priority="6" id="{CDD88109-B9C5-4F26-93BC-BDC29E73F8F2}">
            <x14:iconSet iconSet="3Triangles">
              <x14:cfvo type="percent">
                <xm:f>0</xm:f>
              </x14:cfvo>
              <x14:cfvo type="num">
                <xm:f>0</xm:f>
              </x14:cfvo>
              <x14:cfvo type="num" gte="0">
                <xm:f>0</xm:f>
              </x14:cfvo>
            </x14:iconSet>
          </x14:cfRule>
          <xm:sqref>H6:H15</xm:sqref>
        </x14:conditionalFormatting>
      </x14:conditionalFormattings>
    </ext>
    <ext xmlns:x14="http://schemas.microsoft.com/office/spreadsheetml/2009/9/main" uri="{05C60535-1F16-4fd2-B633-F4F36F0B64E0}">
      <x14:sparklineGroups xmlns:xm="http://schemas.microsoft.com/office/excel/2006/main">
        <x14:sparklineGroup lineWeight="1" displayEmptyCellsAs="gap" xr2:uid="{7B7981DD-9546-465B-B423-435CDDBD52DF}">
          <x14:colorSeries rgb="FF376092"/>
          <x14:colorNegative rgb="FFD00000"/>
          <x14:colorAxis rgb="FF000000"/>
          <x14:colorMarkers rgb="FFD00000"/>
          <x14:colorFirst rgb="FFD00000"/>
          <x14:colorLast rgb="FFD00000"/>
          <x14:colorHigh rgb="FFD00000"/>
          <x14:colorLow rgb="FFD00000"/>
          <x14:sparklines>
            <x14:sparkline>
              <xm:f>'Historical quotes_Ledger'!B3:B126</xm:f>
              <xm:sqref>J6</xm:sqref>
            </x14:sparkline>
          </x14:sparklines>
        </x14:sparklineGroup>
        <x14:sparklineGroup lineWeight="1" displayEmptyCellsAs="gap" xr2:uid="{B172BF32-F647-4AA3-B520-605AA114CE28}">
          <x14:colorSeries rgb="FF5687C2"/>
          <x14:colorNegative rgb="FFFFB620"/>
          <x14:colorAxis rgb="FF000000"/>
          <x14:colorMarkers rgb="FFD70077"/>
          <x14:colorFirst rgb="FF777777"/>
          <x14:colorLast rgb="FF359CEB"/>
          <x14:colorHigh rgb="FF56BE79"/>
          <x14:colorLow rgb="FFFF5055"/>
          <x14:sparklines>
            <x14:sparkline>
              <xm:f>'Historical quotes_Ledger'!C3:C126</xm:f>
              <xm:sqref>J7</xm:sqref>
            </x14:sparkline>
          </x14:sparklines>
        </x14:sparklineGroup>
        <x14:sparklineGroup lineWeight="1" displayEmptyCellsAs="gap" xr2:uid="{EDF98099-381E-4A00-9BC7-99C3F8BB2015}">
          <x14:colorSeries rgb="FF376092"/>
          <x14:colorNegative rgb="FFD00000"/>
          <x14:colorAxis rgb="FF000000"/>
          <x14:colorMarkers rgb="FFD00000"/>
          <x14:colorFirst rgb="FFD00000"/>
          <x14:colorLast rgb="FFD00000"/>
          <x14:colorHigh rgb="FFD00000"/>
          <x14:colorLow rgb="FFD00000"/>
          <x14:sparklines>
            <x14:sparkline>
              <xm:f>'Historical quotes_Ledger'!D3:D126</xm:f>
              <xm:sqref>J8</xm:sqref>
            </x14:sparkline>
          </x14:sparklines>
        </x14:sparklineGroup>
        <x14:sparklineGroup lineWeight="1" displayEmptyCellsAs="gap" xr2:uid="{6804ABB8-B6F3-4754-9679-1F9A42E96FCE}">
          <x14:colorSeries rgb="FF376092"/>
          <x14:colorNegative rgb="FFD00000"/>
          <x14:colorAxis rgb="FF000000"/>
          <x14:colorMarkers rgb="FFD00000"/>
          <x14:colorFirst rgb="FFD00000"/>
          <x14:colorLast rgb="FFD00000"/>
          <x14:colorHigh rgb="FFD00000"/>
          <x14:colorLow rgb="FFD00000"/>
          <x14:sparklines>
            <x14:sparkline>
              <xm:f>'Historical quotes_Ledger'!E3:E126</xm:f>
              <xm:sqref>J9</xm:sqref>
            </x14:sparkline>
          </x14:sparklines>
        </x14:sparklineGroup>
        <x14:sparklineGroup lineWeight="1" displayEmptyCellsAs="gap" xr2:uid="{705E9F15-3F26-4BC0-AB56-001C93958314}">
          <x14:colorSeries rgb="FF376092"/>
          <x14:colorNegative rgb="FFD00000"/>
          <x14:colorAxis rgb="FF000000"/>
          <x14:colorMarkers rgb="FFD00000"/>
          <x14:colorFirst rgb="FFD00000"/>
          <x14:colorLast rgb="FFD00000"/>
          <x14:colorHigh rgb="FFD00000"/>
          <x14:colorLow rgb="FFD00000"/>
          <x14:sparklines>
            <x14:sparkline>
              <xm:f>'Historical quotes_Ledger'!F3:F126</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3387A-4E9B-4425-922C-F82D1D6C4D63}">
  <dimension ref="A1:H23"/>
  <sheetViews>
    <sheetView workbookViewId="0">
      <selection activeCell="B1" sqref="B1"/>
    </sheetView>
  </sheetViews>
  <sheetFormatPr defaultRowHeight="14.4" x14ac:dyDescent="0.3"/>
  <cols>
    <col min="2" max="2" width="55" customWidth="1"/>
    <col min="3" max="3" width="12.6640625" customWidth="1"/>
    <col min="6" max="6" width="10.44140625" customWidth="1"/>
    <col min="7" max="7" width="19.77734375" customWidth="1"/>
    <col min="8" max="8" width="11.88671875" customWidth="1"/>
  </cols>
  <sheetData>
    <row r="1" spans="1:8" x14ac:dyDescent="0.3">
      <c r="B1" t="s">
        <v>29</v>
      </c>
    </row>
    <row r="2" spans="1:8" x14ac:dyDescent="0.3">
      <c r="A2" s="37" t="s">
        <v>11</v>
      </c>
      <c r="B2" s="37" t="s">
        <v>2</v>
      </c>
      <c r="C2" s="37" t="s">
        <v>12</v>
      </c>
      <c r="D2" s="37" t="s">
        <v>4</v>
      </c>
      <c r="E2" s="37" t="s">
        <v>13</v>
      </c>
      <c r="F2" s="37" t="s">
        <v>14</v>
      </c>
      <c r="G2" s="37" t="s">
        <v>15</v>
      </c>
      <c r="H2" s="37" t="s">
        <v>20</v>
      </c>
    </row>
    <row r="3" spans="1:8" x14ac:dyDescent="0.3">
      <c r="A3" s="1">
        <v>44802</v>
      </c>
      <c r="B3" t="e" vm="2">
        <v>#VALUE!</v>
      </c>
      <c r="C3" t="s">
        <v>16</v>
      </c>
      <c r="D3">
        <v>100</v>
      </c>
      <c r="E3">
        <v>162.02000000000001</v>
      </c>
      <c r="F3" t="s">
        <v>19</v>
      </c>
      <c r="G3">
        <f>D3*E3</f>
        <v>16202.000000000002</v>
      </c>
      <c r="H3" t="str" cm="1">
        <f t="array" ref="H3">_FV(Table1[[#This Row],[Stock]],"Ticker symbol",TRUE)</f>
        <v>JNJ</v>
      </c>
    </row>
    <row r="4" spans="1:8" x14ac:dyDescent="0.3">
      <c r="A4" s="1">
        <v>44803</v>
      </c>
      <c r="B4" t="e" vm="2">
        <v>#VALUE!</v>
      </c>
      <c r="C4" t="s">
        <v>16</v>
      </c>
      <c r="D4">
        <v>50</v>
      </c>
      <c r="E4">
        <v>162.03</v>
      </c>
      <c r="F4" t="s">
        <v>19</v>
      </c>
      <c r="G4">
        <f t="shared" ref="G4:G23" si="0">D4*E4</f>
        <v>8101.5</v>
      </c>
      <c r="H4" t="str" cm="1">
        <f t="array" ref="H4">_FV(Table1[[#This Row],[Stock]],"Ticker symbol",TRUE)</f>
        <v>JNJ</v>
      </c>
    </row>
    <row r="5" spans="1:8" x14ac:dyDescent="0.3">
      <c r="A5" s="1">
        <v>44804</v>
      </c>
      <c r="B5" t="e" vm="2">
        <v>#VALUE!</v>
      </c>
      <c r="C5" t="s">
        <v>16</v>
      </c>
      <c r="D5">
        <v>130</v>
      </c>
      <c r="E5">
        <v>161.27000000000001</v>
      </c>
      <c r="F5" t="s">
        <v>19</v>
      </c>
      <c r="G5">
        <f t="shared" si="0"/>
        <v>20965.100000000002</v>
      </c>
      <c r="H5" t="str" cm="1">
        <f t="array" ref="H5">_FV(Table1[[#This Row],[Stock]],"Ticker symbol",TRUE)</f>
        <v>JNJ</v>
      </c>
    </row>
    <row r="6" spans="1:8" x14ac:dyDescent="0.3">
      <c r="A6" s="1">
        <v>44860</v>
      </c>
      <c r="B6" t="e" vm="2">
        <v>#VALUE!</v>
      </c>
      <c r="C6" t="s">
        <v>17</v>
      </c>
      <c r="D6">
        <v>-100</v>
      </c>
      <c r="E6">
        <v>172.57</v>
      </c>
      <c r="F6" t="s">
        <v>19</v>
      </c>
      <c r="G6">
        <f t="shared" si="0"/>
        <v>-17257</v>
      </c>
      <c r="H6" t="str" cm="1">
        <f t="array" ref="H6">_FV(Table1[[#This Row],[Stock]],"Ticker symbol",TRUE)</f>
        <v>JNJ</v>
      </c>
    </row>
    <row r="7" spans="1:8" x14ac:dyDescent="0.3">
      <c r="A7" s="1">
        <v>44826</v>
      </c>
      <c r="B7" t="e" vm="3">
        <v>#VALUE!</v>
      </c>
      <c r="C7" t="s">
        <v>16</v>
      </c>
      <c r="D7">
        <v>210</v>
      </c>
      <c r="E7">
        <v>43.52</v>
      </c>
      <c r="F7" t="s">
        <v>19</v>
      </c>
      <c r="G7">
        <f t="shared" si="0"/>
        <v>9139.2000000000007</v>
      </c>
      <c r="H7" t="str" cm="1">
        <f t="array" ref="H7">_FV(Table1[[#This Row],[Stock]],"Ticker symbol",TRUE)</f>
        <v>PFE</v>
      </c>
    </row>
    <row r="8" spans="1:8" x14ac:dyDescent="0.3">
      <c r="A8" s="1">
        <v>44825</v>
      </c>
      <c r="B8" t="e" vm="3">
        <v>#VALUE!</v>
      </c>
      <c r="C8" t="s">
        <v>17</v>
      </c>
      <c r="D8">
        <v>-100</v>
      </c>
      <c r="E8">
        <v>44.98</v>
      </c>
      <c r="F8" t="s">
        <v>19</v>
      </c>
      <c r="G8">
        <f t="shared" si="0"/>
        <v>-4498</v>
      </c>
      <c r="H8" t="str" cm="1">
        <f t="array" ref="H8">_FV(Table1[[#This Row],[Stock]],"Ticker symbol",TRUE)</f>
        <v>PFE</v>
      </c>
    </row>
    <row r="9" spans="1:8" x14ac:dyDescent="0.3">
      <c r="A9" s="1">
        <v>44861</v>
      </c>
      <c r="B9" t="e" vm="3">
        <v>#VALUE!</v>
      </c>
      <c r="C9" t="s">
        <v>16</v>
      </c>
      <c r="D9">
        <v>50</v>
      </c>
      <c r="E9">
        <v>43.74</v>
      </c>
      <c r="F9" t="s">
        <v>19</v>
      </c>
      <c r="G9">
        <f t="shared" si="0"/>
        <v>2187</v>
      </c>
      <c r="H9" t="str" cm="1">
        <f t="array" ref="H9">_FV(Table1[[#This Row],[Stock]],"Ticker symbol",TRUE)</f>
        <v>PFE</v>
      </c>
    </row>
    <row r="10" spans="1:8" x14ac:dyDescent="0.3">
      <c r="A10" s="1">
        <v>44845</v>
      </c>
      <c r="B10" t="e" vm="7">
        <v>#VALUE!</v>
      </c>
      <c r="C10" t="s">
        <v>17</v>
      </c>
      <c r="D10">
        <v>-137</v>
      </c>
      <c r="E10">
        <v>261.58999999999997</v>
      </c>
      <c r="F10" t="s">
        <v>19</v>
      </c>
      <c r="G10">
        <f t="shared" si="0"/>
        <v>-35837.829999999994</v>
      </c>
      <c r="H10" t="str" cm="1">
        <f t="array" ref="H10">_FV(Table1[[#This Row],[Stock]],"Ticker symbol",TRUE)</f>
        <v>AMGN</v>
      </c>
    </row>
    <row r="11" spans="1:8" x14ac:dyDescent="0.3">
      <c r="A11" s="1">
        <v>44841</v>
      </c>
      <c r="B11" t="e" vm="7">
        <v>#VALUE!</v>
      </c>
      <c r="C11" t="s">
        <v>16</v>
      </c>
      <c r="D11">
        <v>137</v>
      </c>
      <c r="E11">
        <v>231.52</v>
      </c>
      <c r="F11" t="s">
        <v>19</v>
      </c>
      <c r="G11">
        <f t="shared" si="0"/>
        <v>31718.240000000002</v>
      </c>
      <c r="H11" t="str" cm="1">
        <f t="array" ref="H11">_FV(Table1[[#This Row],[Stock]],"Ticker symbol",TRUE)</f>
        <v>AMGN</v>
      </c>
    </row>
    <row r="12" spans="1:8" x14ac:dyDescent="0.3">
      <c r="A12" s="1">
        <v>44833</v>
      </c>
      <c r="B12" t="e" vm="4">
        <v>#VALUE!</v>
      </c>
      <c r="C12" t="s">
        <v>16</v>
      </c>
      <c r="D12">
        <v>150</v>
      </c>
      <c r="E12">
        <v>16.170000000000002</v>
      </c>
      <c r="F12" t="s">
        <v>19</v>
      </c>
      <c r="G12">
        <f t="shared" si="0"/>
        <v>2425.5000000000005</v>
      </c>
      <c r="H12" t="str" cm="1">
        <f t="array" ref="H12">_FV(Table1[[#This Row],[Stock]],"Ticker symbol",TRUE)</f>
        <v>EXEL</v>
      </c>
    </row>
    <row r="13" spans="1:8" x14ac:dyDescent="0.3">
      <c r="A13" s="1">
        <v>44834</v>
      </c>
      <c r="B13" t="e" vm="4">
        <v>#VALUE!</v>
      </c>
      <c r="C13" t="s">
        <v>16</v>
      </c>
      <c r="D13">
        <v>274</v>
      </c>
      <c r="E13">
        <v>16.170000000000002</v>
      </c>
      <c r="F13" t="s">
        <v>19</v>
      </c>
      <c r="G13">
        <f t="shared" si="0"/>
        <v>4430.5800000000008</v>
      </c>
      <c r="H13" t="str" cm="1">
        <f t="array" ref="H13">_FV(Table1[[#This Row],[Stock]],"Ticker symbol",TRUE)</f>
        <v>EXEL</v>
      </c>
    </row>
    <row r="14" spans="1:8" x14ac:dyDescent="0.3">
      <c r="A14" s="1">
        <v>44831</v>
      </c>
      <c r="B14" t="e" vm="5">
        <v>#VALUE!</v>
      </c>
      <c r="C14" t="s">
        <v>17</v>
      </c>
      <c r="D14">
        <v>-1500</v>
      </c>
      <c r="E14">
        <v>289.52999999999997</v>
      </c>
      <c r="F14" t="s">
        <v>19</v>
      </c>
      <c r="G14">
        <f t="shared" si="0"/>
        <v>-434294.99999999994</v>
      </c>
      <c r="H14" t="str" cm="1">
        <f t="array" ref="H14">_FV(Table1[[#This Row],[Stock]],"Ticker symbol",TRUE)</f>
        <v>VRTX</v>
      </c>
    </row>
    <row r="15" spans="1:8" x14ac:dyDescent="0.3">
      <c r="A15" s="1">
        <v>44804</v>
      </c>
      <c r="B15" t="e" vm="5">
        <v>#VALUE!</v>
      </c>
      <c r="C15" t="s">
        <v>16</v>
      </c>
      <c r="D15">
        <v>1375</v>
      </c>
      <c r="E15">
        <v>281.12</v>
      </c>
      <c r="F15" t="s">
        <v>19</v>
      </c>
      <c r="G15">
        <f t="shared" si="0"/>
        <v>386540</v>
      </c>
      <c r="H15" t="str" cm="1">
        <f t="array" ref="H15">_FV(Table1[[#This Row],[Stock]],"Ticker symbol",TRUE)</f>
        <v>VRTX</v>
      </c>
    </row>
    <row r="16" spans="1:8" x14ac:dyDescent="0.3">
      <c r="A16" s="1">
        <v>44805</v>
      </c>
      <c r="B16" t="e" vm="5">
        <v>#VALUE!</v>
      </c>
      <c r="C16" t="s">
        <v>16</v>
      </c>
      <c r="D16">
        <v>320</v>
      </c>
      <c r="E16">
        <v>281.54000000000002</v>
      </c>
      <c r="F16" t="s">
        <v>19</v>
      </c>
      <c r="G16">
        <f t="shared" si="0"/>
        <v>90092.800000000003</v>
      </c>
      <c r="H16" t="str" cm="1">
        <f t="array" ref="H16">_FV(Table1[[#This Row],[Stock]],"Ticker symbol",TRUE)</f>
        <v>VRTX</v>
      </c>
    </row>
    <row r="17" spans="1:8" x14ac:dyDescent="0.3">
      <c r="A17" s="1">
        <v>44811</v>
      </c>
      <c r="B17" t="e" vm="5">
        <v>#VALUE!</v>
      </c>
      <c r="C17" t="s">
        <v>16</v>
      </c>
      <c r="D17">
        <v>695</v>
      </c>
      <c r="E17">
        <v>277.5</v>
      </c>
      <c r="F17" t="s">
        <v>19</v>
      </c>
      <c r="G17">
        <f t="shared" si="0"/>
        <v>192862.5</v>
      </c>
      <c r="H17" t="str" cm="1">
        <f t="array" ref="H17">_FV(Table1[[#This Row],[Stock]],"Ticker symbol",TRUE)</f>
        <v>VRTX</v>
      </c>
    </row>
    <row r="18" spans="1:8" x14ac:dyDescent="0.3">
      <c r="A18" s="1">
        <v>44790</v>
      </c>
      <c r="B18" t="e" vm="8">
        <v>#VALUE!</v>
      </c>
      <c r="C18" t="s">
        <v>17</v>
      </c>
      <c r="D18">
        <v>-1100</v>
      </c>
      <c r="E18">
        <v>142</v>
      </c>
      <c r="F18" t="s">
        <v>19</v>
      </c>
      <c r="G18">
        <f t="shared" si="0"/>
        <v>-156200</v>
      </c>
      <c r="H18" t="str" cm="1">
        <f t="array" ref="H18">_FV(Table1[[#This Row],[Stock]],"Ticker symbol",TRUE)</f>
        <v>ABBV</v>
      </c>
    </row>
    <row r="19" spans="1:8" x14ac:dyDescent="0.3">
      <c r="A19" s="1">
        <v>44774</v>
      </c>
      <c r="B19" t="e" vm="8">
        <v>#VALUE!</v>
      </c>
      <c r="C19" t="s">
        <v>18</v>
      </c>
      <c r="D19">
        <v>1000</v>
      </c>
      <c r="E19">
        <v>137.77000000000001</v>
      </c>
      <c r="F19" t="s">
        <v>19</v>
      </c>
      <c r="G19">
        <f t="shared" si="0"/>
        <v>137770</v>
      </c>
      <c r="H19" t="str" cm="1">
        <f t="array" ref="H19">_FV(Table1[[#This Row],[Stock]],"Ticker symbol",TRUE)</f>
        <v>ABBV</v>
      </c>
    </row>
    <row r="20" spans="1:8" x14ac:dyDescent="0.3">
      <c r="A20" s="1">
        <v>44777</v>
      </c>
      <c r="B20" t="e" vm="8">
        <v>#VALUE!</v>
      </c>
      <c r="C20" t="s">
        <v>18</v>
      </c>
      <c r="D20">
        <v>100</v>
      </c>
      <c r="E20">
        <v>138.69</v>
      </c>
      <c r="F20" t="s">
        <v>19</v>
      </c>
      <c r="G20">
        <f t="shared" si="0"/>
        <v>13869</v>
      </c>
      <c r="H20" t="str" cm="1">
        <f t="array" ref="H20">_FV(Table1[[#This Row],[Stock]],"Ticker symbol",TRUE)</f>
        <v>ABBV</v>
      </c>
    </row>
    <row r="21" spans="1:8" x14ac:dyDescent="0.3">
      <c r="A21" s="1">
        <v>44642</v>
      </c>
      <c r="B21" t="e" vm="6">
        <v>#VALUE!</v>
      </c>
      <c r="C21" t="s">
        <v>16</v>
      </c>
      <c r="D21">
        <v>250</v>
      </c>
      <c r="E21">
        <v>75.86</v>
      </c>
      <c r="F21" t="s">
        <v>19</v>
      </c>
      <c r="G21">
        <f t="shared" si="0"/>
        <v>18965</v>
      </c>
      <c r="H21" t="str" cm="1">
        <f t="array" ref="H21">_FV(Table1[[#This Row],[Stock]],"Ticker symbol",TRUE)</f>
        <v>BMY</v>
      </c>
    </row>
    <row r="22" spans="1:8" x14ac:dyDescent="0.3">
      <c r="A22" s="1">
        <v>44796</v>
      </c>
      <c r="B22" t="e" vm="6">
        <v>#VALUE!</v>
      </c>
      <c r="C22" t="s">
        <v>17</v>
      </c>
      <c r="D22">
        <v>-1000</v>
      </c>
      <c r="E22">
        <v>74.489999999999995</v>
      </c>
      <c r="F22" t="s">
        <v>19</v>
      </c>
      <c r="G22">
        <f t="shared" si="0"/>
        <v>-74490</v>
      </c>
      <c r="H22" t="str" cm="1">
        <f t="array" ref="H22">_FV(Table1[[#This Row],[Stock]],"Ticker symbol",TRUE)</f>
        <v>BMY</v>
      </c>
    </row>
    <row r="23" spans="1:8" x14ac:dyDescent="0.3">
      <c r="A23" s="1">
        <v>44776</v>
      </c>
      <c r="B23" t="e" vm="6">
        <v>#VALUE!</v>
      </c>
      <c r="C23" t="s">
        <v>16</v>
      </c>
      <c r="D23">
        <v>1250</v>
      </c>
      <c r="E23">
        <v>72.599999999999994</v>
      </c>
      <c r="F23" t="s">
        <v>19</v>
      </c>
      <c r="G23">
        <f t="shared" si="0"/>
        <v>90750</v>
      </c>
      <c r="H23" t="str" cm="1">
        <f t="array" ref="H23">_FV(Table1[[#This Row],[Stock]],"Ticker symbol",TRUE)</f>
        <v>BMY</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38FA0-61F9-4A11-BAB7-71325D0AF46F}">
  <dimension ref="A1:F127"/>
  <sheetViews>
    <sheetView workbookViewId="0">
      <selection activeCell="I9" sqref="I9"/>
    </sheetView>
  </sheetViews>
  <sheetFormatPr defaultRowHeight="14.4" x14ac:dyDescent="0.3"/>
  <cols>
    <col min="1" max="1" width="11.21875" customWidth="1"/>
    <col min="4" max="4" width="8.88671875" style="13"/>
  </cols>
  <sheetData>
    <row r="1" spans="1:6" ht="16.8" x14ac:dyDescent="0.4">
      <c r="A1" s="14"/>
      <c r="B1" s="14" t="s">
        <v>23</v>
      </c>
      <c r="C1" s="14" t="s">
        <v>24</v>
      </c>
      <c r="D1" s="15" t="s">
        <v>26</v>
      </c>
      <c r="E1" s="14" t="s">
        <v>27</v>
      </c>
      <c r="F1" s="14" t="s">
        <v>25</v>
      </c>
    </row>
    <row r="2" spans="1:6" x14ac:dyDescent="0.3">
      <c r="A2" s="28" t="str" cm="1">
        <f t="array" aca="1" ref="A2:B127" ca="1">_xlfn.STOCKHISTORY(Dashboard!B6,TODAY()-180,TODAY(),0,1,0,1)</f>
        <v>Date</v>
      </c>
      <c r="B2" s="28" t="str">
        <f ca="1"/>
        <v>Close</v>
      </c>
      <c r="C2" s="28"/>
      <c r="D2" s="34"/>
      <c r="E2" s="28"/>
      <c r="F2" s="28"/>
    </row>
    <row r="3" spans="1:6" x14ac:dyDescent="0.3">
      <c r="A3" s="28" vm="9">
        <f ca="1"/>
        <v>44690</v>
      </c>
      <c r="B3" s="28" vm="10">
        <f ca="1"/>
        <v>177.33</v>
      </c>
      <c r="C3" s="28" cm="1" vm="11">
        <f t="array" aca="1" ref="C3:C127" ca="1">_xlfn.STOCKHISTORY(Dashboard!B7,TODAY()-180,TODAY(),0,0,1)</f>
        <v>48.64</v>
      </c>
      <c r="D3" s="34" cm="1" vm="12">
        <f t="array" aca="1" ref="D3:D127" ca="1">_xlfn.STOCKHISTORY(Dashboard!B8,TODAY()-180,TODAY(),0,0,1)</f>
        <v>19.34</v>
      </c>
      <c r="E3" s="35" cm="1" vm="13">
        <f t="array" aca="1" ref="E3:E127" ca="1">_xlfn.STOCKHISTORY(Dashboard!B9,TODAY()-180,TODAY(),0,0,1)</f>
        <v>235.02</v>
      </c>
      <c r="F3" s="28" cm="1" vm="14">
        <f t="array" aca="1" ref="F3:F127" ca="1">_xlfn.STOCKHISTORY(Dashboard!B10,TODAY()-180,TODAY(),0,0,1)</f>
        <v>76.27</v>
      </c>
    </row>
    <row r="4" spans="1:6" x14ac:dyDescent="0.3">
      <c r="A4" s="28" vm="15">
        <f ca="1"/>
        <v>44691</v>
      </c>
      <c r="B4" s="28" vm="16">
        <f ca="1"/>
        <v>177.09</v>
      </c>
      <c r="C4" s="28" vm="17">
        <f ca="1"/>
        <v>49.49</v>
      </c>
      <c r="D4" s="36" vm="18">
        <f ca="1"/>
        <v>19.77</v>
      </c>
      <c r="E4" s="35" vm="19">
        <f ca="1"/>
        <v>240.16</v>
      </c>
      <c r="F4" s="28" vm="20">
        <f ca="1"/>
        <v>76.290000000000006</v>
      </c>
    </row>
    <row r="5" spans="1:6" x14ac:dyDescent="0.3">
      <c r="A5" s="28" vm="21">
        <f ca="1"/>
        <v>44692</v>
      </c>
      <c r="B5" s="28" vm="22">
        <f ca="1"/>
        <v>176.13</v>
      </c>
      <c r="C5" s="28" vm="23">
        <f ca="1"/>
        <v>49.45</v>
      </c>
      <c r="D5" s="34" vm="24">
        <f ca="1"/>
        <v>19.84</v>
      </c>
      <c r="E5" s="35" vm="25">
        <f ca="1"/>
        <v>234.96</v>
      </c>
      <c r="F5" s="28" vm="26">
        <f ca="1"/>
        <v>76.150000000000006</v>
      </c>
    </row>
    <row r="6" spans="1:6" x14ac:dyDescent="0.3">
      <c r="A6" s="28" vm="27">
        <f ca="1"/>
        <v>44693</v>
      </c>
      <c r="B6" s="28" vm="28">
        <f ca="1"/>
        <v>177.87</v>
      </c>
      <c r="C6" s="28" vm="29">
        <f ca="1"/>
        <v>50.39</v>
      </c>
      <c r="D6" s="34" vm="30">
        <f ca="1"/>
        <v>19.8</v>
      </c>
      <c r="E6" s="35" vm="31">
        <f ca="1"/>
        <v>240.85</v>
      </c>
      <c r="F6" s="28" vm="32">
        <f ca="1"/>
        <v>76.3</v>
      </c>
    </row>
    <row r="7" spans="1:6" x14ac:dyDescent="0.3">
      <c r="A7" s="28" vm="33">
        <f ca="1"/>
        <v>44694</v>
      </c>
      <c r="B7" s="28" vm="34">
        <f ca="1"/>
        <v>176.85</v>
      </c>
      <c r="C7" s="28" vm="35">
        <f ca="1"/>
        <v>49.92</v>
      </c>
      <c r="D7" s="34" vm="36">
        <f ca="1"/>
        <v>20.079999999999998</v>
      </c>
      <c r="E7" s="35" vm="37">
        <f ca="1"/>
        <v>246.72</v>
      </c>
      <c r="F7" s="28" vm="38">
        <f ca="1"/>
        <v>75.8</v>
      </c>
    </row>
    <row r="8" spans="1:6" x14ac:dyDescent="0.3">
      <c r="A8" s="28" vm="39">
        <f ca="1"/>
        <v>44697</v>
      </c>
      <c r="B8" s="28" vm="40">
        <f ca="1"/>
        <v>178.08</v>
      </c>
      <c r="C8" s="28" vm="41">
        <f ca="1"/>
        <v>50.67</v>
      </c>
      <c r="D8" s="34" vm="42">
        <f ca="1"/>
        <v>20.260000000000002</v>
      </c>
      <c r="E8" s="35" vm="43">
        <f ca="1"/>
        <v>254.17</v>
      </c>
      <c r="F8" s="28" vm="44">
        <f ca="1"/>
        <v>76.91</v>
      </c>
    </row>
    <row r="9" spans="1:6" x14ac:dyDescent="0.3">
      <c r="A9" s="28" vm="45">
        <f ca="1"/>
        <v>44698</v>
      </c>
      <c r="B9" s="28" vm="46">
        <f ca="1"/>
        <v>178.82</v>
      </c>
      <c r="C9" s="28" vm="47">
        <f ca="1"/>
        <v>51.34</v>
      </c>
      <c r="D9" s="34" vm="48">
        <f ca="1"/>
        <v>20.69</v>
      </c>
      <c r="E9" s="35" vm="49">
        <f ca="1"/>
        <v>261.83999999999997</v>
      </c>
      <c r="F9" s="28" vm="50">
        <f ca="1"/>
        <v>78.22</v>
      </c>
    </row>
    <row r="10" spans="1:6" x14ac:dyDescent="0.3">
      <c r="A10" s="28" vm="51">
        <f ca="1"/>
        <v>44699</v>
      </c>
      <c r="B10" s="28" vm="52">
        <f ca="1"/>
        <v>175.5</v>
      </c>
      <c r="C10" s="28" vm="53">
        <f ca="1"/>
        <v>50.4</v>
      </c>
      <c r="D10" s="34" vm="54">
        <f ca="1"/>
        <v>19.489999999999998</v>
      </c>
      <c r="E10" s="35" vm="55">
        <f ca="1"/>
        <v>252.35</v>
      </c>
      <c r="F10" s="28" vm="56">
        <f ca="1"/>
        <v>77.02</v>
      </c>
    </row>
    <row r="11" spans="1:6" x14ac:dyDescent="0.3">
      <c r="A11" s="28" vm="57">
        <f ca="1"/>
        <v>44700</v>
      </c>
      <c r="B11" s="28" vm="58">
        <f ca="1"/>
        <v>173.94</v>
      </c>
      <c r="C11" s="28" vm="59">
        <f ca="1"/>
        <v>50.65</v>
      </c>
      <c r="D11" s="34" vm="60">
        <f ca="1"/>
        <v>17.440000000000001</v>
      </c>
      <c r="E11" s="35" vm="61">
        <f ca="1"/>
        <v>255.45</v>
      </c>
      <c r="F11" s="28" vm="62">
        <f ca="1"/>
        <v>75.959999999999994</v>
      </c>
    </row>
    <row r="12" spans="1:6" x14ac:dyDescent="0.3">
      <c r="A12" s="28" vm="63">
        <f ca="1"/>
        <v>44701</v>
      </c>
      <c r="B12" s="28" vm="64">
        <f ca="1"/>
        <v>176.98</v>
      </c>
      <c r="C12" s="28" vm="65">
        <f ca="1"/>
        <v>52.47</v>
      </c>
      <c r="D12" s="34" vm="66">
        <f ca="1"/>
        <v>17.760000000000002</v>
      </c>
      <c r="E12" s="35" vm="67">
        <f ca="1"/>
        <v>258.58999999999997</v>
      </c>
      <c r="F12" s="28" vm="68">
        <f ca="1"/>
        <v>76.19</v>
      </c>
    </row>
    <row r="13" spans="1:6" x14ac:dyDescent="0.3">
      <c r="A13" s="28" vm="69">
        <f ca="1"/>
        <v>44704</v>
      </c>
      <c r="B13" s="28" vm="70">
        <f ca="1"/>
        <v>179.44</v>
      </c>
      <c r="C13" s="28" vm="71">
        <f ca="1"/>
        <v>52.88</v>
      </c>
      <c r="D13" s="34" vm="72">
        <f ca="1"/>
        <v>17.75</v>
      </c>
      <c r="E13" s="35" vm="73">
        <f ca="1"/>
        <v>268.35000000000002</v>
      </c>
      <c r="F13" s="28" vm="74">
        <f ca="1"/>
        <v>76.7</v>
      </c>
    </row>
    <row r="14" spans="1:6" x14ac:dyDescent="0.3">
      <c r="A14" s="28" vm="75">
        <f ca="1"/>
        <v>44705</v>
      </c>
      <c r="B14" s="28" vm="76">
        <f ca="1"/>
        <v>181.4</v>
      </c>
      <c r="C14" s="28" vm="77">
        <f ca="1"/>
        <v>53.41</v>
      </c>
      <c r="D14" s="34" vm="78">
        <f ca="1"/>
        <v>17.7</v>
      </c>
      <c r="E14" s="35" vm="79">
        <f ca="1"/>
        <v>268.48</v>
      </c>
      <c r="F14" s="28" vm="80">
        <f ca="1"/>
        <v>77.13</v>
      </c>
    </row>
    <row r="15" spans="1:6" x14ac:dyDescent="0.3">
      <c r="A15" s="28" vm="81">
        <f ca="1"/>
        <v>44706</v>
      </c>
      <c r="B15" s="28" vm="82">
        <f ca="1"/>
        <v>179.62</v>
      </c>
      <c r="C15" s="28" vm="83">
        <f ca="1"/>
        <v>53.71</v>
      </c>
      <c r="D15" s="34" vm="84">
        <f ca="1"/>
        <v>17.809999999999999</v>
      </c>
      <c r="E15" s="35" vm="85">
        <f ca="1"/>
        <v>270.83999999999997</v>
      </c>
      <c r="F15" s="28" vm="86">
        <f ca="1"/>
        <v>77.239999999999995</v>
      </c>
    </row>
    <row r="16" spans="1:6" x14ac:dyDescent="0.3">
      <c r="A16" s="28" vm="87">
        <f ca="1"/>
        <v>44707</v>
      </c>
      <c r="B16" s="28" vm="88">
        <f ca="1"/>
        <v>179.46</v>
      </c>
      <c r="C16" s="28" vm="89">
        <f ca="1"/>
        <v>53.99</v>
      </c>
      <c r="D16" s="34" vm="90">
        <f ca="1"/>
        <v>18.190000000000001</v>
      </c>
      <c r="E16" s="35" vm="91">
        <f ca="1"/>
        <v>269.64999999999998</v>
      </c>
      <c r="F16" s="28" vm="92">
        <f ca="1"/>
        <v>77.59</v>
      </c>
    </row>
    <row r="17" spans="1:6" x14ac:dyDescent="0.3">
      <c r="A17" s="28" vm="93">
        <f ca="1"/>
        <v>44708</v>
      </c>
      <c r="B17" s="28" vm="94">
        <f ca="1"/>
        <v>181.09</v>
      </c>
      <c r="C17" s="28" vm="95">
        <f ca="1"/>
        <v>53.91</v>
      </c>
      <c r="D17" s="34" vm="96">
        <f ca="1"/>
        <v>18.399999999999999</v>
      </c>
      <c r="E17" s="35" vm="97">
        <f ca="1"/>
        <v>273.73</v>
      </c>
      <c r="F17" s="28" vm="98">
        <f ca="1"/>
        <v>76.14</v>
      </c>
    </row>
    <row r="18" spans="1:6" x14ac:dyDescent="0.3">
      <c r="A18" s="28" vm="99">
        <f ca="1"/>
        <v>44712</v>
      </c>
      <c r="B18" s="28" vm="100">
        <f ca="1"/>
        <v>179.53</v>
      </c>
      <c r="C18" s="28" vm="101">
        <f ca="1"/>
        <v>53.04</v>
      </c>
      <c r="D18" s="34" vm="102">
        <f ca="1"/>
        <v>18.329999999999998</v>
      </c>
      <c r="E18" s="35" vm="103">
        <f ca="1"/>
        <v>268.64999999999998</v>
      </c>
      <c r="F18" s="28" vm="104">
        <f ca="1"/>
        <v>75.45</v>
      </c>
    </row>
    <row r="19" spans="1:6" x14ac:dyDescent="0.3">
      <c r="A19" s="28" vm="105">
        <f ca="1"/>
        <v>44713</v>
      </c>
      <c r="B19" s="28" vm="106">
        <f ca="1"/>
        <v>177.71</v>
      </c>
      <c r="C19" s="28" vm="107">
        <f ca="1"/>
        <v>52.37</v>
      </c>
      <c r="D19" s="34" vm="108">
        <f ca="1"/>
        <v>18.47</v>
      </c>
      <c r="E19" s="35" vm="109">
        <f ca="1"/>
        <v>269.41000000000003</v>
      </c>
      <c r="F19" s="28" vm="110">
        <f ca="1"/>
        <v>74.959999999999994</v>
      </c>
    </row>
    <row r="20" spans="1:6" x14ac:dyDescent="0.3">
      <c r="A20" s="28" vm="111">
        <f ca="1"/>
        <v>44714</v>
      </c>
      <c r="B20" s="28" vm="112">
        <f ca="1"/>
        <v>177.15</v>
      </c>
      <c r="C20" s="28" vm="113">
        <f ca="1"/>
        <v>52.68</v>
      </c>
      <c r="D20" s="34" vm="114">
        <f ca="1"/>
        <v>18.739999999999998</v>
      </c>
      <c r="E20" s="35" vm="115">
        <f ca="1"/>
        <v>270.05</v>
      </c>
      <c r="F20" s="28" vm="116">
        <f ca="1"/>
        <v>75.069999999999993</v>
      </c>
    </row>
    <row r="21" spans="1:6" x14ac:dyDescent="0.3">
      <c r="A21" s="28" vm="117">
        <f ca="1"/>
        <v>44715</v>
      </c>
      <c r="B21" s="28" vm="118">
        <f ca="1"/>
        <v>176.42</v>
      </c>
      <c r="C21" s="28" vm="119">
        <f ca="1"/>
        <v>53.2</v>
      </c>
      <c r="D21" s="34" vm="120">
        <f ca="1"/>
        <v>19.04</v>
      </c>
      <c r="E21" s="35" vm="121">
        <f ca="1"/>
        <v>269.44</v>
      </c>
      <c r="F21" s="28" vm="122">
        <f ca="1"/>
        <v>75.17</v>
      </c>
    </row>
    <row r="22" spans="1:6" x14ac:dyDescent="0.3">
      <c r="A22" s="28" vm="123">
        <f ca="1"/>
        <v>44718</v>
      </c>
      <c r="B22" s="28" vm="124">
        <f ca="1"/>
        <v>176.4</v>
      </c>
      <c r="C22" s="28" vm="125">
        <f ca="1"/>
        <v>53.26</v>
      </c>
      <c r="D22" s="34" vm="126">
        <f ca="1"/>
        <v>18.78</v>
      </c>
      <c r="E22" s="35" vm="127">
        <f ca="1"/>
        <v>268</v>
      </c>
      <c r="F22" s="28" vm="128">
        <f ca="1"/>
        <v>75.25</v>
      </c>
    </row>
    <row r="23" spans="1:6" x14ac:dyDescent="0.3">
      <c r="A23" s="28" vm="129">
        <f ca="1"/>
        <v>44719</v>
      </c>
      <c r="B23" s="28" vm="130">
        <f ca="1"/>
        <v>178.34</v>
      </c>
      <c r="C23" s="28" vm="131">
        <f ca="1"/>
        <v>53.96</v>
      </c>
      <c r="D23" s="34" vm="132">
        <f ca="1"/>
        <v>19.47</v>
      </c>
      <c r="E23" s="35" vm="133">
        <f ca="1"/>
        <v>271.86</v>
      </c>
      <c r="F23" s="28" vm="134">
        <f ca="1"/>
        <v>76.59</v>
      </c>
    </row>
    <row r="24" spans="1:6" x14ac:dyDescent="0.3">
      <c r="A24" s="28" vm="135">
        <f ca="1"/>
        <v>44720</v>
      </c>
      <c r="B24" s="28" vm="136">
        <f ca="1"/>
        <v>177.28</v>
      </c>
      <c r="C24" s="28" vm="137">
        <f ca="1"/>
        <v>53.47</v>
      </c>
      <c r="D24" s="34" vm="138">
        <f ca="1"/>
        <v>19.22</v>
      </c>
      <c r="E24" s="35" vm="139">
        <f ca="1"/>
        <v>274.54000000000002</v>
      </c>
      <c r="F24" s="28" vm="140">
        <f ca="1"/>
        <v>76.180000000000007</v>
      </c>
    </row>
    <row r="25" spans="1:6" x14ac:dyDescent="0.3">
      <c r="A25" s="28" vm="141">
        <f ca="1"/>
        <v>44721</v>
      </c>
      <c r="B25" s="28" vm="142">
        <f ca="1"/>
        <v>173.71</v>
      </c>
      <c r="C25" s="28" vm="143">
        <f ca="1"/>
        <v>51.78</v>
      </c>
      <c r="D25" s="34" vm="144">
        <f ca="1"/>
        <v>18.88</v>
      </c>
      <c r="E25" s="35" vm="145">
        <f ca="1"/>
        <v>259.7</v>
      </c>
      <c r="F25" s="28" vm="146">
        <f ca="1"/>
        <v>75.98</v>
      </c>
    </row>
    <row r="26" spans="1:6" x14ac:dyDescent="0.3">
      <c r="A26" s="28" vm="147">
        <f ca="1"/>
        <v>44722</v>
      </c>
      <c r="B26" s="28" vm="148">
        <f ca="1"/>
        <v>172.55</v>
      </c>
      <c r="C26" s="28" vm="149">
        <f ca="1"/>
        <v>49.97</v>
      </c>
      <c r="D26" s="34" vm="150">
        <f ca="1"/>
        <v>18.14</v>
      </c>
      <c r="E26" s="35" vm="151">
        <f ca="1"/>
        <v>254.88</v>
      </c>
      <c r="F26" s="28" vm="152">
        <f ca="1"/>
        <v>75.09</v>
      </c>
    </row>
    <row r="27" spans="1:6" x14ac:dyDescent="0.3">
      <c r="A27" s="28" vm="153">
        <f ca="1"/>
        <v>44725</v>
      </c>
      <c r="B27" s="28" vm="154">
        <f ca="1"/>
        <v>170.81</v>
      </c>
      <c r="C27" s="28" vm="155">
        <f ca="1"/>
        <v>47.91</v>
      </c>
      <c r="D27" s="34" vm="156">
        <f ca="1"/>
        <v>17.63</v>
      </c>
      <c r="E27" s="35" vm="157">
        <f ca="1"/>
        <v>245.39</v>
      </c>
      <c r="F27" s="28" vm="158">
        <f ca="1"/>
        <v>73.58</v>
      </c>
    </row>
    <row r="28" spans="1:6" x14ac:dyDescent="0.3">
      <c r="A28" s="28" vm="159">
        <f ca="1"/>
        <v>44726</v>
      </c>
      <c r="B28" s="28" vm="160">
        <f ca="1"/>
        <v>168.19</v>
      </c>
      <c r="C28" s="28" vm="161">
        <f ca="1"/>
        <v>47.92</v>
      </c>
      <c r="D28" s="34" vm="162">
        <f ca="1"/>
        <v>17.670000000000002</v>
      </c>
      <c r="E28" s="35" vm="163">
        <f ca="1"/>
        <v>249.08</v>
      </c>
      <c r="F28" s="28" vm="164">
        <f ca="1"/>
        <v>72.87</v>
      </c>
    </row>
    <row r="29" spans="1:6" x14ac:dyDescent="0.3">
      <c r="A29" s="28" vm="165">
        <f ca="1"/>
        <v>44727</v>
      </c>
      <c r="B29" s="28" vm="166">
        <f ca="1"/>
        <v>169.99</v>
      </c>
      <c r="C29" s="28" vm="167">
        <f ca="1"/>
        <v>48.51</v>
      </c>
      <c r="D29" s="34" vm="168">
        <f ca="1"/>
        <v>17.940000000000001</v>
      </c>
      <c r="E29" s="35" vm="169">
        <f ca="1"/>
        <v>253.51</v>
      </c>
      <c r="F29" s="28" vm="170">
        <f ca="1"/>
        <v>73.02</v>
      </c>
    </row>
    <row r="30" spans="1:6" x14ac:dyDescent="0.3">
      <c r="A30" s="28" vm="171">
        <f ca="1"/>
        <v>44728</v>
      </c>
      <c r="B30" s="28" vm="172">
        <f ca="1"/>
        <v>170.08</v>
      </c>
      <c r="C30" s="28" vm="173">
        <f ca="1"/>
        <v>47.48</v>
      </c>
      <c r="D30" s="34" vm="174">
        <f ca="1"/>
        <v>17.57</v>
      </c>
      <c r="E30" s="28" vm="175">
        <f ca="1"/>
        <v>250.96</v>
      </c>
      <c r="F30" s="28" vm="176">
        <f ca="1"/>
        <v>72.62</v>
      </c>
    </row>
    <row r="31" spans="1:6" x14ac:dyDescent="0.3">
      <c r="A31" s="28" vm="177">
        <f ca="1"/>
        <v>44729</v>
      </c>
      <c r="B31" s="28" vm="178">
        <f ca="1"/>
        <v>169.46</v>
      </c>
      <c r="C31" s="28" vm="179">
        <f ca="1"/>
        <v>46.53</v>
      </c>
      <c r="D31" s="34" vm="180">
        <f ca="1"/>
        <v>18.559999999999999</v>
      </c>
      <c r="E31" s="28" vm="181">
        <f ca="1"/>
        <v>263.08999999999997</v>
      </c>
      <c r="F31" s="28" vm="182">
        <f ca="1"/>
        <v>73.77</v>
      </c>
    </row>
    <row r="32" spans="1:6" x14ac:dyDescent="0.3">
      <c r="A32" s="28" vm="183">
        <f ca="1"/>
        <v>44733</v>
      </c>
      <c r="B32" s="28" vm="184">
        <f ca="1"/>
        <v>173.01</v>
      </c>
      <c r="C32" s="28" vm="185">
        <f ca="1"/>
        <v>48.11</v>
      </c>
      <c r="D32" s="34" vm="186">
        <f ca="1"/>
        <v>19.350000000000001</v>
      </c>
      <c r="E32" s="28" vm="187">
        <f ca="1"/>
        <v>270.17</v>
      </c>
      <c r="F32" s="28" vm="188">
        <f ca="1"/>
        <v>76.47</v>
      </c>
    </row>
    <row r="33" spans="1:6" x14ac:dyDescent="0.3">
      <c r="A33" s="28" vm="189">
        <f ca="1"/>
        <v>44734</v>
      </c>
      <c r="B33" s="28" vm="190">
        <f ca="1"/>
        <v>175.74</v>
      </c>
      <c r="C33" s="28" vm="191">
        <f ca="1"/>
        <v>49.07</v>
      </c>
      <c r="D33" s="34" vm="192">
        <f ca="1"/>
        <v>20.190000000000001</v>
      </c>
      <c r="E33" s="28" vm="193">
        <f ca="1"/>
        <v>272.31</v>
      </c>
      <c r="F33" s="28" vm="194">
        <f ca="1"/>
        <v>76.55</v>
      </c>
    </row>
    <row r="34" spans="1:6" x14ac:dyDescent="0.3">
      <c r="A34" s="28" vm="195">
        <f ca="1"/>
        <v>44735</v>
      </c>
      <c r="B34" s="28" vm="196">
        <f ca="1"/>
        <v>179.66</v>
      </c>
      <c r="C34" s="28" vm="197">
        <f ca="1"/>
        <v>50.09</v>
      </c>
      <c r="D34" s="34" vm="198">
        <f ca="1"/>
        <v>21.33</v>
      </c>
      <c r="E34" s="28" vm="199">
        <f ca="1"/>
        <v>283.5</v>
      </c>
      <c r="F34" s="28" vm="200">
        <f ca="1"/>
        <v>77.69</v>
      </c>
    </row>
    <row r="35" spans="1:6" x14ac:dyDescent="0.3">
      <c r="A35" s="28" vm="201">
        <f ca="1"/>
        <v>44736</v>
      </c>
      <c r="B35" s="28" vm="202">
        <f ca="1"/>
        <v>182.29</v>
      </c>
      <c r="C35" s="28" vm="203">
        <f ca="1"/>
        <v>51.59</v>
      </c>
      <c r="D35" s="34" vm="204">
        <f ca="1"/>
        <v>22.22</v>
      </c>
      <c r="E35" s="28" vm="205">
        <f ca="1"/>
        <v>292.55</v>
      </c>
      <c r="F35" s="28" vm="206">
        <f ca="1"/>
        <v>78.959999999999994</v>
      </c>
    </row>
    <row r="36" spans="1:6" x14ac:dyDescent="0.3">
      <c r="A36" s="28" vm="207">
        <f ca="1"/>
        <v>44739</v>
      </c>
      <c r="B36" s="28" vm="208">
        <f ca="1"/>
        <v>182.12</v>
      </c>
      <c r="C36" s="28" vm="209">
        <f ca="1"/>
        <v>51.88</v>
      </c>
      <c r="D36" s="34" vm="204">
        <f ca="1"/>
        <v>22.22</v>
      </c>
      <c r="E36" s="28" vm="210">
        <f ca="1"/>
        <v>287.32</v>
      </c>
      <c r="F36" s="28" vm="211">
        <f ca="1"/>
        <v>79.98</v>
      </c>
    </row>
    <row r="37" spans="1:6" x14ac:dyDescent="0.3">
      <c r="A37" s="28" vm="212">
        <f ca="1"/>
        <v>44740</v>
      </c>
      <c r="B37" s="28" vm="213">
        <f ca="1"/>
        <v>176.94</v>
      </c>
      <c r="C37" s="28" vm="214">
        <f ca="1"/>
        <v>50.66</v>
      </c>
      <c r="D37" s="34" vm="215">
        <f ca="1"/>
        <v>20.94</v>
      </c>
      <c r="E37" s="28" vm="216">
        <f ca="1"/>
        <v>276.17</v>
      </c>
      <c r="F37" s="28" vm="217">
        <f ca="1"/>
        <v>78.7</v>
      </c>
    </row>
    <row r="38" spans="1:6" x14ac:dyDescent="0.3">
      <c r="A38" s="28" vm="218">
        <f ca="1"/>
        <v>44741</v>
      </c>
      <c r="B38" s="28" vm="219">
        <f ca="1"/>
        <v>176.99</v>
      </c>
      <c r="C38" s="28" vm="220">
        <f ca="1"/>
        <v>50.94</v>
      </c>
      <c r="D38" s="34" vm="221">
        <f ca="1"/>
        <v>20.79</v>
      </c>
      <c r="E38" s="28" vm="222">
        <f ca="1"/>
        <v>280.35000000000002</v>
      </c>
      <c r="F38" s="28" vm="223">
        <f ca="1"/>
        <v>78.28</v>
      </c>
    </row>
    <row r="39" spans="1:6" x14ac:dyDescent="0.3">
      <c r="A39" s="28" vm="224">
        <f ca="1"/>
        <v>44742</v>
      </c>
      <c r="B39" s="28" vm="225">
        <f ca="1"/>
        <v>177.51</v>
      </c>
      <c r="C39" s="28" vm="226">
        <f ca="1"/>
        <v>52.43</v>
      </c>
      <c r="D39" s="34" vm="227">
        <f ca="1"/>
        <v>20.82</v>
      </c>
      <c r="E39" s="28" vm="228">
        <f ca="1"/>
        <v>281.79000000000002</v>
      </c>
      <c r="F39" s="28" vm="229">
        <f ca="1"/>
        <v>77</v>
      </c>
    </row>
    <row r="40" spans="1:6" x14ac:dyDescent="0.3">
      <c r="A40" s="28" vm="230">
        <f ca="1"/>
        <v>44743</v>
      </c>
      <c r="B40" s="28" vm="231">
        <f ca="1"/>
        <v>179.52</v>
      </c>
      <c r="C40" s="28" vm="232">
        <f ca="1"/>
        <v>52.31</v>
      </c>
      <c r="D40" s="34" vm="233">
        <f ca="1"/>
        <v>21.57</v>
      </c>
      <c r="E40" s="28" vm="210">
        <f ca="1"/>
        <v>287.32</v>
      </c>
      <c r="F40" s="28" vm="234">
        <f ca="1"/>
        <v>76.84</v>
      </c>
    </row>
    <row r="41" spans="1:6" x14ac:dyDescent="0.3">
      <c r="A41" s="28" vm="235">
        <f ca="1"/>
        <v>44747</v>
      </c>
      <c r="B41" s="28" vm="236">
        <f ca="1"/>
        <v>178.14</v>
      </c>
      <c r="C41" s="28" vm="237">
        <f ca="1"/>
        <v>51.64</v>
      </c>
      <c r="D41" s="34" vm="238">
        <f ca="1"/>
        <v>22.27</v>
      </c>
      <c r="E41" s="28" vm="239">
        <f ca="1"/>
        <v>288.98</v>
      </c>
      <c r="F41" s="28" vm="62">
        <f ca="1"/>
        <v>75.959999999999994</v>
      </c>
    </row>
    <row r="42" spans="1:6" x14ac:dyDescent="0.3">
      <c r="A42" s="28" vm="240">
        <f ca="1"/>
        <v>44748</v>
      </c>
      <c r="B42" s="28" vm="241">
        <f ca="1"/>
        <v>178.3</v>
      </c>
      <c r="C42" s="28" vm="242">
        <f ca="1"/>
        <v>52.75</v>
      </c>
      <c r="D42" s="34" vm="243">
        <f ca="1"/>
        <v>21.53</v>
      </c>
      <c r="E42" s="28" vm="244">
        <f ca="1"/>
        <v>291.16000000000003</v>
      </c>
      <c r="F42" s="28" vm="245">
        <f ca="1"/>
        <v>76.22</v>
      </c>
    </row>
    <row r="43" spans="1:6" x14ac:dyDescent="0.3">
      <c r="A43" s="28" vm="246">
        <f ca="1"/>
        <v>44749</v>
      </c>
      <c r="B43" s="28" vm="247">
        <f ca="1"/>
        <v>178.5</v>
      </c>
      <c r="C43" s="28" vm="248">
        <f ca="1"/>
        <v>53.42</v>
      </c>
      <c r="D43" s="34" vm="249">
        <f ca="1"/>
        <v>21.71</v>
      </c>
      <c r="E43" s="28" vm="250">
        <f ca="1"/>
        <v>294.17</v>
      </c>
      <c r="F43" s="28" vm="251">
        <f ca="1"/>
        <v>75.14</v>
      </c>
    </row>
    <row r="44" spans="1:6" x14ac:dyDescent="0.3">
      <c r="A44" s="28" vm="252">
        <f ca="1"/>
        <v>44750</v>
      </c>
      <c r="B44" s="28" vm="253">
        <f ca="1"/>
        <v>178.28</v>
      </c>
      <c r="C44" s="28" vm="254">
        <f ca="1"/>
        <v>53.17</v>
      </c>
      <c r="D44" s="34" vm="255">
        <f ca="1"/>
        <v>22.01</v>
      </c>
      <c r="E44" s="28" vm="256">
        <f ca="1"/>
        <v>294.29000000000002</v>
      </c>
      <c r="F44" s="28" vm="257">
        <f ca="1"/>
        <v>75.38</v>
      </c>
    </row>
    <row r="45" spans="1:6" x14ac:dyDescent="0.3">
      <c r="A45" s="28" vm="258">
        <f ca="1"/>
        <v>44753</v>
      </c>
      <c r="B45" s="28" vm="259">
        <f ca="1"/>
        <v>178.35</v>
      </c>
      <c r="C45" s="28" vm="260">
        <f ca="1"/>
        <v>52.89</v>
      </c>
      <c r="D45" s="34" vm="261">
        <f ca="1"/>
        <v>20.63</v>
      </c>
      <c r="E45" s="28" vm="262">
        <f ca="1"/>
        <v>294.07</v>
      </c>
      <c r="F45" s="28" vm="263">
        <f ca="1"/>
        <v>75.56</v>
      </c>
    </row>
    <row r="46" spans="1:6" x14ac:dyDescent="0.3">
      <c r="A46" s="28" vm="264">
        <f ca="1"/>
        <v>44754</v>
      </c>
      <c r="B46" s="28" vm="265">
        <f ca="1"/>
        <v>175.85</v>
      </c>
      <c r="C46" s="28" vm="266">
        <f ca="1"/>
        <v>52.04</v>
      </c>
      <c r="D46" s="34" vm="267">
        <f ca="1"/>
        <v>21.07</v>
      </c>
      <c r="E46" s="28" vm="268">
        <f ca="1"/>
        <v>290.01</v>
      </c>
      <c r="F46" s="28" vm="269">
        <f ca="1"/>
        <v>75.010000000000005</v>
      </c>
    </row>
    <row r="47" spans="1:6" x14ac:dyDescent="0.3">
      <c r="A47" s="28" vm="270">
        <f ca="1"/>
        <v>44755</v>
      </c>
      <c r="B47" s="28" vm="271">
        <f ca="1"/>
        <v>175.44</v>
      </c>
      <c r="C47" s="28" vm="272">
        <f ca="1"/>
        <v>51.79</v>
      </c>
      <c r="D47" s="34" vm="273">
        <f ca="1"/>
        <v>21.63</v>
      </c>
      <c r="E47" s="28" vm="274">
        <f ca="1"/>
        <v>288.73</v>
      </c>
      <c r="F47" s="28" vm="275">
        <f ca="1"/>
        <v>74.53</v>
      </c>
    </row>
    <row r="48" spans="1:6" x14ac:dyDescent="0.3">
      <c r="A48" s="28" vm="276">
        <f ca="1"/>
        <v>44756</v>
      </c>
      <c r="B48" s="28" vm="277">
        <f ca="1"/>
        <v>175.68</v>
      </c>
      <c r="C48" s="28" vm="278">
        <f ca="1"/>
        <v>51.39</v>
      </c>
      <c r="D48" s="34" vm="279">
        <f ca="1"/>
        <v>21.35</v>
      </c>
      <c r="E48" s="28" vm="280">
        <f ca="1"/>
        <v>286.14999999999998</v>
      </c>
      <c r="F48" s="28" vm="281">
        <f ca="1"/>
        <v>74.010000000000005</v>
      </c>
    </row>
    <row r="49" spans="1:6" x14ac:dyDescent="0.3">
      <c r="A49" s="28" vm="282">
        <f ca="1"/>
        <v>44757</v>
      </c>
      <c r="B49" s="28" vm="283">
        <f ca="1"/>
        <v>178.23</v>
      </c>
      <c r="C49" s="28" vm="284">
        <f ca="1"/>
        <v>51.75</v>
      </c>
      <c r="D49" s="34" vm="285">
        <f ca="1"/>
        <v>21.34</v>
      </c>
      <c r="E49" s="28" vm="286">
        <f ca="1"/>
        <v>292.83999999999997</v>
      </c>
      <c r="F49" s="28" vm="287">
        <f ca="1"/>
        <v>75.650000000000006</v>
      </c>
    </row>
    <row r="50" spans="1:6" x14ac:dyDescent="0.3">
      <c r="A50" s="28" vm="288">
        <f ca="1"/>
        <v>44760</v>
      </c>
      <c r="B50" s="28" vm="289">
        <f ca="1"/>
        <v>174.23</v>
      </c>
      <c r="C50" s="28" vm="290">
        <f ca="1"/>
        <v>50.75</v>
      </c>
      <c r="D50" s="34" vm="233">
        <f ca="1"/>
        <v>21.57</v>
      </c>
      <c r="E50" s="28" vm="291">
        <f ca="1"/>
        <v>286.06</v>
      </c>
      <c r="F50" s="28" vm="292">
        <f ca="1"/>
        <v>73.739999999999995</v>
      </c>
    </row>
    <row r="51" spans="1:6" x14ac:dyDescent="0.3">
      <c r="A51" s="28" vm="293">
        <f ca="1"/>
        <v>44761</v>
      </c>
      <c r="B51" s="28" vm="294">
        <f ca="1"/>
        <v>171.69</v>
      </c>
      <c r="C51" s="28" vm="295">
        <f ca="1"/>
        <v>51.37</v>
      </c>
      <c r="D51" s="34" vm="296">
        <f ca="1"/>
        <v>21.84</v>
      </c>
      <c r="E51" s="28" vm="297">
        <f ca="1"/>
        <v>289.60000000000002</v>
      </c>
      <c r="F51" s="28" vm="298">
        <f ca="1"/>
        <v>73.14</v>
      </c>
    </row>
    <row r="52" spans="1:6" x14ac:dyDescent="0.3">
      <c r="A52" s="28" vm="299">
        <f ca="1"/>
        <v>44762</v>
      </c>
      <c r="B52" s="28" vm="300">
        <f ca="1"/>
        <v>170.71</v>
      </c>
      <c r="C52" s="28" vm="301">
        <f ca="1"/>
        <v>50.82</v>
      </c>
      <c r="D52" s="34" vm="302">
        <f ca="1"/>
        <v>21.96</v>
      </c>
      <c r="E52" s="28" vm="303">
        <f ca="1"/>
        <v>285.5</v>
      </c>
      <c r="F52" s="28" vm="304">
        <f ca="1"/>
        <v>72.819999999999993</v>
      </c>
    </row>
    <row r="53" spans="1:6" x14ac:dyDescent="0.3">
      <c r="A53" s="28" vm="305">
        <f ca="1"/>
        <v>44763</v>
      </c>
      <c r="B53" s="28" vm="306">
        <f ca="1"/>
        <v>171.31</v>
      </c>
      <c r="C53" s="28" vm="307">
        <f ca="1"/>
        <v>51.12</v>
      </c>
      <c r="D53" s="34" vm="308">
        <f ca="1"/>
        <v>21.38</v>
      </c>
      <c r="E53" s="28" vm="309">
        <f ca="1"/>
        <v>283.11</v>
      </c>
      <c r="F53" s="28" vm="310">
        <f ca="1"/>
        <v>73.040000000000006</v>
      </c>
    </row>
    <row r="54" spans="1:6" x14ac:dyDescent="0.3">
      <c r="A54" s="28" vm="311">
        <f ca="1"/>
        <v>44764</v>
      </c>
      <c r="B54" s="28" vm="312">
        <f ca="1"/>
        <v>172.12</v>
      </c>
      <c r="C54" s="28" vm="313">
        <f ca="1"/>
        <v>51.23</v>
      </c>
      <c r="D54" s="34" vm="314">
        <f ca="1"/>
        <v>20.86</v>
      </c>
      <c r="E54" s="28" vm="315">
        <f ca="1"/>
        <v>280.29000000000002</v>
      </c>
      <c r="F54" s="28" vm="316">
        <f ca="1"/>
        <v>72.95</v>
      </c>
    </row>
    <row r="55" spans="1:6" x14ac:dyDescent="0.3">
      <c r="A55" s="28" vm="317">
        <f ca="1"/>
        <v>44767</v>
      </c>
      <c r="B55" s="28" vm="318">
        <f ca="1"/>
        <v>172.46</v>
      </c>
      <c r="C55" s="28" vm="319">
        <f ca="1"/>
        <v>51.77</v>
      </c>
      <c r="D55" s="34" vm="320">
        <f ca="1"/>
        <v>21.01</v>
      </c>
      <c r="E55" s="28" vm="321">
        <f ca="1"/>
        <v>283.68</v>
      </c>
      <c r="F55" s="28" vm="322">
        <f ca="1"/>
        <v>72.84</v>
      </c>
    </row>
    <row r="56" spans="1:6" x14ac:dyDescent="0.3">
      <c r="A56" s="28" vm="323">
        <f ca="1"/>
        <v>44768</v>
      </c>
      <c r="B56" s="28" vm="324">
        <f ca="1"/>
        <v>173.68</v>
      </c>
      <c r="C56" s="28" vm="325">
        <f ca="1"/>
        <v>52.3</v>
      </c>
      <c r="D56" s="34" vm="198">
        <f ca="1"/>
        <v>21.33</v>
      </c>
      <c r="E56" s="28" vm="326">
        <f ca="1"/>
        <v>288.22000000000003</v>
      </c>
      <c r="F56" s="28" vm="327">
        <f ca="1"/>
        <v>73.63</v>
      </c>
    </row>
    <row r="57" spans="1:6" x14ac:dyDescent="0.3">
      <c r="A57" s="28" vm="328">
        <f ca="1"/>
        <v>44769</v>
      </c>
      <c r="B57" s="28" vm="329">
        <f ca="1"/>
        <v>173.2</v>
      </c>
      <c r="C57" s="28" vm="330">
        <f ca="1"/>
        <v>51.95</v>
      </c>
      <c r="D57" s="34" vm="331">
        <f ca="1"/>
        <v>21.29</v>
      </c>
      <c r="E57" s="28" vm="332">
        <f ca="1"/>
        <v>286.99</v>
      </c>
      <c r="F57" s="28" vm="333">
        <f ca="1"/>
        <v>74.81</v>
      </c>
    </row>
    <row r="58" spans="1:6" x14ac:dyDescent="0.3">
      <c r="A58" s="28" vm="334">
        <f ca="1"/>
        <v>44770</v>
      </c>
      <c r="B58" s="28" vm="335">
        <f ca="1"/>
        <v>174.2</v>
      </c>
      <c r="C58" s="28" vm="336">
        <f ca="1"/>
        <v>50.72</v>
      </c>
      <c r="D58" s="34" vm="337">
        <f ca="1"/>
        <v>20.73</v>
      </c>
      <c r="E58" s="28" vm="338">
        <f ca="1"/>
        <v>280.82</v>
      </c>
      <c r="F58" s="28" vm="339">
        <f ca="1"/>
        <v>74.7</v>
      </c>
    </row>
    <row r="59" spans="1:6" x14ac:dyDescent="0.3">
      <c r="A59" s="28" vm="340">
        <f ca="1"/>
        <v>44771</v>
      </c>
      <c r="B59" s="28" vm="341">
        <f ca="1"/>
        <v>174.52</v>
      </c>
      <c r="C59" s="28" vm="342">
        <f ca="1"/>
        <v>50.51</v>
      </c>
      <c r="D59" s="34" vm="343">
        <f ca="1"/>
        <v>20.92</v>
      </c>
      <c r="E59" s="28" vm="344">
        <f ca="1"/>
        <v>280.41000000000003</v>
      </c>
      <c r="F59" s="28" vm="345">
        <f ca="1"/>
        <v>73.78</v>
      </c>
    </row>
    <row r="60" spans="1:6" x14ac:dyDescent="0.3">
      <c r="A60" s="28" vm="346">
        <f ca="1"/>
        <v>44774</v>
      </c>
      <c r="B60" s="28" vm="347">
        <f ca="1"/>
        <v>173.91</v>
      </c>
      <c r="C60" s="28" vm="348">
        <f ca="1"/>
        <v>50.61</v>
      </c>
      <c r="D60" s="34" vm="349">
        <f ca="1"/>
        <v>20.96</v>
      </c>
      <c r="E60" s="28" vm="350">
        <f ca="1"/>
        <v>273.83</v>
      </c>
      <c r="F60" s="28" vm="351">
        <f ca="1"/>
        <v>73.62</v>
      </c>
    </row>
    <row r="61" spans="1:6" x14ac:dyDescent="0.3">
      <c r="A61" s="28" vm="352">
        <f ca="1"/>
        <v>44775</v>
      </c>
      <c r="B61" s="28" vm="353">
        <f ca="1"/>
        <v>172.92</v>
      </c>
      <c r="C61" s="28" vm="354">
        <f ca="1"/>
        <v>49.69</v>
      </c>
      <c r="D61" s="34" vm="355">
        <f ca="1"/>
        <v>21.49</v>
      </c>
      <c r="E61" s="28" vm="356">
        <f ca="1"/>
        <v>273.86</v>
      </c>
      <c r="F61" s="28" vm="357">
        <f ca="1"/>
        <v>73.28</v>
      </c>
    </row>
    <row r="62" spans="1:6" x14ac:dyDescent="0.3">
      <c r="A62" s="28" vm="358">
        <f ca="1"/>
        <v>44776</v>
      </c>
      <c r="B62" s="28" vm="359">
        <f ca="1"/>
        <v>174.59</v>
      </c>
      <c r="C62" s="28" vm="360">
        <f ca="1"/>
        <v>49.86</v>
      </c>
      <c r="D62" s="34" vm="361">
        <f ca="1"/>
        <v>21.4</v>
      </c>
      <c r="E62" s="28" vm="362">
        <f ca="1"/>
        <v>275.02999999999997</v>
      </c>
      <c r="F62" s="28" vm="363">
        <f ca="1"/>
        <v>72.989999999999995</v>
      </c>
    </row>
    <row r="63" spans="1:6" x14ac:dyDescent="0.3">
      <c r="A63" s="28" vm="364">
        <f ca="1"/>
        <v>44777</v>
      </c>
      <c r="B63" s="28" vm="365">
        <f ca="1"/>
        <v>171.79</v>
      </c>
      <c r="C63" s="28" vm="360">
        <f ca="1"/>
        <v>49.86</v>
      </c>
      <c r="D63" s="34" vm="366">
        <f ca="1"/>
        <v>21.44</v>
      </c>
      <c r="E63" s="28" vm="367">
        <f ca="1"/>
        <v>274.85000000000002</v>
      </c>
      <c r="F63" s="28" vm="368">
        <f ca="1"/>
        <v>72.12</v>
      </c>
    </row>
    <row r="64" spans="1:6" x14ac:dyDescent="0.3">
      <c r="A64" s="28" vm="369">
        <f ca="1"/>
        <v>44778</v>
      </c>
      <c r="B64" s="28" vm="370">
        <f ca="1"/>
        <v>171.11</v>
      </c>
      <c r="C64" s="28" vm="371">
        <f ca="1"/>
        <v>49.27</v>
      </c>
      <c r="D64" s="34" vm="372">
        <f ca="1"/>
        <v>21.52</v>
      </c>
      <c r="E64" s="28" vm="373">
        <f ca="1"/>
        <v>288.02999999999997</v>
      </c>
      <c r="F64" s="28" vm="368">
        <f ca="1"/>
        <v>72.12</v>
      </c>
    </row>
    <row r="65" spans="1:6" x14ac:dyDescent="0.3">
      <c r="A65" s="28" vm="374">
        <f ca="1"/>
        <v>44781</v>
      </c>
      <c r="B65" s="28" vm="375">
        <f ca="1"/>
        <v>170.2</v>
      </c>
      <c r="C65" s="28" vm="376">
        <f ca="1"/>
        <v>49.57</v>
      </c>
      <c r="D65" s="34" vm="377">
        <f ca="1"/>
        <v>21.55</v>
      </c>
      <c r="E65" s="28" vm="378">
        <f ca="1"/>
        <v>293.95</v>
      </c>
      <c r="F65" s="28" vm="379">
        <f ca="1"/>
        <v>73.8</v>
      </c>
    </row>
    <row r="66" spans="1:6" x14ac:dyDescent="0.3">
      <c r="A66" s="28" vm="380">
        <f ca="1"/>
        <v>44782</v>
      </c>
      <c r="B66" s="28" vm="381">
        <f ca="1"/>
        <v>170.18</v>
      </c>
      <c r="C66" s="28" vm="382">
        <f ca="1"/>
        <v>49.78</v>
      </c>
      <c r="D66" s="34" vm="383">
        <f ca="1"/>
        <v>21.06</v>
      </c>
      <c r="E66" s="28" vm="384">
        <f ca="1"/>
        <v>298.83</v>
      </c>
      <c r="F66" s="28" vm="110">
        <f ca="1"/>
        <v>74.959999999999994</v>
      </c>
    </row>
    <row r="67" spans="1:6" x14ac:dyDescent="0.3">
      <c r="A67" s="28" vm="385">
        <f ca="1"/>
        <v>44783</v>
      </c>
      <c r="B67" s="28" vm="386">
        <f ca="1"/>
        <v>170.67</v>
      </c>
      <c r="C67" s="28" vm="387">
        <f ca="1"/>
        <v>49.95</v>
      </c>
      <c r="D67" s="34" vm="388">
        <f ca="1"/>
        <v>19.5</v>
      </c>
      <c r="E67" s="28" vm="389">
        <f ca="1"/>
        <v>295.77</v>
      </c>
      <c r="F67" s="28" vm="390">
        <f ca="1"/>
        <v>74.86</v>
      </c>
    </row>
    <row r="68" spans="1:6" x14ac:dyDescent="0.3">
      <c r="A68" s="28" vm="391">
        <f ca="1"/>
        <v>44784</v>
      </c>
      <c r="B68" s="28" vm="392">
        <f ca="1"/>
        <v>167.14</v>
      </c>
      <c r="C68" s="28" vm="393">
        <f ca="1"/>
        <v>48.29</v>
      </c>
      <c r="D68" s="34" vm="394">
        <f ca="1"/>
        <v>19.23</v>
      </c>
      <c r="E68" s="28" vm="395">
        <f ca="1"/>
        <v>292.16000000000003</v>
      </c>
      <c r="F68" s="28" vm="396">
        <f ca="1"/>
        <v>74.459999999999994</v>
      </c>
    </row>
    <row r="69" spans="1:6" x14ac:dyDescent="0.3">
      <c r="A69" s="28" vm="397">
        <f ca="1"/>
        <v>44785</v>
      </c>
      <c r="B69" s="28" vm="398">
        <f ca="1"/>
        <v>165.3</v>
      </c>
      <c r="C69" s="28" vm="399">
        <f ca="1"/>
        <v>50.11</v>
      </c>
      <c r="D69" s="34" vm="400">
        <f ca="1"/>
        <v>19.48</v>
      </c>
      <c r="E69" s="28" vm="401">
        <f ca="1"/>
        <v>294.52</v>
      </c>
      <c r="F69" s="28" vm="402">
        <f ca="1"/>
        <v>75.569999999999993</v>
      </c>
    </row>
    <row r="70" spans="1:6" x14ac:dyDescent="0.3">
      <c r="A70" s="28" vm="403">
        <f ca="1"/>
        <v>44788</v>
      </c>
      <c r="B70" s="28" vm="404">
        <f ca="1"/>
        <v>166.09</v>
      </c>
      <c r="C70" s="28" vm="405">
        <f ca="1"/>
        <v>49.75</v>
      </c>
      <c r="D70" s="34" vm="406">
        <f ca="1"/>
        <v>19.399999999999999</v>
      </c>
      <c r="E70" s="28" vm="407">
        <f ca="1"/>
        <v>305.52999999999997</v>
      </c>
      <c r="F70" s="28" vm="275">
        <f ca="1"/>
        <v>74.53</v>
      </c>
    </row>
    <row r="71" spans="1:6" x14ac:dyDescent="0.3">
      <c r="A71" s="28" vm="408">
        <f ca="1"/>
        <v>44789</v>
      </c>
      <c r="B71" s="28" vm="409">
        <f ca="1"/>
        <v>167.57</v>
      </c>
      <c r="C71" s="28" vm="360">
        <f ca="1"/>
        <v>49.86</v>
      </c>
      <c r="D71" s="34" vm="410">
        <f ca="1"/>
        <v>19.510000000000002</v>
      </c>
      <c r="E71" s="28" vm="411">
        <f ca="1"/>
        <v>303</v>
      </c>
      <c r="F71" s="28" vm="412">
        <f ca="1"/>
        <v>74.13</v>
      </c>
    </row>
    <row r="72" spans="1:6" x14ac:dyDescent="0.3">
      <c r="A72" s="28" vm="413">
        <f ca="1"/>
        <v>44790</v>
      </c>
      <c r="B72" s="28" vm="414">
        <f ca="1"/>
        <v>167.58</v>
      </c>
      <c r="C72" s="28" vm="371">
        <f ca="1"/>
        <v>49.27</v>
      </c>
      <c r="D72" s="34" vm="415">
        <f ca="1"/>
        <v>19.309999999999999</v>
      </c>
      <c r="E72" s="28" vm="416">
        <f ca="1"/>
        <v>299.23</v>
      </c>
      <c r="F72" s="28" vm="417">
        <f ca="1"/>
        <v>74.56</v>
      </c>
    </row>
    <row r="73" spans="1:6" x14ac:dyDescent="0.3">
      <c r="A73" s="28" vm="418">
        <f ca="1"/>
        <v>44791</v>
      </c>
      <c r="B73" s="28" vm="419">
        <f ca="1"/>
        <v>166.77</v>
      </c>
      <c r="C73" s="28" vm="420">
        <f ca="1"/>
        <v>48.58</v>
      </c>
      <c r="D73" s="34" vm="138">
        <f ca="1"/>
        <v>19.22</v>
      </c>
      <c r="E73" s="28" vm="256">
        <f ca="1"/>
        <v>294.29000000000002</v>
      </c>
      <c r="F73" s="28" vm="421">
        <f ca="1"/>
        <v>74.150000000000006</v>
      </c>
    </row>
    <row r="74" spans="1:6" x14ac:dyDescent="0.3">
      <c r="A74" s="28" vm="422">
        <f ca="1"/>
        <v>44792</v>
      </c>
      <c r="B74" s="28" vm="423">
        <f ca="1"/>
        <v>169.31</v>
      </c>
      <c r="C74" s="28" vm="424">
        <f ca="1"/>
        <v>49.15</v>
      </c>
      <c r="D74" s="34" vm="425">
        <f ca="1"/>
        <v>19.329999999999998</v>
      </c>
      <c r="E74" s="28" vm="426">
        <f ca="1"/>
        <v>299.04000000000002</v>
      </c>
      <c r="F74" s="28" vm="427">
        <f ca="1"/>
        <v>75.33</v>
      </c>
    </row>
    <row r="75" spans="1:6" x14ac:dyDescent="0.3">
      <c r="A75" s="28" vm="428">
        <f ca="1"/>
        <v>44795</v>
      </c>
      <c r="B75" s="28" vm="429">
        <f ca="1"/>
        <v>167.59</v>
      </c>
      <c r="C75" s="28" vm="430">
        <f ca="1"/>
        <v>48.9</v>
      </c>
      <c r="D75" s="34" vm="431">
        <f ca="1"/>
        <v>19.149999999999999</v>
      </c>
      <c r="E75" s="28" vm="432">
        <f ca="1"/>
        <v>293.83999999999997</v>
      </c>
      <c r="F75" s="28" vm="433">
        <f ca="1"/>
        <v>74.55</v>
      </c>
    </row>
    <row r="76" spans="1:6" x14ac:dyDescent="0.3">
      <c r="A76" s="28" vm="434">
        <f ca="1"/>
        <v>44796</v>
      </c>
      <c r="B76" s="28" vm="435">
        <f ca="1"/>
        <v>166.13</v>
      </c>
      <c r="C76" s="28" vm="436">
        <f ca="1"/>
        <v>48.01</v>
      </c>
      <c r="D76" s="34" vm="437">
        <f ca="1"/>
        <v>19.11</v>
      </c>
      <c r="E76" s="28" vm="438">
        <f ca="1"/>
        <v>286.25</v>
      </c>
      <c r="F76" s="28" vm="439">
        <f ca="1"/>
        <v>72.77</v>
      </c>
    </row>
    <row r="77" spans="1:6" x14ac:dyDescent="0.3">
      <c r="A77" s="28" vm="440">
        <f ca="1"/>
        <v>44797</v>
      </c>
      <c r="B77" s="28" vm="441">
        <f ca="1"/>
        <v>165.58</v>
      </c>
      <c r="C77" s="28" vm="442">
        <f ca="1"/>
        <v>47.43</v>
      </c>
      <c r="D77" s="34" vm="443">
        <f ca="1"/>
        <v>19.010000000000002</v>
      </c>
      <c r="E77" s="28" vm="444">
        <f ca="1"/>
        <v>291.02999999999997</v>
      </c>
      <c r="F77" s="28" vm="445">
        <f ca="1"/>
        <v>72.42</v>
      </c>
    </row>
    <row r="78" spans="1:6" x14ac:dyDescent="0.3">
      <c r="A78" s="28" vm="446">
        <f ca="1"/>
        <v>44798</v>
      </c>
      <c r="B78" s="28" vm="447">
        <f ca="1"/>
        <v>167.13</v>
      </c>
      <c r="C78" s="28" vm="448">
        <f ca="1"/>
        <v>47.9</v>
      </c>
      <c r="D78" s="34" vm="449">
        <f ca="1"/>
        <v>18.809999999999999</v>
      </c>
      <c r="E78" s="28" vm="450">
        <f ca="1"/>
        <v>291.22000000000003</v>
      </c>
      <c r="F78" s="28" vm="451">
        <f ca="1"/>
        <v>71.5</v>
      </c>
    </row>
    <row r="79" spans="1:6" x14ac:dyDescent="0.3">
      <c r="A79" s="28" vm="452">
        <f ca="1"/>
        <v>44799</v>
      </c>
      <c r="B79" s="28" vm="453">
        <f ca="1"/>
        <v>164.27</v>
      </c>
      <c r="C79" s="28" vm="454">
        <f ca="1"/>
        <v>46.82</v>
      </c>
      <c r="D79" s="34" vm="455">
        <f ca="1"/>
        <v>18.23</v>
      </c>
      <c r="E79" s="28" vm="456">
        <f ca="1"/>
        <v>281.68</v>
      </c>
      <c r="F79" s="28" vm="457">
        <f ca="1"/>
        <v>71.19</v>
      </c>
    </row>
    <row r="80" spans="1:6" x14ac:dyDescent="0.3">
      <c r="A80" s="28" vm="458">
        <f ca="1"/>
        <v>44802</v>
      </c>
      <c r="B80" s="28" vm="459">
        <f ca="1"/>
        <v>163</v>
      </c>
      <c r="C80" s="28" vm="460">
        <f ca="1"/>
        <v>46.23</v>
      </c>
      <c r="D80" s="34" vm="461">
        <f ca="1"/>
        <v>18</v>
      </c>
      <c r="E80" s="28" vm="462">
        <f ca="1"/>
        <v>281.60000000000002</v>
      </c>
      <c r="F80" s="28" vm="463">
        <f ca="1"/>
        <v>66.75</v>
      </c>
    </row>
    <row r="81" spans="1:6" x14ac:dyDescent="0.3">
      <c r="A81" s="28" vm="464">
        <f ca="1"/>
        <v>44803</v>
      </c>
      <c r="B81" s="28" vm="465">
        <f ca="1"/>
        <v>162.43</v>
      </c>
      <c r="C81" s="28" vm="466">
        <f ca="1"/>
        <v>45.85</v>
      </c>
      <c r="D81" s="34" vm="467">
        <f ca="1"/>
        <v>17.87</v>
      </c>
      <c r="E81" s="28" vm="468">
        <f ca="1"/>
        <v>281.36</v>
      </c>
      <c r="F81" s="28" vm="469">
        <f ca="1"/>
        <v>67.2</v>
      </c>
    </row>
    <row r="82" spans="1:6" x14ac:dyDescent="0.3">
      <c r="A82" s="28" vm="470">
        <f ca="1"/>
        <v>44804</v>
      </c>
      <c r="B82" s="28" vm="471">
        <f ca="1"/>
        <v>161.34</v>
      </c>
      <c r="C82" s="28" vm="472">
        <f ca="1"/>
        <v>45.23</v>
      </c>
      <c r="D82" s="34" vm="473">
        <f ca="1"/>
        <v>17.739999999999998</v>
      </c>
      <c r="E82" s="28" vm="474">
        <f ca="1"/>
        <v>281.76</v>
      </c>
      <c r="F82" s="28" vm="475">
        <f ca="1"/>
        <v>67.41</v>
      </c>
    </row>
    <row r="83" spans="1:6" x14ac:dyDescent="0.3">
      <c r="A83" s="28" vm="476">
        <f ca="1"/>
        <v>44805</v>
      </c>
      <c r="B83" s="28" vm="477">
        <f ca="1"/>
        <v>165.34</v>
      </c>
      <c r="C83" s="28" vm="478">
        <f ca="1"/>
        <v>46.63</v>
      </c>
      <c r="D83" s="34" vm="479">
        <f ca="1"/>
        <v>18.22</v>
      </c>
      <c r="E83" s="28" vm="480">
        <f ca="1"/>
        <v>290.2</v>
      </c>
      <c r="F83" s="28" vm="481">
        <f ca="1"/>
        <v>69.09</v>
      </c>
    </row>
    <row r="84" spans="1:6" x14ac:dyDescent="0.3">
      <c r="A84" s="28" vm="482">
        <f ca="1"/>
        <v>44806</v>
      </c>
      <c r="B84" s="28" vm="483">
        <f ca="1"/>
        <v>162.74</v>
      </c>
      <c r="C84" s="28" vm="484">
        <f ca="1"/>
        <v>45.7</v>
      </c>
      <c r="D84" s="34" vm="485">
        <f ca="1"/>
        <v>17.91</v>
      </c>
      <c r="E84" s="28" vm="486">
        <f ca="1"/>
        <v>281.04000000000002</v>
      </c>
      <c r="F84" s="28" vm="487">
        <f ca="1"/>
        <v>68.61</v>
      </c>
    </row>
    <row r="85" spans="1:6" x14ac:dyDescent="0.3">
      <c r="A85" s="28" vm="488">
        <f ca="1"/>
        <v>44810</v>
      </c>
      <c r="B85" s="28" vm="489">
        <f ca="1"/>
        <v>163.18</v>
      </c>
      <c r="C85" s="28" vm="490">
        <f ca="1"/>
        <v>45.76</v>
      </c>
      <c r="D85" s="34" vm="491">
        <f ca="1"/>
        <v>17.37</v>
      </c>
      <c r="E85" s="28" vm="492">
        <f ca="1"/>
        <v>279.18</v>
      </c>
      <c r="F85" s="28" vm="493">
        <f ca="1"/>
        <v>68.650000000000006</v>
      </c>
    </row>
    <row r="86" spans="1:6" x14ac:dyDescent="0.3">
      <c r="A86" s="28" vm="494">
        <f ca="1"/>
        <v>44811</v>
      </c>
      <c r="B86" s="28" vm="495">
        <f ca="1"/>
        <v>164.07</v>
      </c>
      <c r="C86" s="28" vm="496">
        <f ca="1"/>
        <v>46.13</v>
      </c>
      <c r="D86" s="34" vm="497">
        <f ca="1"/>
        <v>17.78</v>
      </c>
      <c r="E86" s="28" vm="498">
        <f ca="1"/>
        <v>284.44</v>
      </c>
      <c r="F86" s="28" vm="499">
        <f ca="1"/>
        <v>68.760000000000005</v>
      </c>
    </row>
    <row r="87" spans="1:6" x14ac:dyDescent="0.3">
      <c r="A87" s="28" vm="500">
        <f ca="1"/>
        <v>44812</v>
      </c>
      <c r="B87" s="28" vm="501">
        <f ca="1"/>
        <v>165.39</v>
      </c>
      <c r="C87" s="28" vm="502">
        <f ca="1"/>
        <v>47.08</v>
      </c>
      <c r="D87" s="34" vm="84">
        <f ca="1"/>
        <v>17.809999999999999</v>
      </c>
      <c r="E87" s="28" vm="503">
        <f ca="1"/>
        <v>288.99</v>
      </c>
      <c r="F87" s="28" vm="504">
        <f ca="1"/>
        <v>69.38</v>
      </c>
    </row>
    <row r="88" spans="1:6" x14ac:dyDescent="0.3">
      <c r="A88" s="28" vm="505">
        <f ca="1"/>
        <v>44813</v>
      </c>
      <c r="B88" s="28" vm="506">
        <f ca="1"/>
        <v>165.71</v>
      </c>
      <c r="C88" s="28" vm="507">
        <f ca="1"/>
        <v>47.84</v>
      </c>
      <c r="D88" s="34" vm="508">
        <f ca="1"/>
        <v>17.899999999999999</v>
      </c>
      <c r="E88" s="28" vm="509">
        <f ca="1"/>
        <v>292.11</v>
      </c>
      <c r="F88" s="28" vm="510">
        <f ca="1"/>
        <v>70.16</v>
      </c>
    </row>
    <row r="89" spans="1:6" x14ac:dyDescent="0.3">
      <c r="A89" s="28" vm="511">
        <f ca="1"/>
        <v>44816</v>
      </c>
      <c r="B89" s="28" vm="512">
        <f ca="1"/>
        <v>165.64</v>
      </c>
      <c r="C89" s="28" vm="513">
        <f ca="1"/>
        <v>47.76</v>
      </c>
      <c r="D89" s="34" vm="514">
        <f ca="1"/>
        <v>17.97</v>
      </c>
      <c r="E89" s="28" vm="515">
        <f ca="1"/>
        <v>293.48</v>
      </c>
      <c r="F89" s="28" vm="516">
        <f ca="1"/>
        <v>72.36</v>
      </c>
    </row>
    <row r="90" spans="1:6" x14ac:dyDescent="0.3">
      <c r="A90" s="28" vm="517">
        <f ca="1"/>
        <v>44817</v>
      </c>
      <c r="B90" s="28" vm="518">
        <f ca="1"/>
        <v>161.33000000000001</v>
      </c>
      <c r="C90" s="28" vm="519">
        <f ca="1"/>
        <v>46.19</v>
      </c>
      <c r="D90" s="34" vm="520">
        <f ca="1"/>
        <v>17.14</v>
      </c>
      <c r="E90" s="28" vm="521">
        <f ca="1"/>
        <v>280.67</v>
      </c>
      <c r="F90" s="28" vm="522">
        <f ca="1"/>
        <v>71.040000000000006</v>
      </c>
    </row>
    <row r="91" spans="1:6" x14ac:dyDescent="0.3">
      <c r="A91" s="28" vm="523">
        <f ca="1"/>
        <v>44818</v>
      </c>
      <c r="B91" s="28" vm="524">
        <f ca="1"/>
        <v>164.66</v>
      </c>
      <c r="C91" s="28" vm="525">
        <f ca="1"/>
        <v>46.15</v>
      </c>
      <c r="D91" s="34" vm="526">
        <f ca="1"/>
        <v>17.18</v>
      </c>
      <c r="E91" s="28" vm="527">
        <f ca="1"/>
        <v>284.86</v>
      </c>
      <c r="F91" s="28" vm="528">
        <f ca="1"/>
        <v>70.47</v>
      </c>
    </row>
    <row r="92" spans="1:6" x14ac:dyDescent="0.3">
      <c r="A92" s="28" vm="529">
        <f ca="1"/>
        <v>44819</v>
      </c>
      <c r="B92" s="28" vm="530">
        <f ca="1"/>
        <v>165.08</v>
      </c>
      <c r="C92" s="28" vm="531">
        <f ca="1"/>
        <v>45.94</v>
      </c>
      <c r="D92" s="34" vm="532">
        <f ca="1"/>
        <v>17.13</v>
      </c>
      <c r="E92" s="28" vm="533">
        <f ca="1"/>
        <v>287.67</v>
      </c>
      <c r="F92" s="28" vm="534">
        <f ca="1"/>
        <v>71.78</v>
      </c>
    </row>
    <row r="93" spans="1:6" x14ac:dyDescent="0.3">
      <c r="A93" s="28" vm="535">
        <f ca="1"/>
        <v>44820</v>
      </c>
      <c r="B93" s="28" vm="536">
        <f ca="1"/>
        <v>167.6</v>
      </c>
      <c r="C93" s="28" vm="537">
        <f ca="1"/>
        <v>46.03</v>
      </c>
      <c r="D93" s="34" vm="538">
        <f ca="1"/>
        <v>17.149999999999999</v>
      </c>
      <c r="E93" s="28" vm="539">
        <f ca="1"/>
        <v>289.70999999999998</v>
      </c>
      <c r="F93" s="28" vm="540">
        <f ca="1"/>
        <v>71.52</v>
      </c>
    </row>
    <row r="94" spans="1:6" x14ac:dyDescent="0.3">
      <c r="A94" s="28" vm="541">
        <f ca="1"/>
        <v>44823</v>
      </c>
      <c r="B94" s="28" vm="542">
        <f ca="1"/>
        <v>166.28</v>
      </c>
      <c r="C94" s="28" vm="543">
        <f ca="1"/>
        <v>45.44</v>
      </c>
      <c r="D94" s="34" vm="544">
        <f ca="1"/>
        <v>16.920000000000002</v>
      </c>
      <c r="E94" s="28" vm="545">
        <f ca="1"/>
        <v>285.14</v>
      </c>
      <c r="F94" s="28" vm="546">
        <f ca="1"/>
        <v>70.19</v>
      </c>
    </row>
    <row r="95" spans="1:6" x14ac:dyDescent="0.3">
      <c r="A95" s="28" vm="547">
        <f ca="1"/>
        <v>44824</v>
      </c>
      <c r="B95" s="28" vm="548">
        <f ca="1"/>
        <v>164.97</v>
      </c>
      <c r="C95" s="28" vm="549">
        <f ca="1"/>
        <v>44.77</v>
      </c>
      <c r="D95" s="34" vm="550">
        <f ca="1"/>
        <v>16.899999999999999</v>
      </c>
      <c r="E95" s="28" vm="551">
        <f ca="1"/>
        <v>286.94</v>
      </c>
      <c r="F95" s="28" vm="552">
        <f ca="1"/>
        <v>69.73</v>
      </c>
    </row>
    <row r="96" spans="1:6" x14ac:dyDescent="0.3">
      <c r="A96" s="28" vm="553">
        <f ca="1"/>
        <v>44825</v>
      </c>
      <c r="B96" s="28" vm="554">
        <f ca="1"/>
        <v>163.28</v>
      </c>
      <c r="C96" s="28" vm="555">
        <f ca="1"/>
        <v>43.92</v>
      </c>
      <c r="D96" s="34" vm="556">
        <f ca="1"/>
        <v>16.5</v>
      </c>
      <c r="E96" s="28" vm="557">
        <f ca="1"/>
        <v>280.39999999999998</v>
      </c>
      <c r="F96" s="28" vm="558">
        <f ca="1"/>
        <v>69.459999999999994</v>
      </c>
    </row>
    <row r="97" spans="1:6" x14ac:dyDescent="0.3">
      <c r="A97" s="28" vm="559">
        <f ca="1"/>
        <v>44826</v>
      </c>
      <c r="B97" s="28" vm="560">
        <f ca="1"/>
        <v>166.18</v>
      </c>
      <c r="C97" s="28" vm="561">
        <f ca="1"/>
        <v>44.57</v>
      </c>
      <c r="D97" s="34" vm="562">
        <f ca="1"/>
        <v>16.57</v>
      </c>
      <c r="E97" s="28" vm="563">
        <f ca="1"/>
        <v>286.33999999999997</v>
      </c>
      <c r="F97" s="28" vm="564">
        <f ca="1"/>
        <v>71.290000000000006</v>
      </c>
    </row>
    <row r="98" spans="1:6" x14ac:dyDescent="0.3">
      <c r="A98" s="28" vm="565">
        <f ca="1"/>
        <v>44827</v>
      </c>
      <c r="B98" s="28" vm="566">
        <f ca="1"/>
        <v>166.72</v>
      </c>
      <c r="C98" s="28" vm="567">
        <f ca="1"/>
        <v>44.08</v>
      </c>
      <c r="D98" s="34" vm="568">
        <f ca="1"/>
        <v>16.28</v>
      </c>
      <c r="E98" s="28" vm="569">
        <f ca="1"/>
        <v>283.45</v>
      </c>
      <c r="F98" s="28" vm="570">
        <f ca="1"/>
        <v>70.709999999999994</v>
      </c>
    </row>
    <row r="99" spans="1:6" x14ac:dyDescent="0.3">
      <c r="A99" s="28" vm="571">
        <f ca="1"/>
        <v>44830</v>
      </c>
      <c r="B99" s="28" vm="572">
        <f ca="1"/>
        <v>165.7</v>
      </c>
      <c r="C99" s="28" vm="573">
        <f ca="1"/>
        <v>43.83</v>
      </c>
      <c r="D99" s="34" vm="574">
        <f ca="1"/>
        <v>15.89</v>
      </c>
      <c r="E99" s="28" vm="575">
        <f ca="1"/>
        <v>276.77999999999997</v>
      </c>
      <c r="F99" s="28" vm="576">
        <f ca="1"/>
        <v>70.150000000000006</v>
      </c>
    </row>
    <row r="100" spans="1:6" x14ac:dyDescent="0.3">
      <c r="A100" s="28" vm="577">
        <f ca="1"/>
        <v>44831</v>
      </c>
      <c r="B100" s="28" vm="578">
        <f ca="1"/>
        <v>164.94</v>
      </c>
      <c r="C100" s="28" vm="579">
        <f ca="1"/>
        <v>44.09</v>
      </c>
      <c r="D100" s="34" vm="580">
        <f ca="1"/>
        <v>15.9</v>
      </c>
      <c r="E100" s="28" vm="581">
        <f ca="1"/>
        <v>284.74</v>
      </c>
      <c r="F100" s="28" vm="582">
        <f ca="1"/>
        <v>70.36</v>
      </c>
    </row>
    <row r="101" spans="1:6" x14ac:dyDescent="0.3">
      <c r="A101" s="28" vm="583">
        <f ca="1"/>
        <v>44832</v>
      </c>
      <c r="B101" s="28" vm="584">
        <f ca="1"/>
        <v>166.36</v>
      </c>
      <c r="C101" s="28" vm="585">
        <f ca="1"/>
        <v>44.43</v>
      </c>
      <c r="D101" s="34" vm="586">
        <f ca="1"/>
        <v>16.190000000000001</v>
      </c>
      <c r="E101" s="28" vm="587">
        <f ca="1"/>
        <v>292.41000000000003</v>
      </c>
      <c r="F101" s="28" vm="588">
        <f ca="1"/>
        <v>72.06</v>
      </c>
    </row>
    <row r="102" spans="1:6" x14ac:dyDescent="0.3">
      <c r="A102" s="28" vm="589">
        <f ca="1"/>
        <v>44833</v>
      </c>
      <c r="B102" s="28" vm="590">
        <f ca="1"/>
        <v>164.53</v>
      </c>
      <c r="C102" s="28" vm="591">
        <f ca="1"/>
        <v>44.16</v>
      </c>
      <c r="D102" s="34" vm="592">
        <f ca="1"/>
        <v>15.84</v>
      </c>
      <c r="E102" s="28" vm="593">
        <f ca="1"/>
        <v>292.8</v>
      </c>
      <c r="F102" s="28" vm="594">
        <f ca="1"/>
        <v>71.709999999999994</v>
      </c>
    </row>
    <row r="103" spans="1:6" x14ac:dyDescent="0.3">
      <c r="A103" s="28" vm="595">
        <f ca="1"/>
        <v>44834</v>
      </c>
      <c r="B103" s="28" vm="596">
        <f ca="1"/>
        <v>163.36000000000001</v>
      </c>
      <c r="C103" s="28" vm="597">
        <f ca="1"/>
        <v>43.76</v>
      </c>
      <c r="D103" s="34" vm="598">
        <f ca="1"/>
        <v>15.68</v>
      </c>
      <c r="E103" s="28" vm="599">
        <f ca="1"/>
        <v>289.54000000000002</v>
      </c>
      <c r="F103" s="28" vm="600">
        <f ca="1"/>
        <v>71.09</v>
      </c>
    </row>
    <row r="104" spans="1:6" x14ac:dyDescent="0.3">
      <c r="A104" s="28" vm="601">
        <f ca="1"/>
        <v>44837</v>
      </c>
      <c r="B104" s="28" vm="602">
        <f ca="1"/>
        <v>163.19999999999999</v>
      </c>
      <c r="C104" s="28" vm="603">
        <f ca="1"/>
        <v>44.14</v>
      </c>
      <c r="D104" s="34" vm="604">
        <f ca="1"/>
        <v>16.350000000000001</v>
      </c>
      <c r="E104" s="28" vm="605">
        <f ca="1"/>
        <v>297.43</v>
      </c>
      <c r="F104" s="28" vm="606">
        <f ca="1"/>
        <v>70.53</v>
      </c>
    </row>
    <row r="105" spans="1:6" x14ac:dyDescent="0.3">
      <c r="A105" s="28" vm="607">
        <f ca="1"/>
        <v>44838</v>
      </c>
      <c r="B105" s="28" vm="608">
        <f ca="1"/>
        <v>165.62</v>
      </c>
      <c r="C105" s="28" vm="609">
        <f ca="1"/>
        <v>44.46</v>
      </c>
      <c r="D105" s="34" vm="610">
        <f ca="1"/>
        <v>16.41</v>
      </c>
      <c r="E105" s="28" vm="611">
        <f ca="1"/>
        <v>300.64</v>
      </c>
      <c r="F105" s="28" vm="612">
        <f ca="1"/>
        <v>71.209999999999994</v>
      </c>
    </row>
    <row r="106" spans="1:6" x14ac:dyDescent="0.3">
      <c r="A106" s="28" vm="613">
        <f ca="1"/>
        <v>44839</v>
      </c>
      <c r="B106" s="28" vm="614">
        <f ca="1"/>
        <v>165.11</v>
      </c>
      <c r="C106" s="28" vm="615">
        <f ca="1"/>
        <v>44.12</v>
      </c>
      <c r="D106" s="34" vm="616">
        <f ca="1"/>
        <v>15.98</v>
      </c>
      <c r="E106" s="28" vm="617">
        <f ca="1"/>
        <v>302.02</v>
      </c>
      <c r="F106" s="28" vm="618">
        <f ca="1"/>
        <v>71.45</v>
      </c>
    </row>
    <row r="107" spans="1:6" x14ac:dyDescent="0.3">
      <c r="A107" s="28" vm="619">
        <f ca="1"/>
        <v>44840</v>
      </c>
      <c r="B107" s="28" vm="620">
        <f ca="1"/>
        <v>161.91</v>
      </c>
      <c r="C107" s="28" vm="621">
        <f ca="1"/>
        <v>43.09</v>
      </c>
      <c r="D107" s="34" vm="622">
        <f ca="1"/>
        <v>15.6</v>
      </c>
      <c r="E107" s="28" vm="623">
        <f ca="1"/>
        <v>298.63</v>
      </c>
      <c r="F107" s="28" vm="624">
        <f ca="1"/>
        <v>70.239999999999995</v>
      </c>
    </row>
    <row r="108" spans="1:6" x14ac:dyDescent="0.3">
      <c r="A108" s="28" vm="625">
        <f ca="1"/>
        <v>44841</v>
      </c>
      <c r="B108" s="28" vm="626">
        <f ca="1"/>
        <v>160.19999999999999</v>
      </c>
      <c r="C108" s="28" vm="627">
        <f ca="1"/>
        <v>42.32</v>
      </c>
      <c r="D108" s="34" vm="628">
        <f ca="1"/>
        <v>15.4</v>
      </c>
      <c r="E108" s="28" vm="629">
        <f ca="1"/>
        <v>295.23</v>
      </c>
      <c r="F108" s="28" vm="630">
        <f ca="1"/>
        <v>69.7</v>
      </c>
    </row>
    <row r="109" spans="1:6" x14ac:dyDescent="0.3">
      <c r="A109" s="28" vm="631">
        <f ca="1"/>
        <v>44844</v>
      </c>
      <c r="B109" s="28" vm="632">
        <f ca="1"/>
        <v>160.41</v>
      </c>
      <c r="C109" s="28" vm="633">
        <f ca="1"/>
        <v>41.75</v>
      </c>
      <c r="D109" s="34" vm="634">
        <f ca="1"/>
        <v>14.96</v>
      </c>
      <c r="E109" s="28" vm="635">
        <f ca="1"/>
        <v>294.54000000000002</v>
      </c>
      <c r="F109" s="28" vm="636">
        <f ca="1"/>
        <v>68.48</v>
      </c>
    </row>
    <row r="110" spans="1:6" x14ac:dyDescent="0.3">
      <c r="A110" s="28" vm="637">
        <f ca="1"/>
        <v>44845</v>
      </c>
      <c r="B110" s="28" vm="638">
        <f ca="1"/>
        <v>162.72999999999999</v>
      </c>
      <c r="C110" s="28" vm="639">
        <f ca="1"/>
        <v>41.92</v>
      </c>
      <c r="D110" s="34" vm="640">
        <f ca="1"/>
        <v>15.51</v>
      </c>
      <c r="E110" s="28" vm="641">
        <f ca="1"/>
        <v>295.16000000000003</v>
      </c>
      <c r="F110" s="28" vm="642">
        <f ca="1"/>
        <v>69.650000000000006</v>
      </c>
    </row>
    <row r="111" spans="1:6" x14ac:dyDescent="0.3">
      <c r="A111" s="28" vm="643">
        <f ca="1"/>
        <v>44846</v>
      </c>
      <c r="B111" s="28" vm="644">
        <f ca="1"/>
        <v>162.69</v>
      </c>
      <c r="C111" s="28" vm="645">
        <f ca="1"/>
        <v>42.03</v>
      </c>
      <c r="D111" s="34" vm="646">
        <f ca="1"/>
        <v>15.32</v>
      </c>
      <c r="E111" s="28" vm="647">
        <f ca="1"/>
        <v>290.13</v>
      </c>
      <c r="F111" s="28" vm="648">
        <f ca="1"/>
        <v>69.28</v>
      </c>
    </row>
    <row r="112" spans="1:6" x14ac:dyDescent="0.3">
      <c r="A112" s="28" vm="649">
        <f ca="1"/>
        <v>44847</v>
      </c>
      <c r="B112" s="28" vm="650">
        <f ca="1"/>
        <v>165.15</v>
      </c>
      <c r="C112" s="28" vm="651">
        <f ca="1"/>
        <v>42.98</v>
      </c>
      <c r="D112" s="34" vm="652">
        <f ca="1"/>
        <v>15.66</v>
      </c>
      <c r="E112" s="28" vm="653">
        <f ca="1"/>
        <v>296.54000000000002</v>
      </c>
      <c r="F112" s="28" vm="654">
        <f ca="1"/>
        <v>70.77</v>
      </c>
    </row>
    <row r="113" spans="1:6" x14ac:dyDescent="0.3">
      <c r="A113" s="28" vm="655">
        <f ca="1"/>
        <v>44848</v>
      </c>
      <c r="B113" s="28" vm="656">
        <f ca="1"/>
        <v>164.46</v>
      </c>
      <c r="C113" s="28" vm="657">
        <f ca="1"/>
        <v>42.86</v>
      </c>
      <c r="D113" s="34" vm="658">
        <f ca="1"/>
        <v>15.65</v>
      </c>
      <c r="E113" s="28" vm="659">
        <f ca="1"/>
        <v>293.20999999999998</v>
      </c>
      <c r="F113" s="28" vm="660">
        <f ca="1"/>
        <v>70.62</v>
      </c>
    </row>
    <row r="114" spans="1:6" x14ac:dyDescent="0.3">
      <c r="A114" s="28" vm="661">
        <f ca="1"/>
        <v>44851</v>
      </c>
      <c r="B114" s="28" vm="662">
        <f ca="1"/>
        <v>166.59</v>
      </c>
      <c r="C114" s="28" vm="663">
        <f ca="1"/>
        <v>43.65</v>
      </c>
      <c r="D114" s="34" vm="664">
        <f ca="1"/>
        <v>16.329999999999998</v>
      </c>
      <c r="E114" s="28" vm="665">
        <f ca="1"/>
        <v>297.02</v>
      </c>
      <c r="F114" s="28" vm="666">
        <f ca="1"/>
        <v>71.38</v>
      </c>
    </row>
    <row r="115" spans="1:6" x14ac:dyDescent="0.3">
      <c r="A115" s="28" vm="667">
        <f ca="1"/>
        <v>44852</v>
      </c>
      <c r="B115" s="28" vm="668">
        <f ca="1"/>
        <v>166.01</v>
      </c>
      <c r="C115" s="28" vm="579">
        <f ca="1"/>
        <v>44.09</v>
      </c>
      <c r="D115" s="34" vm="669">
        <f ca="1"/>
        <v>16.53</v>
      </c>
      <c r="E115" s="28" vm="670">
        <f ca="1"/>
        <v>300.17</v>
      </c>
      <c r="F115" s="28" vm="671">
        <f ca="1"/>
        <v>71.739999999999995</v>
      </c>
    </row>
    <row r="116" spans="1:6" x14ac:dyDescent="0.3">
      <c r="A116" s="28" vm="672">
        <f ca="1"/>
        <v>44853</v>
      </c>
      <c r="B116" s="28" vm="673">
        <f ca="1"/>
        <v>164.69</v>
      </c>
      <c r="C116" s="28" vm="674">
        <f ca="1"/>
        <v>43.11</v>
      </c>
      <c r="D116" s="34" vm="675">
        <f ca="1"/>
        <v>16.25</v>
      </c>
      <c r="E116" s="28" vm="676">
        <f ca="1"/>
        <v>292.02</v>
      </c>
      <c r="F116" s="28" vm="677">
        <f ca="1"/>
        <v>71.14</v>
      </c>
    </row>
    <row r="117" spans="1:6" x14ac:dyDescent="0.3">
      <c r="A117" s="28" vm="678">
        <f ca="1"/>
        <v>44854</v>
      </c>
      <c r="B117" s="28" vm="614">
        <f ca="1"/>
        <v>165.11</v>
      </c>
      <c r="C117" s="28" vm="679">
        <f ca="1"/>
        <v>42.91</v>
      </c>
      <c r="D117" s="34" vm="680">
        <f ca="1"/>
        <v>16.13</v>
      </c>
      <c r="E117" s="28" vm="681">
        <f ca="1"/>
        <v>290.16000000000003</v>
      </c>
      <c r="F117" s="28" vm="682">
        <f ca="1"/>
        <v>70.349999999999994</v>
      </c>
    </row>
    <row r="118" spans="1:6" x14ac:dyDescent="0.3">
      <c r="A118" s="28" vm="683">
        <f ca="1"/>
        <v>44855</v>
      </c>
      <c r="B118" s="28" vm="684">
        <f ca="1"/>
        <v>168.71</v>
      </c>
      <c r="C118" s="28" vm="685">
        <f ca="1"/>
        <v>44.95</v>
      </c>
      <c r="D118" s="34" vm="686">
        <f ca="1"/>
        <v>16.45</v>
      </c>
      <c r="E118" s="28" vm="687">
        <f ca="1"/>
        <v>300</v>
      </c>
      <c r="F118" s="28" vm="688">
        <f ca="1"/>
        <v>72.209999999999994</v>
      </c>
    </row>
    <row r="119" spans="1:6" x14ac:dyDescent="0.3">
      <c r="A119" s="28" vm="689">
        <f ca="1"/>
        <v>44858</v>
      </c>
      <c r="B119" s="28" vm="690">
        <f ca="1"/>
        <v>170.98</v>
      </c>
      <c r="C119" s="28" vm="691">
        <f ca="1"/>
        <v>45.54</v>
      </c>
      <c r="D119" s="34" vm="692">
        <f ca="1"/>
        <v>16.32</v>
      </c>
      <c r="E119" s="28" vm="693">
        <f ca="1"/>
        <v>310.5</v>
      </c>
      <c r="F119" s="28" vm="363">
        <f ca="1"/>
        <v>72.989999999999995</v>
      </c>
    </row>
    <row r="120" spans="1:6" x14ac:dyDescent="0.3">
      <c r="A120" s="28" vm="694">
        <f ca="1"/>
        <v>44859</v>
      </c>
      <c r="B120" s="28" vm="300">
        <f ca="1"/>
        <v>170.71</v>
      </c>
      <c r="C120" s="28" vm="695">
        <f ca="1"/>
        <v>45.59</v>
      </c>
      <c r="D120" s="34" vm="696">
        <f ca="1"/>
        <v>16.670000000000002</v>
      </c>
      <c r="E120" s="28" vm="697">
        <f ca="1"/>
        <v>309.20999999999998</v>
      </c>
      <c r="F120" s="28" vm="439">
        <f ca="1"/>
        <v>72.77</v>
      </c>
    </row>
    <row r="121" spans="1:6" x14ac:dyDescent="0.3">
      <c r="A121" s="28" vm="698">
        <f ca="1"/>
        <v>44860</v>
      </c>
      <c r="B121" s="28" vm="699">
        <f ca="1"/>
        <v>172.21</v>
      </c>
      <c r="C121" s="28" vm="700">
        <f ca="1"/>
        <v>46.06</v>
      </c>
      <c r="D121" s="34" vm="701">
        <f ca="1"/>
        <v>16.34</v>
      </c>
      <c r="E121" s="28" vm="702">
        <f ca="1"/>
        <v>311.18</v>
      </c>
      <c r="F121" s="28" vm="703">
        <f ca="1"/>
        <v>74.45</v>
      </c>
    </row>
    <row r="122" spans="1:6" x14ac:dyDescent="0.3">
      <c r="A122" s="28" vm="704">
        <f ca="1"/>
        <v>44861</v>
      </c>
      <c r="B122" s="28" vm="705">
        <f ca="1"/>
        <v>172.31</v>
      </c>
      <c r="C122" s="28" vm="706">
        <f ca="1"/>
        <v>45.74</v>
      </c>
      <c r="D122" s="34" vm="692">
        <f ca="1"/>
        <v>16.32</v>
      </c>
      <c r="E122" s="28" vm="707">
        <f ca="1"/>
        <v>287.89</v>
      </c>
      <c r="F122" s="28" vm="708">
        <f ca="1"/>
        <v>74.599999999999994</v>
      </c>
    </row>
    <row r="123" spans="1:6" x14ac:dyDescent="0.3">
      <c r="A123" s="28" vm="709">
        <f ca="1"/>
        <v>44862</v>
      </c>
      <c r="B123" s="28" vm="710">
        <f ca="1"/>
        <v>174.87</v>
      </c>
      <c r="C123" s="28" vm="442">
        <f ca="1"/>
        <v>47.43</v>
      </c>
      <c r="D123" s="34" vm="711">
        <f ca="1"/>
        <v>16.63</v>
      </c>
      <c r="E123" s="28" vm="712">
        <f ca="1"/>
        <v>313.89</v>
      </c>
      <c r="F123" s="28" vm="713">
        <f ca="1"/>
        <v>76.83</v>
      </c>
    </row>
    <row r="124" spans="1:6" x14ac:dyDescent="0.3">
      <c r="A124" s="28" vm="714">
        <f ca="1"/>
        <v>44865</v>
      </c>
      <c r="B124" s="28" vm="715">
        <f ca="1"/>
        <v>173.97</v>
      </c>
      <c r="C124" s="28" vm="716">
        <f ca="1"/>
        <v>46.55</v>
      </c>
      <c r="D124" s="34" vm="717">
        <f ca="1"/>
        <v>16.579999999999998</v>
      </c>
      <c r="E124" s="28" vm="718">
        <f ca="1"/>
        <v>312</v>
      </c>
      <c r="F124" s="28" vm="719">
        <f ca="1"/>
        <v>77.47</v>
      </c>
    </row>
    <row r="125" spans="1:6" x14ac:dyDescent="0.3">
      <c r="A125" s="28" vm="720">
        <f ca="1"/>
        <v>44866</v>
      </c>
      <c r="B125" s="28" vm="721">
        <f ca="1"/>
        <v>173.09</v>
      </c>
      <c r="C125" s="28" vm="436">
        <f ca="1"/>
        <v>48.01</v>
      </c>
      <c r="D125" s="34" vm="722">
        <f ca="1"/>
        <v>16.8</v>
      </c>
      <c r="E125" s="28" vm="723">
        <f ca="1"/>
        <v>314.2</v>
      </c>
      <c r="F125" s="28" vm="724">
        <f ca="1"/>
        <v>77.7</v>
      </c>
    </row>
    <row r="126" spans="1:6" x14ac:dyDescent="0.3">
      <c r="A126" s="28" vm="725">
        <f ca="1"/>
        <v>44867</v>
      </c>
      <c r="B126" s="28" vm="726">
        <f ca="1"/>
        <v>170.43</v>
      </c>
      <c r="C126" s="28" vm="727">
        <f ca="1"/>
        <v>47.07</v>
      </c>
      <c r="D126" s="34" vm="728">
        <f ca="1"/>
        <v>17.010000000000002</v>
      </c>
      <c r="E126" s="28" vm="729">
        <f ca="1"/>
        <v>310.01</v>
      </c>
      <c r="F126" s="28" vm="730">
        <f ca="1"/>
        <v>77.45</v>
      </c>
    </row>
    <row r="127" spans="1:6" x14ac:dyDescent="0.3">
      <c r="A127" s="28" vm="731">
        <f ca="1"/>
        <v>44868</v>
      </c>
      <c r="B127" s="28" vm="732">
        <f ca="1"/>
        <v>170.72</v>
      </c>
      <c r="C127" s="28" vm="733">
        <f ca="1"/>
        <v>46.57</v>
      </c>
      <c r="D127" s="34" vm="734">
        <f ca="1"/>
        <v>16.239999999999998</v>
      </c>
      <c r="E127" s="28" vm="735">
        <f ca="1"/>
        <v>311.3</v>
      </c>
      <c r="F127" s="28" vm="736">
        <f ca="1"/>
        <v>78.48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FC11E-6921-488D-9133-81A4F4288EC4}">
  <dimension ref="A1:M7"/>
  <sheetViews>
    <sheetView workbookViewId="0">
      <selection activeCell="M7" sqref="M7"/>
    </sheetView>
  </sheetViews>
  <sheetFormatPr defaultRowHeight="14.4" x14ac:dyDescent="0.3"/>
  <cols>
    <col min="1" max="1" width="33.6640625" customWidth="1"/>
    <col min="2" max="2" width="11" customWidth="1"/>
    <col min="4" max="4" width="10.6640625" customWidth="1"/>
    <col min="5" max="6" width="11.5546875" customWidth="1"/>
    <col min="9" max="9" width="10.88671875" customWidth="1"/>
    <col min="12" max="12" width="12.5546875" bestFit="1" customWidth="1"/>
    <col min="13" max="13" width="8.21875" bestFit="1" customWidth="1"/>
    <col min="14" max="14" width="5" bestFit="1" customWidth="1"/>
    <col min="15" max="15" width="6.44140625" bestFit="1" customWidth="1"/>
    <col min="16" max="16" width="10.77734375" bestFit="1" customWidth="1"/>
  </cols>
  <sheetData>
    <row r="1" spans="1:13" x14ac:dyDescent="0.3">
      <c r="L1" s="25" t="s">
        <v>2</v>
      </c>
      <c r="M1" t="s">
        <v>36</v>
      </c>
    </row>
    <row r="3" spans="1:13" x14ac:dyDescent="0.3">
      <c r="A3" s="2" t="s">
        <v>2</v>
      </c>
      <c r="B3" s="2" t="s">
        <v>30</v>
      </c>
      <c r="C3" s="2" t="s">
        <v>31</v>
      </c>
      <c r="D3" s="2" t="s">
        <v>32</v>
      </c>
      <c r="E3" s="2" t="s">
        <v>33</v>
      </c>
      <c r="F3" s="2" t="s">
        <v>34</v>
      </c>
      <c r="G3" s="2" t="s">
        <v>13</v>
      </c>
      <c r="H3" s="2" t="s">
        <v>35</v>
      </c>
      <c r="L3" s="25" t="s">
        <v>30</v>
      </c>
      <c r="M3" s="25" t="s">
        <v>31</v>
      </c>
    </row>
    <row r="4" spans="1:13" x14ac:dyDescent="0.3">
      <c r="A4" t="e" vm="737">
        <v>#VALUE!</v>
      </c>
      <c r="B4" t="str" cm="1">
        <f t="array" ref="B4">_FV(Table3[[#This Row],[Stock]],"Exchange abbreviation",TRUE)</f>
        <v>XNAS</v>
      </c>
      <c r="C4" t="str" cm="1">
        <f t="array" ref="C4">_FV(Table3[[#This Row],[Stock]],"Ticker symbol",TRUE)</f>
        <v>MRNA</v>
      </c>
      <c r="D4" s="24" cm="1">
        <f t="array" ref="D4">_FV(Table3[[#This Row],[Stock]],"P/E",TRUE)</f>
        <v>4.4965999999999999</v>
      </c>
      <c r="E4" s="24" cm="1">
        <f t="array" ref="E4">_FV(Table3[[#This Row],[Stock]],"52 week high",TRUE)</f>
        <v>376.65</v>
      </c>
      <c r="F4" s="24" cm="1">
        <f t="array" ref="F4">_FV(Table3[[#This Row],[Stock]],"52 week low",TRUE)</f>
        <v>115.03</v>
      </c>
      <c r="G4" s="24" cm="1">
        <f t="array" ref="G4">_FV(Table3[[#This Row],[Stock]],"Price")</f>
        <v>158.62</v>
      </c>
      <c r="H4" s="24" cm="1">
        <f t="array" ref="H4">_FV(Table3[[#This Row],[Stock]],"Change")</f>
        <v>11.12</v>
      </c>
      <c r="L4" t="s">
        <v>41</v>
      </c>
      <c r="M4" t="s">
        <v>39</v>
      </c>
    </row>
    <row r="5" spans="1:13" x14ac:dyDescent="0.3">
      <c r="A5" s="23" t="e" vm="738">
        <v>#VALUE!</v>
      </c>
      <c r="B5" t="str" cm="1">
        <f t="array" ref="B5">_FV(Table3[[#This Row],[Stock]],"Exchange abbreviation",TRUE)</f>
        <v>XNYS</v>
      </c>
      <c r="C5" t="str" cm="1">
        <f t="array" ref="C5">_FV(Table3[[#This Row],[Stock]],"Ticker symbol",TRUE)</f>
        <v>LLY</v>
      </c>
      <c r="D5" s="24" cm="1">
        <f t="array" ref="D5">_FV(Table3[[#This Row],[Stock]],"P/E",TRUE)</f>
        <v>54.355400000000003</v>
      </c>
      <c r="E5" s="24" cm="1">
        <f t="array" ref="E5">_FV(Table3[[#This Row],[Stock]],"52 week high",TRUE)</f>
        <v>365.87540000000001</v>
      </c>
      <c r="F5" s="24" cm="1">
        <f t="array" ref="F5">_FV(Table3[[#This Row],[Stock]],"52 week low",TRUE)</f>
        <v>231.87</v>
      </c>
      <c r="G5" s="24" cm="1">
        <f t="array" ref="G5">_FV(Table3[[#This Row],[Stock]],"Price")</f>
        <v>355.21499999999997</v>
      </c>
      <c r="H5" s="24" cm="1">
        <f t="array" ref="H5">_FV(Table3[[#This Row],[Stock]],"Change")</f>
        <v>-6.4649999999999999</v>
      </c>
      <c r="M5" t="s">
        <v>44</v>
      </c>
    </row>
    <row r="6" spans="1:13" x14ac:dyDescent="0.3">
      <c r="A6" s="23" t="e" vm="739">
        <v>#VALUE!</v>
      </c>
      <c r="B6" t="str" cm="1">
        <f t="array" ref="B6">_FV(Table3[[#This Row],[Stock]],"Exchange abbreviation",TRUE)</f>
        <v>XNYS</v>
      </c>
      <c r="C6" t="str" cm="1">
        <f t="array" ref="C6">_FV(Table3[[#This Row],[Stock]],"Ticker symbol",TRUE)</f>
        <v>MRK</v>
      </c>
      <c r="D6" s="24" cm="1">
        <f t="array" ref="D6">_FV(Table3[[#This Row],[Stock]],"P/E",TRUE)</f>
        <v>16.359500000000001</v>
      </c>
      <c r="E6" s="24" cm="1">
        <f t="array" ref="E6">_FV(Table3[[#This Row],[Stock]],"52 week high",TRUE)</f>
        <v>101.5</v>
      </c>
      <c r="F6" s="24" cm="1">
        <f t="array" ref="F6">_FV(Table3[[#This Row],[Stock]],"52 week low",TRUE)</f>
        <v>71.5</v>
      </c>
      <c r="G6" s="24" cm="1">
        <f t="array" ref="G6">_FV(Table3[[#This Row],[Stock]],"Price")</f>
        <v>98.995000000000005</v>
      </c>
      <c r="H6" s="24" cm="1">
        <f t="array" ref="H6">_FV(Table3[[#This Row],[Stock]],"Change")</f>
        <v>0.245</v>
      </c>
      <c r="I6" s="24"/>
      <c r="L6" t="s">
        <v>40</v>
      </c>
      <c r="M6" t="s">
        <v>37</v>
      </c>
    </row>
    <row r="7" spans="1:13" x14ac:dyDescent="0.3">
      <c r="A7" t="e" vm="740">
        <v>#VALUE!</v>
      </c>
      <c r="B7" s="26" t="str" cm="1">
        <f t="array" ref="B7">_FV(Table3[[#This Row],[Stock]],"Exchange abbreviation",TRUE)</f>
        <v>XNAS</v>
      </c>
      <c r="C7" s="26" t="str" cm="1">
        <f t="array" ref="C7">_FV(Table3[[#This Row],[Stock]],"Ticker symbol",TRUE)</f>
        <v>GILD</v>
      </c>
      <c r="D7" s="24" cm="1">
        <f t="array" ref="D7">_FV(Table3[[#This Row],[Stock]],"P/E",TRUE)</f>
        <v>30.048300000000001</v>
      </c>
      <c r="E7" s="24" cm="1">
        <f t="array" ref="E7">_FV(Table3[[#This Row],[Stock]],"52 week high",TRUE)</f>
        <v>81.319999999999993</v>
      </c>
      <c r="F7" s="24" cm="1">
        <f t="array" ref="F7">_FV(Table3[[#This Row],[Stock]],"52 week low",TRUE)</f>
        <v>57.164999999999999</v>
      </c>
      <c r="G7" s="24" cm="1">
        <f t="array" ref="G7">_FV(Table3[[#This Row],[Stock]],"Price")</f>
        <v>80.489999999999995</v>
      </c>
      <c r="H7" s="24" cm="1">
        <f t="array" ref="H7">_FV(Table3[[#This Row],[Stock]],"Change")</f>
        <v>1.03</v>
      </c>
      <c r="M7" t="s">
        <v>38</v>
      </c>
    </row>
  </sheetData>
  <phoneticPr fontId="9" type="noConversion"/>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A41D1-919D-4BCD-8292-CD44F032B85F}">
  <dimension ref="A1:L255"/>
  <sheetViews>
    <sheetView workbookViewId="0">
      <selection activeCell="K4" sqref="K4"/>
    </sheetView>
  </sheetViews>
  <sheetFormatPr defaultRowHeight="14.4" x14ac:dyDescent="0.3"/>
  <cols>
    <col min="2" max="2" width="33.109375" bestFit="1" customWidth="1"/>
    <col min="5" max="5" width="10.77734375" customWidth="1"/>
    <col min="8" max="8" width="8.88671875" customWidth="1"/>
  </cols>
  <sheetData>
    <row r="1" spans="1:12" x14ac:dyDescent="0.3">
      <c r="A1" s="25" t="s">
        <v>2</v>
      </c>
      <c r="B1" t="s">
        <v>43</v>
      </c>
    </row>
    <row r="3" spans="1:12" x14ac:dyDescent="0.3">
      <c r="A3" s="3" t="s">
        <v>30</v>
      </c>
      <c r="B3" s="3" t="s">
        <v>31</v>
      </c>
      <c r="D3" s="27" t="str" cm="1">
        <f t="array" aca="1" ref="D3:I25" ca="1">_xlfn.STOCKHISTORY(B4,TODAY()-30,TODAY(),0,1,0,5,2,3,4,1)</f>
        <v>Date</v>
      </c>
      <c r="E3" s="27" t="str">
        <f ca="1"/>
        <v>Volume</v>
      </c>
      <c r="F3" s="27" t="str">
        <f ca="1"/>
        <v>Open</v>
      </c>
      <c r="G3" s="27" t="str">
        <f ca="1"/>
        <v>High</v>
      </c>
      <c r="H3" s="27" t="str">
        <f ca="1"/>
        <v>Low</v>
      </c>
      <c r="I3" s="27" t="str">
        <f ca="1"/>
        <v>Close</v>
      </c>
      <c r="K3" s="27" t="str" cm="1">
        <f t="array" aca="1" ref="K3:L255" ca="1">_xlfn.STOCKHISTORY(B4,TODAY()-365,TODAY(),0,1,0,1)</f>
        <v>Date</v>
      </c>
      <c r="L3" s="27" t="str">
        <f ca="1"/>
        <v>Close</v>
      </c>
    </row>
    <row r="4" spans="1:12" x14ac:dyDescent="0.3">
      <c r="A4" t="s">
        <v>40</v>
      </c>
      <c r="B4" t="s">
        <v>37</v>
      </c>
      <c r="D4" s="28" vm="613">
        <f ca="1"/>
        <v>44839</v>
      </c>
      <c r="E4" s="29" vm="741">
        <f ca="1"/>
        <v>2186065</v>
      </c>
      <c r="F4" s="28" vm="742">
        <f ca="1"/>
        <v>328.3</v>
      </c>
      <c r="G4" s="28" vm="743">
        <f ca="1"/>
        <v>333.85</v>
      </c>
      <c r="H4" s="28" vm="744">
        <f ca="1"/>
        <v>327.52</v>
      </c>
      <c r="I4" s="28" vm="745">
        <f ca="1"/>
        <v>331.78</v>
      </c>
      <c r="K4" s="28" vm="746">
        <f ca="1"/>
        <v>44504</v>
      </c>
      <c r="L4" s="28" vm="747">
        <f ca="1"/>
        <v>271</v>
      </c>
    </row>
    <row r="5" spans="1:12" x14ac:dyDescent="0.3">
      <c r="D5" s="28" vm="619">
        <f ca="1"/>
        <v>44840</v>
      </c>
      <c r="E5" s="29" vm="748">
        <f ca="1"/>
        <v>4299153</v>
      </c>
      <c r="F5" s="28" vm="749">
        <f ca="1"/>
        <v>327.94</v>
      </c>
      <c r="G5" s="28" vm="750">
        <f ca="1"/>
        <v>339.26</v>
      </c>
      <c r="H5" s="28" vm="751">
        <f ca="1"/>
        <v>326.87</v>
      </c>
      <c r="I5" s="28" vm="752">
        <f ca="1"/>
        <v>332.95</v>
      </c>
      <c r="K5" s="28" vm="753">
        <f ca="1"/>
        <v>44505</v>
      </c>
      <c r="L5" s="28" vm="754">
        <f ca="1"/>
        <v>265</v>
      </c>
    </row>
    <row r="6" spans="1:12" x14ac:dyDescent="0.3">
      <c r="D6" s="28" vm="625">
        <f ca="1"/>
        <v>44841</v>
      </c>
      <c r="E6" s="29" vm="755">
        <f ca="1"/>
        <v>2601643</v>
      </c>
      <c r="F6" s="28" vm="756">
        <f ca="1"/>
        <v>332.97</v>
      </c>
      <c r="G6" s="28" vm="757">
        <f ca="1"/>
        <v>333.07</v>
      </c>
      <c r="H6" s="28" vm="758">
        <f ca="1"/>
        <v>324.89999999999998</v>
      </c>
      <c r="I6" s="28" vm="759">
        <f ca="1"/>
        <v>326.66000000000003</v>
      </c>
      <c r="K6" s="28" vm="760">
        <f ca="1"/>
        <v>44508</v>
      </c>
      <c r="L6" s="28" vm="761">
        <f ca="1"/>
        <v>260.52999999999997</v>
      </c>
    </row>
    <row r="7" spans="1:12" x14ac:dyDescent="0.3">
      <c r="D7" s="28" vm="631">
        <f ca="1"/>
        <v>44844</v>
      </c>
      <c r="E7" s="29" vm="762">
        <f ca="1"/>
        <v>1956232</v>
      </c>
      <c r="F7" s="28" vm="763">
        <f ca="1"/>
        <v>326.23</v>
      </c>
      <c r="G7" s="28" vm="764">
        <f ca="1"/>
        <v>327.0068</v>
      </c>
      <c r="H7" s="28" vm="765">
        <f ca="1"/>
        <v>320.24</v>
      </c>
      <c r="I7" s="28" vm="766">
        <f ca="1"/>
        <v>323.89</v>
      </c>
      <c r="K7" s="28" vm="767">
        <f ca="1"/>
        <v>44509</v>
      </c>
      <c r="L7" s="28" vm="768">
        <f ca="1"/>
        <v>262.02</v>
      </c>
    </row>
    <row r="8" spans="1:12" x14ac:dyDescent="0.3">
      <c r="D8" s="28" vm="637">
        <f ca="1"/>
        <v>44845</v>
      </c>
      <c r="E8" s="29" vm="769">
        <f ca="1"/>
        <v>2599113</v>
      </c>
      <c r="F8" s="28" vm="770">
        <f ca="1"/>
        <v>320</v>
      </c>
      <c r="G8" s="28" vm="771">
        <f ca="1"/>
        <v>329.03</v>
      </c>
      <c r="H8" s="28" vm="772">
        <f ca="1"/>
        <v>319.43</v>
      </c>
      <c r="I8" s="28" vm="773">
        <f ca="1"/>
        <v>327.60000000000002</v>
      </c>
      <c r="K8" s="28" vm="774">
        <f ca="1"/>
        <v>44510</v>
      </c>
      <c r="L8" s="28" vm="775">
        <f ca="1"/>
        <v>264.64999999999998</v>
      </c>
    </row>
    <row r="9" spans="1:12" x14ac:dyDescent="0.3">
      <c r="D9" s="28" vm="643">
        <f ca="1"/>
        <v>44846</v>
      </c>
      <c r="E9" s="29" vm="776">
        <f ca="1"/>
        <v>1764724</v>
      </c>
      <c r="F9" s="28" vm="777">
        <f ca="1"/>
        <v>327.38</v>
      </c>
      <c r="G9" s="28" vm="778">
        <f ca="1"/>
        <v>333.65</v>
      </c>
      <c r="H9" s="28" vm="779">
        <f ca="1"/>
        <v>323.88</v>
      </c>
      <c r="I9" s="28" vm="780">
        <f ca="1"/>
        <v>324.57</v>
      </c>
      <c r="K9" s="28" vm="781">
        <f ca="1"/>
        <v>44511</v>
      </c>
      <c r="L9" s="28" vm="782">
        <f ca="1"/>
        <v>262.63</v>
      </c>
    </row>
    <row r="10" spans="1:12" x14ac:dyDescent="0.3">
      <c r="D10" s="28" vm="649">
        <f ca="1"/>
        <v>44847</v>
      </c>
      <c r="E10" s="29" vm="783">
        <f ca="1"/>
        <v>2657403</v>
      </c>
      <c r="F10" s="28" vm="784">
        <f ca="1"/>
        <v>319.12</v>
      </c>
      <c r="G10" s="28" vm="785">
        <f ca="1"/>
        <v>333.37400000000002</v>
      </c>
      <c r="H10" s="28" vm="786">
        <f ca="1"/>
        <v>319.1001</v>
      </c>
      <c r="I10" s="28" vm="787">
        <f ca="1"/>
        <v>332.1</v>
      </c>
      <c r="K10" s="28" vm="788">
        <f ca="1"/>
        <v>44512</v>
      </c>
      <c r="L10" s="28" vm="789">
        <f ca="1"/>
        <v>259.64999999999998</v>
      </c>
    </row>
    <row r="11" spans="1:12" x14ac:dyDescent="0.3">
      <c r="D11" s="28" vm="655">
        <f ca="1"/>
        <v>44848</v>
      </c>
      <c r="E11" s="29" vm="790">
        <f ca="1"/>
        <v>2231710</v>
      </c>
      <c r="F11" s="28" vm="791">
        <f ca="1"/>
        <v>331.56</v>
      </c>
      <c r="G11" s="28" vm="792">
        <f ca="1"/>
        <v>335.28739999999999</v>
      </c>
      <c r="H11" s="28" vm="793">
        <f ca="1"/>
        <v>328.2269</v>
      </c>
      <c r="I11" s="28" vm="794">
        <f ca="1"/>
        <v>331.39</v>
      </c>
      <c r="K11" s="28" vm="795">
        <f ca="1"/>
        <v>44515</v>
      </c>
      <c r="L11" s="28" vm="796">
        <f ca="1"/>
        <v>258.43</v>
      </c>
    </row>
    <row r="12" spans="1:12" x14ac:dyDescent="0.3">
      <c r="D12" s="28" vm="661">
        <f ca="1"/>
        <v>44851</v>
      </c>
      <c r="E12" s="29" vm="797">
        <f ca="1"/>
        <v>2230039</v>
      </c>
      <c r="F12" s="28" vm="798">
        <f ca="1"/>
        <v>332.79</v>
      </c>
      <c r="G12" s="28" vm="799">
        <f ca="1"/>
        <v>337.58</v>
      </c>
      <c r="H12" s="28" vm="800">
        <f ca="1"/>
        <v>331.75</v>
      </c>
      <c r="I12" s="28" vm="801">
        <f ca="1"/>
        <v>332.76</v>
      </c>
      <c r="K12" s="28" vm="802">
        <f ca="1"/>
        <v>44516</v>
      </c>
      <c r="L12" s="28" vm="803">
        <f ca="1"/>
        <v>257.72000000000003</v>
      </c>
    </row>
    <row r="13" spans="1:12" x14ac:dyDescent="0.3">
      <c r="D13" s="28" vm="667">
        <f ca="1"/>
        <v>44852</v>
      </c>
      <c r="E13" s="29" vm="804">
        <f ca="1"/>
        <v>2087263</v>
      </c>
      <c r="F13" s="28" vm="805">
        <f ca="1"/>
        <v>334.14</v>
      </c>
      <c r="G13" s="28" vm="806">
        <f ca="1"/>
        <v>335.33</v>
      </c>
      <c r="H13" s="28" vm="807">
        <f ca="1"/>
        <v>330.37</v>
      </c>
      <c r="I13" s="28" vm="808">
        <f ca="1"/>
        <v>335.03</v>
      </c>
      <c r="K13" s="28" vm="809">
        <f ca="1"/>
        <v>44517</v>
      </c>
      <c r="L13" s="28" vm="810">
        <f ca="1"/>
        <v>261.18</v>
      </c>
    </row>
    <row r="14" spans="1:12" x14ac:dyDescent="0.3">
      <c r="D14" s="28" vm="672">
        <f ca="1"/>
        <v>44853</v>
      </c>
      <c r="E14" s="29" vm="811">
        <f ca="1"/>
        <v>2419015</v>
      </c>
      <c r="F14" s="28" vm="812">
        <f ca="1"/>
        <v>335.25</v>
      </c>
      <c r="G14" s="28" vm="813">
        <f ca="1"/>
        <v>335.63</v>
      </c>
      <c r="H14" s="28" vm="814">
        <f ca="1"/>
        <v>325.97000000000003</v>
      </c>
      <c r="I14" s="28" vm="815">
        <f ca="1"/>
        <v>329.29</v>
      </c>
      <c r="K14" s="28" vm="816">
        <f ca="1"/>
        <v>44518</v>
      </c>
      <c r="L14" s="28" vm="817">
        <f ca="1"/>
        <v>261.33</v>
      </c>
    </row>
    <row r="15" spans="1:12" x14ac:dyDescent="0.3">
      <c r="D15" s="28" vm="678">
        <f ca="1"/>
        <v>44854</v>
      </c>
      <c r="E15" s="29" vm="818">
        <f ca="1"/>
        <v>1761387</v>
      </c>
      <c r="F15" s="28" vm="819">
        <f ca="1"/>
        <v>331.15</v>
      </c>
      <c r="G15" s="28" vm="820">
        <f ca="1"/>
        <v>331.435</v>
      </c>
      <c r="H15" s="28" vm="821">
        <f ca="1"/>
        <v>325.89999999999998</v>
      </c>
      <c r="I15" s="28" vm="822">
        <f ca="1"/>
        <v>329.07</v>
      </c>
      <c r="K15" s="28" vm="823">
        <f ca="1"/>
        <v>44519</v>
      </c>
      <c r="L15" s="28" vm="824">
        <f ca="1"/>
        <v>260.7</v>
      </c>
    </row>
    <row r="16" spans="1:12" x14ac:dyDescent="0.3">
      <c r="D16" s="28" vm="683">
        <f ca="1"/>
        <v>44855</v>
      </c>
      <c r="E16" s="29" vm="825">
        <f ca="1"/>
        <v>3274712</v>
      </c>
      <c r="F16" s="28" vm="822">
        <f ca="1"/>
        <v>329.07</v>
      </c>
      <c r="G16" s="28" vm="826">
        <f ca="1"/>
        <v>342.43</v>
      </c>
      <c r="H16" s="28" vm="827">
        <f ca="1"/>
        <v>326.77</v>
      </c>
      <c r="I16" s="28" vm="828">
        <f ca="1"/>
        <v>340.77</v>
      </c>
      <c r="K16" s="28" vm="829">
        <f ca="1"/>
        <v>44522</v>
      </c>
      <c r="L16" s="28" vm="830">
        <f ca="1"/>
        <v>260.44</v>
      </c>
    </row>
    <row r="17" spans="4:12" x14ac:dyDescent="0.3">
      <c r="D17" s="28" vm="689">
        <f ca="1"/>
        <v>44858</v>
      </c>
      <c r="E17" s="29" vm="831">
        <f ca="1"/>
        <v>3375901</v>
      </c>
      <c r="F17" s="28" vm="832">
        <f ca="1"/>
        <v>344.22</v>
      </c>
      <c r="G17" s="28" vm="833">
        <f ca="1"/>
        <v>351.77</v>
      </c>
      <c r="H17" s="28" vm="832">
        <f ca="1"/>
        <v>344.22</v>
      </c>
      <c r="I17" s="28" vm="834">
        <f ca="1"/>
        <v>347.9</v>
      </c>
      <c r="K17" s="28" vm="835">
        <f ca="1"/>
        <v>44523</v>
      </c>
      <c r="L17" s="28" vm="836">
        <f ca="1"/>
        <v>261.95999999999998</v>
      </c>
    </row>
    <row r="18" spans="4:12" x14ac:dyDescent="0.3">
      <c r="D18" s="28" vm="694">
        <f ca="1"/>
        <v>44859</v>
      </c>
      <c r="E18" s="29" vm="837">
        <f ca="1"/>
        <v>2513137</v>
      </c>
      <c r="F18" s="28" vm="838">
        <f ca="1"/>
        <v>346.52</v>
      </c>
      <c r="G18" s="28" vm="839">
        <f ca="1"/>
        <v>352.32990000000001</v>
      </c>
      <c r="H18" s="28" vm="840">
        <f ca="1"/>
        <v>343.05009999999999</v>
      </c>
      <c r="I18" s="28" vm="841">
        <f ca="1"/>
        <v>351.31</v>
      </c>
      <c r="K18" s="28" vm="842">
        <f ca="1"/>
        <v>44524</v>
      </c>
      <c r="L18" s="28" vm="843">
        <f ca="1"/>
        <v>262</v>
      </c>
    </row>
    <row r="19" spans="4:12" x14ac:dyDescent="0.3">
      <c r="D19" s="28" vm="698">
        <f ca="1"/>
        <v>44860</v>
      </c>
      <c r="E19" s="29" vm="844">
        <f ca="1"/>
        <v>2373741</v>
      </c>
      <c r="F19" s="28" vm="845">
        <f ca="1"/>
        <v>352.5</v>
      </c>
      <c r="G19" s="28" vm="846">
        <f ca="1"/>
        <v>361.48</v>
      </c>
      <c r="H19" s="28" vm="847">
        <f ca="1"/>
        <v>350.44</v>
      </c>
      <c r="I19" s="28" vm="848">
        <f ca="1"/>
        <v>357.86</v>
      </c>
      <c r="K19" s="28" vm="849">
        <f ca="1"/>
        <v>44526</v>
      </c>
      <c r="L19" s="28" vm="850">
        <f ca="1"/>
        <v>260.37</v>
      </c>
    </row>
    <row r="20" spans="4:12" x14ac:dyDescent="0.3">
      <c r="D20" s="28" vm="704">
        <f ca="1"/>
        <v>44861</v>
      </c>
      <c r="E20" s="29" vm="851">
        <f ca="1"/>
        <v>2347623</v>
      </c>
      <c r="F20" s="28" vm="852">
        <f ca="1"/>
        <v>358.99</v>
      </c>
      <c r="G20" s="28" vm="853">
        <f ca="1"/>
        <v>361.11750000000001</v>
      </c>
      <c r="H20" s="28" vm="854">
        <f ca="1"/>
        <v>355.32</v>
      </c>
      <c r="I20" s="28" vm="855">
        <f ca="1"/>
        <v>356.33</v>
      </c>
      <c r="K20" s="28" vm="856">
        <f ca="1"/>
        <v>44529</v>
      </c>
      <c r="L20" s="28" vm="857">
        <f ca="1"/>
        <v>254.83</v>
      </c>
    </row>
    <row r="21" spans="4:12" x14ac:dyDescent="0.3">
      <c r="D21" s="28" vm="709">
        <f ca="1"/>
        <v>44862</v>
      </c>
      <c r="E21" s="29" vm="858">
        <f ca="1"/>
        <v>2942083</v>
      </c>
      <c r="F21" s="28" vm="859">
        <f ca="1"/>
        <v>360.32</v>
      </c>
      <c r="G21" s="28" vm="860">
        <f ca="1"/>
        <v>362</v>
      </c>
      <c r="H21" s="28" vm="861">
        <f ca="1"/>
        <v>357.04</v>
      </c>
      <c r="I21" s="28" vm="862">
        <f ca="1"/>
        <v>359.9</v>
      </c>
      <c r="K21" s="28" vm="863">
        <f ca="1"/>
        <v>44530</v>
      </c>
      <c r="L21" s="28" vm="864">
        <f ca="1"/>
        <v>248.04</v>
      </c>
    </row>
    <row r="22" spans="4:12" x14ac:dyDescent="0.3">
      <c r="D22" s="28" vm="714">
        <f ca="1"/>
        <v>44865</v>
      </c>
      <c r="E22" s="29" vm="865">
        <f ca="1"/>
        <v>4258199</v>
      </c>
      <c r="F22" s="28" vm="866">
        <f ca="1"/>
        <v>358.65</v>
      </c>
      <c r="G22" s="28" vm="867">
        <f ca="1"/>
        <v>363.91989999999998</v>
      </c>
      <c r="H22" s="28" vm="868">
        <f ca="1"/>
        <v>350.46</v>
      </c>
      <c r="I22" s="28" vm="869">
        <f ca="1"/>
        <v>362.09</v>
      </c>
      <c r="K22" s="28" vm="870">
        <f ca="1"/>
        <v>44531</v>
      </c>
      <c r="L22" s="28" vm="871">
        <f ca="1"/>
        <v>249.13</v>
      </c>
    </row>
    <row r="23" spans="4:12" x14ac:dyDescent="0.3">
      <c r="D23" s="28" vm="720">
        <f ca="1"/>
        <v>44866</v>
      </c>
      <c r="E23" s="29" vm="872">
        <f ca="1"/>
        <v>7012953</v>
      </c>
      <c r="F23" s="28" vm="873">
        <f ca="1"/>
        <v>345.83</v>
      </c>
      <c r="G23" s="28" vm="852">
        <f ca="1"/>
        <v>358.99</v>
      </c>
      <c r="H23" s="28" vm="874">
        <f ca="1"/>
        <v>340.75</v>
      </c>
      <c r="I23" s="28" vm="875">
        <f ca="1"/>
        <v>352.58</v>
      </c>
      <c r="K23" s="28" vm="876">
        <f ca="1"/>
        <v>44532</v>
      </c>
      <c r="L23" s="28" vm="877">
        <f ca="1"/>
        <v>247.88</v>
      </c>
    </row>
    <row r="24" spans="4:12" x14ac:dyDescent="0.3">
      <c r="D24" s="28" vm="725">
        <f ca="1"/>
        <v>44867</v>
      </c>
      <c r="E24" s="29" vm="878">
        <f ca="1"/>
        <v>3775944</v>
      </c>
      <c r="F24" s="28" vm="879">
        <f ca="1"/>
        <v>354.16</v>
      </c>
      <c r="G24" s="28" vm="880">
        <f ca="1"/>
        <v>363.14670000000001</v>
      </c>
      <c r="H24" s="28" vm="881">
        <f ca="1"/>
        <v>350.21</v>
      </c>
      <c r="I24" s="28" vm="882">
        <f ca="1"/>
        <v>354.96</v>
      </c>
      <c r="K24" s="28" vm="883">
        <f ca="1"/>
        <v>44533</v>
      </c>
      <c r="L24" s="28" vm="884">
        <f ca="1"/>
        <v>245.58</v>
      </c>
    </row>
    <row r="25" spans="4:12" x14ac:dyDescent="0.3">
      <c r="D25" s="28" vm="731">
        <f ca="1"/>
        <v>44868</v>
      </c>
      <c r="E25" s="29" vm="885">
        <f ca="1"/>
        <v>2602543</v>
      </c>
      <c r="F25" s="28" vm="886">
        <f ca="1"/>
        <v>354.06</v>
      </c>
      <c r="G25" s="28" vm="887">
        <f ca="1"/>
        <v>362.83</v>
      </c>
      <c r="H25" s="28" vm="888">
        <f ca="1"/>
        <v>351.51</v>
      </c>
      <c r="I25" s="28" vm="889">
        <f ca="1"/>
        <v>361.68</v>
      </c>
      <c r="K25" s="28" vm="890">
        <f ca="1"/>
        <v>44536</v>
      </c>
      <c r="L25" s="28" vm="891">
        <f ca="1"/>
        <v>246.33</v>
      </c>
    </row>
    <row r="26" spans="4:12" x14ac:dyDescent="0.3">
      <c r="K26" s="28" vm="892">
        <f ca="1"/>
        <v>44537</v>
      </c>
      <c r="L26" s="28" vm="893">
        <f ca="1"/>
        <v>245.11</v>
      </c>
    </row>
    <row r="27" spans="4:12" x14ac:dyDescent="0.3">
      <c r="K27" s="28" vm="894">
        <f ca="1"/>
        <v>44538</v>
      </c>
      <c r="L27" s="28" vm="895">
        <f ca="1"/>
        <v>244.32</v>
      </c>
    </row>
    <row r="28" spans="4:12" x14ac:dyDescent="0.3">
      <c r="K28" s="28" vm="896">
        <f ca="1"/>
        <v>44539</v>
      </c>
      <c r="L28" s="28" vm="897">
        <f ca="1"/>
        <v>242.9</v>
      </c>
    </row>
    <row r="29" spans="4:12" x14ac:dyDescent="0.3">
      <c r="K29" s="28" vm="898">
        <f ca="1"/>
        <v>44540</v>
      </c>
      <c r="L29" s="28" vm="899">
        <f ca="1"/>
        <v>244.14</v>
      </c>
    </row>
    <row r="30" spans="4:12" x14ac:dyDescent="0.3">
      <c r="K30" s="28" vm="900">
        <f ca="1"/>
        <v>44543</v>
      </c>
      <c r="L30" s="28" vm="901">
        <f ca="1"/>
        <v>248.53</v>
      </c>
    </row>
    <row r="31" spans="4:12" x14ac:dyDescent="0.3">
      <c r="K31" s="28" vm="902">
        <f ca="1"/>
        <v>44544</v>
      </c>
      <c r="L31" s="28" vm="903">
        <f ca="1"/>
        <v>249.38</v>
      </c>
    </row>
    <row r="32" spans="4:12" x14ac:dyDescent="0.3">
      <c r="K32" s="28" vm="904">
        <f ca="1"/>
        <v>44545</v>
      </c>
      <c r="L32" s="28" vm="905">
        <f ca="1"/>
        <v>275.27999999999997</v>
      </c>
    </row>
    <row r="33" spans="11:12" x14ac:dyDescent="0.3">
      <c r="K33" s="28" vm="906">
        <f ca="1"/>
        <v>44546</v>
      </c>
      <c r="L33" s="28" vm="907">
        <f ca="1"/>
        <v>279.04000000000002</v>
      </c>
    </row>
    <row r="34" spans="11:12" x14ac:dyDescent="0.3">
      <c r="K34" s="28" vm="908">
        <f ca="1"/>
        <v>44547</v>
      </c>
      <c r="L34" s="28" vm="909">
        <f ca="1"/>
        <v>267.42</v>
      </c>
    </row>
    <row r="35" spans="11:12" x14ac:dyDescent="0.3">
      <c r="K35" s="28" vm="910">
        <f ca="1"/>
        <v>44550</v>
      </c>
      <c r="L35" s="28" vm="911">
        <f ca="1"/>
        <v>263.48</v>
      </c>
    </row>
    <row r="36" spans="11:12" x14ac:dyDescent="0.3">
      <c r="K36" s="28" vm="912">
        <f ca="1"/>
        <v>44551</v>
      </c>
      <c r="L36" s="28" vm="913">
        <f ca="1"/>
        <v>264.88</v>
      </c>
    </row>
    <row r="37" spans="11:12" x14ac:dyDescent="0.3">
      <c r="K37" s="28" vm="914">
        <f ca="1"/>
        <v>44552</v>
      </c>
      <c r="L37" s="28" vm="915">
        <f ca="1"/>
        <v>266.5</v>
      </c>
    </row>
    <row r="38" spans="11:12" x14ac:dyDescent="0.3">
      <c r="K38" s="28" vm="916">
        <f ca="1"/>
        <v>44553</v>
      </c>
      <c r="L38" s="28" vm="917">
        <f ca="1"/>
        <v>273.10000000000002</v>
      </c>
    </row>
    <row r="39" spans="11:12" x14ac:dyDescent="0.3">
      <c r="K39" s="28" vm="918">
        <f ca="1"/>
        <v>44557</v>
      </c>
      <c r="L39" s="28" vm="919">
        <f ca="1"/>
        <v>278.41000000000003</v>
      </c>
    </row>
    <row r="40" spans="11:12" x14ac:dyDescent="0.3">
      <c r="K40" s="28" vm="920">
        <f ca="1"/>
        <v>44558</v>
      </c>
      <c r="L40" s="28" vm="921">
        <f ca="1"/>
        <v>276.43</v>
      </c>
    </row>
    <row r="41" spans="11:12" x14ac:dyDescent="0.3">
      <c r="K41" s="28" vm="922">
        <f ca="1"/>
        <v>44559</v>
      </c>
      <c r="L41" s="28" vm="923">
        <f ca="1"/>
        <v>278.42</v>
      </c>
    </row>
    <row r="42" spans="11:12" x14ac:dyDescent="0.3">
      <c r="K42" s="28" vm="924">
        <f ca="1"/>
        <v>44560</v>
      </c>
      <c r="L42" s="28" vm="925">
        <f ca="1"/>
        <v>277.25</v>
      </c>
    </row>
    <row r="43" spans="11:12" x14ac:dyDescent="0.3">
      <c r="K43" s="28" vm="926">
        <f ca="1"/>
        <v>44561</v>
      </c>
      <c r="L43" s="28" vm="927">
        <f ca="1"/>
        <v>276.22000000000003</v>
      </c>
    </row>
    <row r="44" spans="11:12" x14ac:dyDescent="0.3">
      <c r="K44" s="28" vm="928">
        <f ca="1"/>
        <v>44564</v>
      </c>
      <c r="L44" s="28" vm="929">
        <f ca="1"/>
        <v>271.73</v>
      </c>
    </row>
    <row r="45" spans="11:12" x14ac:dyDescent="0.3">
      <c r="K45" s="28" vm="930">
        <f ca="1"/>
        <v>44565</v>
      </c>
      <c r="L45" s="28" vm="931">
        <f ca="1"/>
        <v>266.81</v>
      </c>
    </row>
    <row r="46" spans="11:12" x14ac:dyDescent="0.3">
      <c r="K46" s="28" vm="932">
        <f ca="1"/>
        <v>44566</v>
      </c>
      <c r="L46" s="28" vm="933">
        <f ca="1"/>
        <v>260.64999999999998</v>
      </c>
    </row>
    <row r="47" spans="11:12" x14ac:dyDescent="0.3">
      <c r="K47" s="28" vm="934">
        <f ca="1"/>
        <v>44567</v>
      </c>
      <c r="L47" s="28" vm="935">
        <f ca="1"/>
        <v>259.33</v>
      </c>
    </row>
    <row r="48" spans="11:12" x14ac:dyDescent="0.3">
      <c r="K48" s="28" vm="936">
        <f ca="1"/>
        <v>44568</v>
      </c>
      <c r="L48" s="28" vm="937">
        <f ca="1"/>
        <v>259.5</v>
      </c>
    </row>
    <row r="49" spans="11:12" x14ac:dyDescent="0.3">
      <c r="K49" s="28" vm="938">
        <f ca="1"/>
        <v>44571</v>
      </c>
      <c r="L49" s="28" vm="939">
        <f ca="1"/>
        <v>260.11</v>
      </c>
    </row>
    <row r="50" spans="11:12" x14ac:dyDescent="0.3">
      <c r="K50" s="28" vm="940">
        <f ca="1"/>
        <v>44572</v>
      </c>
      <c r="L50" s="28" vm="941">
        <f ca="1"/>
        <v>262.32</v>
      </c>
    </row>
    <row r="51" spans="11:12" x14ac:dyDescent="0.3">
      <c r="K51" s="28" vm="942">
        <f ca="1"/>
        <v>44573</v>
      </c>
      <c r="L51" s="28" vm="943">
        <f ca="1"/>
        <v>255.92</v>
      </c>
    </row>
    <row r="52" spans="11:12" x14ac:dyDescent="0.3">
      <c r="K52" s="28" vm="944">
        <f ca="1"/>
        <v>44574</v>
      </c>
      <c r="L52" s="28" vm="945">
        <f ca="1"/>
        <v>249.67</v>
      </c>
    </row>
    <row r="53" spans="11:12" x14ac:dyDescent="0.3">
      <c r="K53" s="28" vm="946">
        <f ca="1"/>
        <v>44575</v>
      </c>
      <c r="L53" s="28" vm="947">
        <f ca="1"/>
        <v>244.12</v>
      </c>
    </row>
    <row r="54" spans="11:12" x14ac:dyDescent="0.3">
      <c r="K54" s="28" vm="948">
        <f ca="1"/>
        <v>44579</v>
      </c>
      <c r="L54" s="28" vm="949">
        <f ca="1"/>
        <v>247.07</v>
      </c>
    </row>
    <row r="55" spans="11:12" x14ac:dyDescent="0.3">
      <c r="K55" s="28" vm="950">
        <f ca="1"/>
        <v>44580</v>
      </c>
      <c r="L55" s="28" vm="951">
        <f ca="1"/>
        <v>245.05</v>
      </c>
    </row>
    <row r="56" spans="11:12" x14ac:dyDescent="0.3">
      <c r="K56" s="28" vm="952">
        <f ca="1"/>
        <v>44581</v>
      </c>
      <c r="L56" s="28" vm="953">
        <f ca="1"/>
        <v>243.13</v>
      </c>
    </row>
    <row r="57" spans="11:12" x14ac:dyDescent="0.3">
      <c r="K57" s="28" vm="954">
        <f ca="1"/>
        <v>44582</v>
      </c>
      <c r="L57" s="28" vm="955">
        <f ca="1"/>
        <v>243.06</v>
      </c>
    </row>
    <row r="58" spans="11:12" x14ac:dyDescent="0.3">
      <c r="K58" s="28" vm="956">
        <f ca="1"/>
        <v>44585</v>
      </c>
      <c r="L58" s="28" vm="957">
        <f ca="1"/>
        <v>240.42</v>
      </c>
    </row>
    <row r="59" spans="11:12" x14ac:dyDescent="0.3">
      <c r="K59" s="28" vm="958">
        <f ca="1"/>
        <v>44586</v>
      </c>
      <c r="L59" s="28" vm="959">
        <f ca="1"/>
        <v>239.46</v>
      </c>
    </row>
    <row r="60" spans="11:12" x14ac:dyDescent="0.3">
      <c r="K60" s="28" vm="960">
        <f ca="1"/>
        <v>44587</v>
      </c>
      <c r="L60" s="28" vm="961">
        <f ca="1"/>
        <v>237.86</v>
      </c>
    </row>
    <row r="61" spans="11:12" x14ac:dyDescent="0.3">
      <c r="K61" s="28" vm="962">
        <f ca="1"/>
        <v>44588</v>
      </c>
      <c r="L61" s="28" vm="963">
        <f ca="1"/>
        <v>236.72</v>
      </c>
    </row>
    <row r="62" spans="11:12" x14ac:dyDescent="0.3">
      <c r="K62" s="28" vm="964">
        <f ca="1"/>
        <v>44589</v>
      </c>
      <c r="L62" s="28" vm="965">
        <f ca="1"/>
        <v>245.1</v>
      </c>
    </row>
    <row r="63" spans="11:12" x14ac:dyDescent="0.3">
      <c r="K63" s="28" vm="966">
        <f ca="1"/>
        <v>44592</v>
      </c>
      <c r="L63" s="28" vm="157">
        <f ca="1"/>
        <v>245.39</v>
      </c>
    </row>
    <row r="64" spans="11:12" x14ac:dyDescent="0.3">
      <c r="K64" s="28" vm="967">
        <f ca="1"/>
        <v>44593</v>
      </c>
      <c r="L64" s="28" vm="968">
        <f ca="1"/>
        <v>248.28</v>
      </c>
    </row>
    <row r="65" spans="11:12" x14ac:dyDescent="0.3">
      <c r="K65" s="28" vm="969">
        <f ca="1"/>
        <v>44594</v>
      </c>
      <c r="L65" s="28" vm="970">
        <f ca="1"/>
        <v>250.83</v>
      </c>
    </row>
    <row r="66" spans="11:12" x14ac:dyDescent="0.3">
      <c r="K66" s="28" vm="971">
        <f ca="1"/>
        <v>44595</v>
      </c>
      <c r="L66" s="28" vm="972">
        <f ca="1"/>
        <v>244.81</v>
      </c>
    </row>
    <row r="67" spans="11:12" x14ac:dyDescent="0.3">
      <c r="K67" s="28" vm="973">
        <f ca="1"/>
        <v>44596</v>
      </c>
      <c r="L67" s="28" vm="974">
        <f ca="1"/>
        <v>242.27</v>
      </c>
    </row>
    <row r="68" spans="11:12" x14ac:dyDescent="0.3">
      <c r="K68" s="28" vm="975">
        <f ca="1"/>
        <v>44599</v>
      </c>
      <c r="L68" s="28" vm="976">
        <f ca="1"/>
        <v>243.55</v>
      </c>
    </row>
    <row r="69" spans="11:12" x14ac:dyDescent="0.3">
      <c r="K69" s="28" vm="977">
        <f ca="1"/>
        <v>44600</v>
      </c>
      <c r="L69" s="28" vm="978">
        <f ca="1"/>
        <v>239.91</v>
      </c>
    </row>
    <row r="70" spans="11:12" x14ac:dyDescent="0.3">
      <c r="K70" s="28" vm="979">
        <f ca="1"/>
        <v>44601</v>
      </c>
      <c r="L70" s="28" vm="980">
        <f ca="1"/>
        <v>243.27</v>
      </c>
    </row>
    <row r="71" spans="11:12" x14ac:dyDescent="0.3">
      <c r="K71" s="28" vm="981">
        <f ca="1"/>
        <v>44602</v>
      </c>
      <c r="L71" s="28" vm="982">
        <f ca="1"/>
        <v>239.64</v>
      </c>
    </row>
    <row r="72" spans="11:12" x14ac:dyDescent="0.3">
      <c r="K72" s="28" vm="983">
        <f ca="1"/>
        <v>44603</v>
      </c>
      <c r="L72" s="28" vm="984">
        <f ca="1"/>
        <v>235.74</v>
      </c>
    </row>
    <row r="73" spans="11:12" x14ac:dyDescent="0.3">
      <c r="K73" s="28" vm="985">
        <f ca="1"/>
        <v>44606</v>
      </c>
      <c r="L73" s="28" vm="986">
        <f ca="1"/>
        <v>234.69</v>
      </c>
    </row>
    <row r="74" spans="11:12" x14ac:dyDescent="0.3">
      <c r="K74" s="28" vm="987">
        <f ca="1"/>
        <v>44607</v>
      </c>
      <c r="L74" s="28" vm="988">
        <f ca="1"/>
        <v>243.84</v>
      </c>
    </row>
    <row r="75" spans="11:12" x14ac:dyDescent="0.3">
      <c r="K75" s="28" vm="989">
        <f ca="1"/>
        <v>44608</v>
      </c>
      <c r="L75" s="28" vm="884">
        <f ca="1"/>
        <v>245.58</v>
      </c>
    </row>
    <row r="76" spans="11:12" x14ac:dyDescent="0.3">
      <c r="K76" s="28" vm="990">
        <f ca="1"/>
        <v>44609</v>
      </c>
      <c r="L76" s="28" vm="991">
        <f ca="1"/>
        <v>240.97</v>
      </c>
    </row>
    <row r="77" spans="11:12" x14ac:dyDescent="0.3">
      <c r="K77" s="28" vm="992">
        <f ca="1"/>
        <v>44610</v>
      </c>
      <c r="L77" s="28" vm="993">
        <f ca="1"/>
        <v>240.31</v>
      </c>
    </row>
    <row r="78" spans="11:12" x14ac:dyDescent="0.3">
      <c r="K78" s="28" vm="994">
        <f ca="1"/>
        <v>44614</v>
      </c>
      <c r="L78" s="28" vm="995">
        <f ca="1"/>
        <v>239.13</v>
      </c>
    </row>
    <row r="79" spans="11:12" x14ac:dyDescent="0.3">
      <c r="K79" s="28" vm="996">
        <f ca="1"/>
        <v>44615</v>
      </c>
      <c r="L79" s="28" vm="997">
        <f ca="1"/>
        <v>238.31</v>
      </c>
    </row>
    <row r="80" spans="11:12" x14ac:dyDescent="0.3">
      <c r="K80" s="28" vm="998">
        <f ca="1"/>
        <v>44616</v>
      </c>
      <c r="L80" s="28" vm="999">
        <f ca="1"/>
        <v>243.08</v>
      </c>
    </row>
    <row r="81" spans="11:12" x14ac:dyDescent="0.3">
      <c r="K81" s="28" vm="1000">
        <f ca="1"/>
        <v>44617</v>
      </c>
      <c r="L81" s="28" vm="1001">
        <f ca="1"/>
        <v>250.85</v>
      </c>
    </row>
    <row r="82" spans="11:12" x14ac:dyDescent="0.3">
      <c r="K82" s="28" vm="1002">
        <f ca="1"/>
        <v>44620</v>
      </c>
      <c r="L82" s="28" vm="1003">
        <f ca="1"/>
        <v>249.95</v>
      </c>
    </row>
    <row r="83" spans="11:12" x14ac:dyDescent="0.3">
      <c r="K83" s="28" vm="1004">
        <f ca="1"/>
        <v>44621</v>
      </c>
      <c r="L83" s="28" vm="1005">
        <f ca="1"/>
        <v>249.5</v>
      </c>
    </row>
    <row r="84" spans="11:12" x14ac:dyDescent="0.3">
      <c r="K84" s="28" vm="1006">
        <f ca="1"/>
        <v>44622</v>
      </c>
      <c r="L84" s="28" vm="43">
        <f ca="1"/>
        <v>254.17</v>
      </c>
    </row>
    <row r="85" spans="11:12" x14ac:dyDescent="0.3">
      <c r="K85" s="28" vm="1007">
        <f ca="1"/>
        <v>44623</v>
      </c>
      <c r="L85" s="28" vm="1008">
        <f ca="1"/>
        <v>258.64</v>
      </c>
    </row>
    <row r="86" spans="11:12" x14ac:dyDescent="0.3">
      <c r="K86" s="28" vm="1009">
        <f ca="1"/>
        <v>44624</v>
      </c>
      <c r="L86" s="28" vm="1010">
        <f ca="1"/>
        <v>262.87</v>
      </c>
    </row>
    <row r="87" spans="11:12" x14ac:dyDescent="0.3">
      <c r="K87" s="28" vm="1011">
        <f ca="1"/>
        <v>44627</v>
      </c>
      <c r="L87" s="28" vm="1012">
        <f ca="1"/>
        <v>261.64</v>
      </c>
    </row>
    <row r="88" spans="11:12" x14ac:dyDescent="0.3">
      <c r="K88" s="28" vm="1013">
        <f ca="1"/>
        <v>44628</v>
      </c>
      <c r="L88" s="28" vm="1014">
        <f ca="1"/>
        <v>259.93</v>
      </c>
    </row>
    <row r="89" spans="11:12" x14ac:dyDescent="0.3">
      <c r="K89" s="28" vm="1015">
        <f ca="1"/>
        <v>44629</v>
      </c>
      <c r="L89" s="28" vm="1016">
        <f ca="1"/>
        <v>262.79000000000002</v>
      </c>
    </row>
    <row r="90" spans="11:12" x14ac:dyDescent="0.3">
      <c r="K90" s="28" vm="1017">
        <f ca="1"/>
        <v>44630</v>
      </c>
      <c r="L90" s="28" vm="1018">
        <f ca="1"/>
        <v>266.02</v>
      </c>
    </row>
    <row r="91" spans="11:12" x14ac:dyDescent="0.3">
      <c r="K91" s="28" vm="1019">
        <f ca="1"/>
        <v>44631</v>
      </c>
      <c r="L91" s="28" vm="1020">
        <f ca="1"/>
        <v>266.3</v>
      </c>
    </row>
    <row r="92" spans="11:12" x14ac:dyDescent="0.3">
      <c r="K92" s="28" vm="1021">
        <f ca="1"/>
        <v>44634</v>
      </c>
      <c r="L92" s="28" vm="1022">
        <f ca="1"/>
        <v>269</v>
      </c>
    </row>
    <row r="93" spans="11:12" x14ac:dyDescent="0.3">
      <c r="K93" s="28" vm="1023">
        <f ca="1"/>
        <v>44635</v>
      </c>
      <c r="L93" s="28" vm="1024">
        <f ca="1"/>
        <v>275.45999999999998</v>
      </c>
    </row>
    <row r="94" spans="11:12" x14ac:dyDescent="0.3">
      <c r="K94" s="28" vm="1025">
        <f ca="1"/>
        <v>44636</v>
      </c>
      <c r="L94" s="28" vm="1026">
        <f ca="1"/>
        <v>276.44</v>
      </c>
    </row>
    <row r="95" spans="11:12" x14ac:dyDescent="0.3">
      <c r="K95" s="28" vm="1027">
        <f ca="1"/>
        <v>44637</v>
      </c>
      <c r="L95" s="28" vm="1028">
        <f ca="1"/>
        <v>285.51</v>
      </c>
    </row>
    <row r="96" spans="11:12" x14ac:dyDescent="0.3">
      <c r="K96" s="28" vm="1029">
        <f ca="1"/>
        <v>44638</v>
      </c>
      <c r="L96" s="28" vm="1030">
        <f ca="1"/>
        <v>287.64</v>
      </c>
    </row>
    <row r="97" spans="11:12" x14ac:dyDescent="0.3">
      <c r="K97" s="28" vm="1031">
        <f ca="1"/>
        <v>44641</v>
      </c>
      <c r="L97" s="28" vm="1032">
        <f ca="1"/>
        <v>289.64</v>
      </c>
    </row>
    <row r="98" spans="11:12" x14ac:dyDescent="0.3">
      <c r="K98" s="28" vm="1033">
        <f ca="1"/>
        <v>44642</v>
      </c>
      <c r="L98" s="28" vm="1034">
        <f ca="1"/>
        <v>285.02</v>
      </c>
    </row>
    <row r="99" spans="11:12" x14ac:dyDescent="0.3">
      <c r="K99" s="28" vm="1035">
        <f ca="1"/>
        <v>44643</v>
      </c>
      <c r="L99" s="28" vm="1036">
        <f ca="1"/>
        <v>284.19</v>
      </c>
    </row>
    <row r="100" spans="11:12" x14ac:dyDescent="0.3">
      <c r="K100" s="28" vm="1037">
        <f ca="1"/>
        <v>44644</v>
      </c>
      <c r="L100" s="28" vm="1038">
        <f ca="1"/>
        <v>287.69</v>
      </c>
    </row>
    <row r="101" spans="11:12" x14ac:dyDescent="0.3">
      <c r="K101" s="28" vm="1039">
        <f ca="1"/>
        <v>44645</v>
      </c>
      <c r="L101" s="28" vm="1040">
        <f ca="1"/>
        <v>289.02</v>
      </c>
    </row>
    <row r="102" spans="11:12" x14ac:dyDescent="0.3">
      <c r="K102" s="28" vm="1041">
        <f ca="1"/>
        <v>44648</v>
      </c>
      <c r="L102" s="28" vm="1042">
        <f ca="1"/>
        <v>291.66000000000003</v>
      </c>
    </row>
    <row r="103" spans="11:12" x14ac:dyDescent="0.3">
      <c r="K103" s="28" vm="1043">
        <f ca="1"/>
        <v>44649</v>
      </c>
      <c r="L103" s="28" vm="1044">
        <f ca="1"/>
        <v>288.39</v>
      </c>
    </row>
    <row r="104" spans="11:12" x14ac:dyDescent="0.3">
      <c r="K104" s="28" vm="1045">
        <f ca="1"/>
        <v>44650</v>
      </c>
      <c r="L104" s="28" vm="1046">
        <f ca="1"/>
        <v>289.89</v>
      </c>
    </row>
    <row r="105" spans="11:12" x14ac:dyDescent="0.3">
      <c r="K105" s="28" vm="1047">
        <f ca="1"/>
        <v>44651</v>
      </c>
      <c r="L105" s="28" vm="1048">
        <f ca="1"/>
        <v>286.37</v>
      </c>
    </row>
    <row r="106" spans="11:12" x14ac:dyDescent="0.3">
      <c r="K106" s="28" vm="1049">
        <f ca="1"/>
        <v>44652</v>
      </c>
      <c r="L106" s="28" vm="1050">
        <f ca="1"/>
        <v>292.67</v>
      </c>
    </row>
    <row r="107" spans="11:12" x14ac:dyDescent="0.3">
      <c r="K107" s="28" vm="1051">
        <f ca="1"/>
        <v>44655</v>
      </c>
      <c r="L107" s="28" vm="1052">
        <f ca="1"/>
        <v>291.42</v>
      </c>
    </row>
    <row r="108" spans="11:12" x14ac:dyDescent="0.3">
      <c r="K108" s="28" vm="1053">
        <f ca="1"/>
        <v>44656</v>
      </c>
      <c r="L108" s="28" vm="1054">
        <f ca="1"/>
        <v>292.49</v>
      </c>
    </row>
    <row r="109" spans="11:12" x14ac:dyDescent="0.3">
      <c r="K109" s="28" vm="1055">
        <f ca="1"/>
        <v>44657</v>
      </c>
      <c r="L109" s="28" vm="1056">
        <f ca="1"/>
        <v>305.83999999999997</v>
      </c>
    </row>
    <row r="110" spans="11:12" x14ac:dyDescent="0.3">
      <c r="K110" s="28" vm="1057">
        <f ca="1"/>
        <v>44658</v>
      </c>
      <c r="L110" s="28" vm="1058">
        <f ca="1"/>
        <v>308.43</v>
      </c>
    </row>
    <row r="111" spans="11:12" x14ac:dyDescent="0.3">
      <c r="K111" s="28" vm="1059">
        <f ca="1"/>
        <v>44659</v>
      </c>
      <c r="L111" s="28" vm="1060">
        <f ca="1"/>
        <v>311.69</v>
      </c>
    </row>
    <row r="112" spans="11:12" x14ac:dyDescent="0.3">
      <c r="K112" s="28" vm="1061">
        <f ca="1"/>
        <v>44662</v>
      </c>
      <c r="L112" s="28" vm="1062">
        <f ca="1"/>
        <v>308.95999999999998</v>
      </c>
    </row>
    <row r="113" spans="11:12" x14ac:dyDescent="0.3">
      <c r="K113" s="28" vm="1063">
        <f ca="1"/>
        <v>44663</v>
      </c>
      <c r="L113" s="28" vm="1064">
        <f ca="1"/>
        <v>308.08</v>
      </c>
    </row>
    <row r="114" spans="11:12" x14ac:dyDescent="0.3">
      <c r="K114" s="28" vm="1065">
        <f ca="1"/>
        <v>44664</v>
      </c>
      <c r="L114" s="28" vm="1066">
        <f ca="1"/>
        <v>302.67</v>
      </c>
    </row>
    <row r="115" spans="11:12" x14ac:dyDescent="0.3">
      <c r="K115" s="28" vm="1067">
        <f ca="1"/>
        <v>44665</v>
      </c>
      <c r="L115" s="28" vm="1068">
        <f ca="1"/>
        <v>301.86</v>
      </c>
    </row>
    <row r="116" spans="11:12" x14ac:dyDescent="0.3">
      <c r="K116" s="28" vm="1069">
        <f ca="1"/>
        <v>44669</v>
      </c>
      <c r="L116" s="28" vm="1070">
        <f ca="1"/>
        <v>298.82</v>
      </c>
    </row>
    <row r="117" spans="11:12" x14ac:dyDescent="0.3">
      <c r="K117" s="28" vm="1071">
        <f ca="1"/>
        <v>44670</v>
      </c>
      <c r="L117" s="28" vm="1072">
        <f ca="1"/>
        <v>297.01</v>
      </c>
    </row>
    <row r="118" spans="11:12" x14ac:dyDescent="0.3">
      <c r="K118" s="28" vm="1073">
        <f ca="1"/>
        <v>44671</v>
      </c>
      <c r="L118" s="28" vm="1074">
        <f ca="1"/>
        <v>292.92</v>
      </c>
    </row>
    <row r="119" spans="11:12" x14ac:dyDescent="0.3">
      <c r="K119" s="28" vm="1075">
        <f ca="1"/>
        <v>44672</v>
      </c>
      <c r="L119" s="28" vm="1076">
        <f ca="1"/>
        <v>289.61</v>
      </c>
    </row>
    <row r="120" spans="11:12" x14ac:dyDescent="0.3">
      <c r="K120" s="28" vm="1077">
        <f ca="1"/>
        <v>44673</v>
      </c>
      <c r="L120" s="28" vm="1078">
        <f ca="1"/>
        <v>278.73</v>
      </c>
    </row>
    <row r="121" spans="11:12" x14ac:dyDescent="0.3">
      <c r="K121" s="28" vm="1079">
        <f ca="1"/>
        <v>44676</v>
      </c>
      <c r="L121" s="28" vm="1080">
        <f ca="1"/>
        <v>285.2</v>
      </c>
    </row>
    <row r="122" spans="11:12" x14ac:dyDescent="0.3">
      <c r="K122" s="28" vm="1081">
        <f ca="1"/>
        <v>44677</v>
      </c>
      <c r="L122" s="28" vm="1082">
        <f ca="1"/>
        <v>282.83</v>
      </c>
    </row>
    <row r="123" spans="11:12" x14ac:dyDescent="0.3">
      <c r="K123" s="28" vm="1083">
        <f ca="1"/>
        <v>44678</v>
      </c>
      <c r="L123" s="28" vm="1084">
        <f ca="1"/>
        <v>285.08999999999997</v>
      </c>
    </row>
    <row r="124" spans="11:12" x14ac:dyDescent="0.3">
      <c r="K124" s="28" vm="1085">
        <f ca="1"/>
        <v>44679</v>
      </c>
      <c r="L124" s="28" vm="1086">
        <f ca="1"/>
        <v>297.27</v>
      </c>
    </row>
    <row r="125" spans="11:12" x14ac:dyDescent="0.3">
      <c r="K125" s="28" vm="1087">
        <f ca="1"/>
        <v>44680</v>
      </c>
      <c r="L125" s="28" vm="1088">
        <f ca="1"/>
        <v>292.13</v>
      </c>
    </row>
    <row r="126" spans="11:12" x14ac:dyDescent="0.3">
      <c r="K126" s="28" vm="1089">
        <f ca="1"/>
        <v>44683</v>
      </c>
      <c r="L126" s="28" vm="1090">
        <f ca="1"/>
        <v>289.56</v>
      </c>
    </row>
    <row r="127" spans="11:12" x14ac:dyDescent="0.3">
      <c r="K127" s="28" vm="1091">
        <f ca="1"/>
        <v>44684</v>
      </c>
      <c r="L127" s="28" vm="1092">
        <f ca="1"/>
        <v>288.07</v>
      </c>
    </row>
    <row r="128" spans="11:12" x14ac:dyDescent="0.3">
      <c r="K128" s="28" vm="1093">
        <f ca="1"/>
        <v>44685</v>
      </c>
      <c r="L128" s="28" vm="1094">
        <f ca="1"/>
        <v>294.89999999999998</v>
      </c>
    </row>
    <row r="129" spans="11:12" x14ac:dyDescent="0.3">
      <c r="K129" s="28" vm="1095">
        <f ca="1"/>
        <v>44686</v>
      </c>
      <c r="L129" s="28" vm="1096">
        <f ca="1"/>
        <v>292.37</v>
      </c>
    </row>
    <row r="130" spans="11:12" x14ac:dyDescent="0.3">
      <c r="K130" s="28" vm="1097">
        <f ca="1"/>
        <v>44687</v>
      </c>
      <c r="L130" s="28" vm="1098">
        <f ca="1"/>
        <v>296.89999999999998</v>
      </c>
    </row>
    <row r="131" spans="11:12" x14ac:dyDescent="0.3">
      <c r="K131" s="28" vm="9">
        <f ca="1"/>
        <v>44690</v>
      </c>
      <c r="L131" s="28" vm="1099">
        <f ca="1"/>
        <v>289.23</v>
      </c>
    </row>
    <row r="132" spans="11:12" x14ac:dyDescent="0.3">
      <c r="K132" s="28" vm="15">
        <f ca="1"/>
        <v>44691</v>
      </c>
      <c r="L132" s="28" vm="1100">
        <f ca="1"/>
        <v>285.7</v>
      </c>
    </row>
    <row r="133" spans="11:12" x14ac:dyDescent="0.3">
      <c r="K133" s="28" vm="21">
        <f ca="1"/>
        <v>44692</v>
      </c>
      <c r="L133" s="28" vm="1101">
        <f ca="1"/>
        <v>286.69</v>
      </c>
    </row>
    <row r="134" spans="11:12" x14ac:dyDescent="0.3">
      <c r="K134" s="28" vm="27">
        <f ca="1"/>
        <v>44693</v>
      </c>
      <c r="L134" s="28" vm="1102">
        <f ca="1"/>
        <v>291.8</v>
      </c>
    </row>
    <row r="135" spans="11:12" x14ac:dyDescent="0.3">
      <c r="K135" s="28" vm="33">
        <f ca="1"/>
        <v>44694</v>
      </c>
      <c r="L135" s="28" vm="1103">
        <f ca="1"/>
        <v>291.63</v>
      </c>
    </row>
    <row r="136" spans="11:12" x14ac:dyDescent="0.3">
      <c r="K136" s="28" vm="39">
        <f ca="1"/>
        <v>44697</v>
      </c>
      <c r="L136" s="28" vm="1104">
        <f ca="1"/>
        <v>299.38</v>
      </c>
    </row>
    <row r="137" spans="11:12" x14ac:dyDescent="0.3">
      <c r="K137" s="28" vm="45">
        <f ca="1"/>
        <v>44698</v>
      </c>
      <c r="L137" s="28" vm="1105">
        <f ca="1"/>
        <v>301.39999999999998</v>
      </c>
    </row>
    <row r="138" spans="11:12" x14ac:dyDescent="0.3">
      <c r="K138" s="28" vm="51">
        <f ca="1"/>
        <v>44699</v>
      </c>
      <c r="L138" s="28" vm="1106">
        <f ca="1"/>
        <v>295.19</v>
      </c>
    </row>
    <row r="139" spans="11:12" x14ac:dyDescent="0.3">
      <c r="K139" s="28" vm="57">
        <f ca="1"/>
        <v>44700</v>
      </c>
      <c r="L139" s="28" vm="1107">
        <f ca="1"/>
        <v>286.27</v>
      </c>
    </row>
    <row r="140" spans="11:12" x14ac:dyDescent="0.3">
      <c r="K140" s="28" vm="63">
        <f ca="1"/>
        <v>44701</v>
      </c>
      <c r="L140" s="28" vm="1108">
        <f ca="1"/>
        <v>298.85000000000002</v>
      </c>
    </row>
    <row r="141" spans="11:12" x14ac:dyDescent="0.3">
      <c r="K141" s="28" vm="69">
        <f ca="1"/>
        <v>44704</v>
      </c>
      <c r="L141" s="28" vm="1109">
        <f ca="1"/>
        <v>302.60000000000002</v>
      </c>
    </row>
    <row r="142" spans="11:12" x14ac:dyDescent="0.3">
      <c r="K142" s="28" vm="75">
        <f ca="1"/>
        <v>44705</v>
      </c>
      <c r="L142" s="28" vm="1110">
        <f ca="1"/>
        <v>305.95999999999998</v>
      </c>
    </row>
    <row r="143" spans="11:12" x14ac:dyDescent="0.3">
      <c r="K143" s="28" vm="81">
        <f ca="1"/>
        <v>44706</v>
      </c>
      <c r="L143" s="28" vm="1111">
        <f ca="1"/>
        <v>307.01</v>
      </c>
    </row>
    <row r="144" spans="11:12" x14ac:dyDescent="0.3">
      <c r="K144" s="28" vm="87">
        <f ca="1"/>
        <v>44707</v>
      </c>
      <c r="L144" s="28" vm="1112">
        <f ca="1"/>
        <v>313.45999999999998</v>
      </c>
    </row>
    <row r="145" spans="11:12" x14ac:dyDescent="0.3">
      <c r="K145" s="28" vm="93">
        <f ca="1"/>
        <v>44708</v>
      </c>
      <c r="L145" s="28" vm="1113">
        <f ca="1"/>
        <v>323.48</v>
      </c>
    </row>
    <row r="146" spans="11:12" x14ac:dyDescent="0.3">
      <c r="K146" s="28" vm="99">
        <f ca="1"/>
        <v>44712</v>
      </c>
      <c r="L146" s="28" vm="1114">
        <f ca="1"/>
        <v>313.44</v>
      </c>
    </row>
    <row r="147" spans="11:12" x14ac:dyDescent="0.3">
      <c r="K147" s="28" vm="105">
        <f ca="1"/>
        <v>44713</v>
      </c>
      <c r="L147" s="28" vm="1115">
        <f ca="1"/>
        <v>311.08</v>
      </c>
    </row>
    <row r="148" spans="11:12" x14ac:dyDescent="0.3">
      <c r="K148" s="28" vm="111">
        <f ca="1"/>
        <v>44714</v>
      </c>
      <c r="L148" s="28" vm="1116">
        <f ca="1"/>
        <v>302.43</v>
      </c>
    </row>
    <row r="149" spans="11:12" x14ac:dyDescent="0.3">
      <c r="K149" s="28" vm="117">
        <f ca="1"/>
        <v>44715</v>
      </c>
      <c r="L149" s="28" vm="1117">
        <f ca="1"/>
        <v>301.64999999999998</v>
      </c>
    </row>
    <row r="150" spans="11:12" x14ac:dyDescent="0.3">
      <c r="K150" s="28" vm="123">
        <f ca="1"/>
        <v>44718</v>
      </c>
      <c r="L150" s="28" vm="1118">
        <f ca="1"/>
        <v>303.36</v>
      </c>
    </row>
    <row r="151" spans="11:12" x14ac:dyDescent="0.3">
      <c r="K151" s="28" vm="129">
        <f ca="1"/>
        <v>44719</v>
      </c>
      <c r="L151" s="28" vm="1119">
        <f ca="1"/>
        <v>312.10000000000002</v>
      </c>
    </row>
    <row r="152" spans="11:12" x14ac:dyDescent="0.3">
      <c r="K152" s="28" vm="135">
        <f ca="1"/>
        <v>44720</v>
      </c>
      <c r="L152" s="28" vm="1120">
        <f ca="1"/>
        <v>313.49</v>
      </c>
    </row>
    <row r="153" spans="11:12" x14ac:dyDescent="0.3">
      <c r="K153" s="28" vm="141">
        <f ca="1"/>
        <v>44721</v>
      </c>
      <c r="L153" s="28" vm="1121">
        <f ca="1"/>
        <v>303.25</v>
      </c>
    </row>
    <row r="154" spans="11:12" x14ac:dyDescent="0.3">
      <c r="K154" s="28" vm="147">
        <f ca="1"/>
        <v>44722</v>
      </c>
      <c r="L154" s="28" vm="1072">
        <f ca="1"/>
        <v>297.01</v>
      </c>
    </row>
    <row r="155" spans="11:12" x14ac:dyDescent="0.3">
      <c r="K155" s="28" vm="153">
        <f ca="1"/>
        <v>44725</v>
      </c>
      <c r="L155" s="28" vm="1122">
        <f ca="1"/>
        <v>291.27999999999997</v>
      </c>
    </row>
    <row r="156" spans="11:12" x14ac:dyDescent="0.3">
      <c r="K156" s="28" vm="159">
        <f ca="1"/>
        <v>44726</v>
      </c>
      <c r="L156" s="28" vm="1123">
        <f ca="1"/>
        <v>290.79000000000002</v>
      </c>
    </row>
    <row r="157" spans="11:12" x14ac:dyDescent="0.3">
      <c r="K157" s="28" vm="165">
        <f ca="1"/>
        <v>44727</v>
      </c>
      <c r="L157" s="28" vm="1124">
        <f ca="1"/>
        <v>292.99</v>
      </c>
    </row>
    <row r="158" spans="11:12" x14ac:dyDescent="0.3">
      <c r="K158" s="28" vm="171">
        <f ca="1"/>
        <v>44728</v>
      </c>
      <c r="L158" s="28" vm="1092">
        <f ca="1"/>
        <v>288.07</v>
      </c>
    </row>
    <row r="159" spans="11:12" x14ac:dyDescent="0.3">
      <c r="K159" s="28" vm="177">
        <f ca="1"/>
        <v>44729</v>
      </c>
      <c r="L159" s="28" vm="1125">
        <f ca="1"/>
        <v>290.89999999999998</v>
      </c>
    </row>
    <row r="160" spans="11:12" x14ac:dyDescent="0.3">
      <c r="K160" s="28" vm="183">
        <f ca="1"/>
        <v>44733</v>
      </c>
      <c r="L160" s="28" vm="1126">
        <f ca="1"/>
        <v>297.33999999999997</v>
      </c>
    </row>
    <row r="161" spans="11:12" x14ac:dyDescent="0.3">
      <c r="K161" s="28" vm="189">
        <f ca="1"/>
        <v>44734</v>
      </c>
      <c r="L161" s="28" vm="1127">
        <f ca="1"/>
        <v>306.69</v>
      </c>
    </row>
    <row r="162" spans="11:12" x14ac:dyDescent="0.3">
      <c r="K162" s="28" vm="195">
        <f ca="1"/>
        <v>44735</v>
      </c>
      <c r="L162" s="28" vm="1128">
        <f ca="1"/>
        <v>312.72000000000003</v>
      </c>
    </row>
    <row r="163" spans="11:12" x14ac:dyDescent="0.3">
      <c r="K163" s="28" vm="201">
        <f ca="1"/>
        <v>44736</v>
      </c>
      <c r="L163" s="28" vm="1129">
        <f ca="1"/>
        <v>325.62</v>
      </c>
    </row>
    <row r="164" spans="11:12" x14ac:dyDescent="0.3">
      <c r="K164" s="28" vm="207">
        <f ca="1"/>
        <v>44739</v>
      </c>
      <c r="L164" s="28" vm="1130">
        <f ca="1"/>
        <v>327.27</v>
      </c>
    </row>
    <row r="165" spans="11:12" x14ac:dyDescent="0.3">
      <c r="K165" s="28" vm="212">
        <f ca="1"/>
        <v>44740</v>
      </c>
      <c r="L165" s="28" vm="1131">
        <f ca="1"/>
        <v>317.62</v>
      </c>
    </row>
    <row r="166" spans="11:12" x14ac:dyDescent="0.3">
      <c r="K166" s="28" vm="218">
        <f ca="1"/>
        <v>44741</v>
      </c>
      <c r="L166" s="28" vm="1132">
        <f ca="1"/>
        <v>323</v>
      </c>
    </row>
    <row r="167" spans="11:12" x14ac:dyDescent="0.3">
      <c r="K167" s="28" vm="224">
        <f ca="1"/>
        <v>44742</v>
      </c>
      <c r="L167" s="28" vm="1133">
        <f ca="1"/>
        <v>324.23</v>
      </c>
    </row>
    <row r="168" spans="11:12" x14ac:dyDescent="0.3">
      <c r="K168" s="28" vm="230">
        <f ca="1"/>
        <v>44743</v>
      </c>
      <c r="L168" s="28" vm="1134">
        <f ca="1"/>
        <v>324.70999999999998</v>
      </c>
    </row>
    <row r="169" spans="11:12" x14ac:dyDescent="0.3">
      <c r="K169" s="28" vm="235">
        <f ca="1"/>
        <v>44747</v>
      </c>
      <c r="L169" s="28" vm="1135">
        <f ca="1"/>
        <v>327.18</v>
      </c>
    </row>
    <row r="170" spans="11:12" x14ac:dyDescent="0.3">
      <c r="K170" s="28" vm="240">
        <f ca="1"/>
        <v>44748</v>
      </c>
      <c r="L170" s="28" vm="1136">
        <f ca="1"/>
        <v>330.15</v>
      </c>
    </row>
    <row r="171" spans="11:12" x14ac:dyDescent="0.3">
      <c r="K171" s="28" vm="246">
        <f ca="1"/>
        <v>44749</v>
      </c>
      <c r="L171" s="28" vm="1137">
        <f ca="1"/>
        <v>327.95</v>
      </c>
    </row>
    <row r="172" spans="11:12" x14ac:dyDescent="0.3">
      <c r="K172" s="28" vm="252">
        <f ca="1"/>
        <v>44750</v>
      </c>
      <c r="L172" s="28" vm="1138">
        <f ca="1"/>
        <v>330.47</v>
      </c>
    </row>
    <row r="173" spans="11:12" x14ac:dyDescent="0.3">
      <c r="K173" s="28" vm="258">
        <f ca="1"/>
        <v>44753</v>
      </c>
      <c r="L173" s="28" vm="1139">
        <f ca="1"/>
        <v>331.07</v>
      </c>
    </row>
    <row r="174" spans="11:12" x14ac:dyDescent="0.3">
      <c r="K174" s="28" vm="264">
        <f ca="1"/>
        <v>44754</v>
      </c>
      <c r="L174" s="28" vm="1140">
        <f ca="1"/>
        <v>323.58999999999997</v>
      </c>
    </row>
    <row r="175" spans="11:12" x14ac:dyDescent="0.3">
      <c r="K175" s="28" vm="270">
        <f ca="1"/>
        <v>44755</v>
      </c>
      <c r="L175" s="28" vm="1141">
        <f ca="1"/>
        <v>322.45999999999998</v>
      </c>
    </row>
    <row r="176" spans="11:12" x14ac:dyDescent="0.3">
      <c r="K176" s="28" vm="276">
        <f ca="1"/>
        <v>44756</v>
      </c>
      <c r="L176" s="28" vm="1142">
        <f ca="1"/>
        <v>326.89</v>
      </c>
    </row>
    <row r="177" spans="11:12" x14ac:dyDescent="0.3">
      <c r="K177" s="28" vm="282">
        <f ca="1"/>
        <v>44757</v>
      </c>
      <c r="L177" s="28" vm="1143">
        <f ca="1"/>
        <v>331.6</v>
      </c>
    </row>
    <row r="178" spans="11:12" x14ac:dyDescent="0.3">
      <c r="K178" s="28" vm="288">
        <f ca="1"/>
        <v>44760</v>
      </c>
      <c r="L178" s="28" vm="1144">
        <f ca="1"/>
        <v>321.77</v>
      </c>
    </row>
    <row r="179" spans="11:12" x14ac:dyDescent="0.3">
      <c r="K179" s="28" vm="293">
        <f ca="1"/>
        <v>44761</v>
      </c>
      <c r="L179" s="28" vm="1145">
        <f ca="1"/>
        <v>326.2</v>
      </c>
    </row>
    <row r="180" spans="11:12" x14ac:dyDescent="0.3">
      <c r="K180" s="28" vm="299">
        <f ca="1"/>
        <v>44762</v>
      </c>
      <c r="L180" s="28" vm="1146">
        <f ca="1"/>
        <v>322.02999999999997</v>
      </c>
    </row>
    <row r="181" spans="11:12" x14ac:dyDescent="0.3">
      <c r="K181" s="28" vm="305">
        <f ca="1"/>
        <v>44763</v>
      </c>
      <c r="L181" s="28" vm="1147">
        <f ca="1"/>
        <v>326.92</v>
      </c>
    </row>
    <row r="182" spans="11:12" x14ac:dyDescent="0.3">
      <c r="K182" s="28" vm="311">
        <f ca="1"/>
        <v>44764</v>
      </c>
      <c r="L182" s="28" vm="1148">
        <f ca="1"/>
        <v>328.75</v>
      </c>
    </row>
    <row r="183" spans="11:12" x14ac:dyDescent="0.3">
      <c r="K183" s="28" vm="317">
        <f ca="1"/>
        <v>44767</v>
      </c>
      <c r="L183" s="28" vm="1149">
        <f ca="1"/>
        <v>331.55</v>
      </c>
    </row>
    <row r="184" spans="11:12" x14ac:dyDescent="0.3">
      <c r="K184" s="28" vm="323">
        <f ca="1"/>
        <v>44768</v>
      </c>
      <c r="L184" s="28" vm="791">
        <f ca="1"/>
        <v>331.56</v>
      </c>
    </row>
    <row r="185" spans="11:12" x14ac:dyDescent="0.3">
      <c r="K185" s="28" vm="328">
        <f ca="1"/>
        <v>44769</v>
      </c>
      <c r="L185" s="28" vm="1150">
        <f ca="1"/>
        <v>328.94</v>
      </c>
    </row>
    <row r="186" spans="11:12" x14ac:dyDescent="0.3">
      <c r="K186" s="28" vm="334">
        <f ca="1"/>
        <v>44770</v>
      </c>
      <c r="L186" s="28" vm="1151">
        <f ca="1"/>
        <v>330.8</v>
      </c>
    </row>
    <row r="187" spans="11:12" x14ac:dyDescent="0.3">
      <c r="K187" s="28" vm="340">
        <f ca="1"/>
        <v>44771</v>
      </c>
      <c r="L187" s="28" vm="1152">
        <f ca="1"/>
        <v>329.69</v>
      </c>
    </row>
    <row r="188" spans="11:12" x14ac:dyDescent="0.3">
      <c r="K188" s="28" vm="346">
        <f ca="1"/>
        <v>44774</v>
      </c>
      <c r="L188" s="28" vm="1153">
        <f ca="1"/>
        <v>324.14999999999998</v>
      </c>
    </row>
    <row r="189" spans="11:12" x14ac:dyDescent="0.3">
      <c r="K189" s="28" vm="352">
        <f ca="1"/>
        <v>44775</v>
      </c>
      <c r="L189" s="28" vm="1154">
        <f ca="1"/>
        <v>320.2</v>
      </c>
    </row>
    <row r="190" spans="11:12" x14ac:dyDescent="0.3">
      <c r="K190" s="28" vm="358">
        <f ca="1"/>
        <v>44776</v>
      </c>
      <c r="L190" s="28" vm="1155">
        <f ca="1"/>
        <v>313.83</v>
      </c>
    </row>
    <row r="191" spans="11:12" x14ac:dyDescent="0.3">
      <c r="K191" s="28" vm="364">
        <f ca="1"/>
        <v>44777</v>
      </c>
      <c r="L191" s="28" vm="1156">
        <f ca="1"/>
        <v>305.79000000000002</v>
      </c>
    </row>
    <row r="192" spans="11:12" x14ac:dyDescent="0.3">
      <c r="K192" s="28" vm="369">
        <f ca="1"/>
        <v>44778</v>
      </c>
      <c r="L192" s="28" vm="1157">
        <f ca="1"/>
        <v>301.32</v>
      </c>
    </row>
    <row r="193" spans="11:12" x14ac:dyDescent="0.3">
      <c r="K193" s="28" vm="374">
        <f ca="1"/>
        <v>44781</v>
      </c>
      <c r="L193" s="28" vm="1158">
        <f ca="1"/>
        <v>302.5</v>
      </c>
    </row>
    <row r="194" spans="11:12" x14ac:dyDescent="0.3">
      <c r="K194" s="28" vm="380">
        <f ca="1"/>
        <v>44782</v>
      </c>
      <c r="L194" s="28" vm="1159">
        <f ca="1"/>
        <v>303.02</v>
      </c>
    </row>
    <row r="195" spans="11:12" x14ac:dyDescent="0.3">
      <c r="K195" s="28" vm="385">
        <f ca="1"/>
        <v>44783</v>
      </c>
      <c r="L195" s="28" vm="1160">
        <f ca="1"/>
        <v>304.61</v>
      </c>
    </row>
    <row r="196" spans="11:12" x14ac:dyDescent="0.3">
      <c r="K196" s="28" vm="391">
        <f ca="1"/>
        <v>44784</v>
      </c>
      <c r="L196" s="28" vm="1161">
        <f ca="1"/>
        <v>301.17</v>
      </c>
    </row>
    <row r="197" spans="11:12" x14ac:dyDescent="0.3">
      <c r="K197" s="28" vm="397">
        <f ca="1"/>
        <v>44785</v>
      </c>
      <c r="L197" s="28" vm="1064">
        <f ca="1"/>
        <v>308.08</v>
      </c>
    </row>
    <row r="198" spans="11:12" x14ac:dyDescent="0.3">
      <c r="K198" s="28" vm="403">
        <f ca="1"/>
        <v>44788</v>
      </c>
      <c r="L198" s="28" vm="1162">
        <f ca="1"/>
        <v>313.94</v>
      </c>
    </row>
    <row r="199" spans="11:12" x14ac:dyDescent="0.3">
      <c r="K199" s="28" vm="408">
        <f ca="1"/>
        <v>44789</v>
      </c>
      <c r="L199" s="28" vm="1163">
        <f ca="1"/>
        <v>310.31</v>
      </c>
    </row>
    <row r="200" spans="11:12" x14ac:dyDescent="0.3">
      <c r="K200" s="28" vm="413">
        <f ca="1"/>
        <v>44790</v>
      </c>
      <c r="L200" s="28" vm="1164">
        <f ca="1"/>
        <v>316.82</v>
      </c>
    </row>
    <row r="201" spans="11:12" x14ac:dyDescent="0.3">
      <c r="K201" s="28" vm="418">
        <f ca="1"/>
        <v>44791</v>
      </c>
      <c r="L201" s="28" vm="1165">
        <f ca="1"/>
        <v>316.72000000000003</v>
      </c>
    </row>
    <row r="202" spans="11:12" x14ac:dyDescent="0.3">
      <c r="K202" s="28" vm="422">
        <f ca="1"/>
        <v>44792</v>
      </c>
      <c r="L202" s="28" vm="1166">
        <f ca="1"/>
        <v>322.77</v>
      </c>
    </row>
    <row r="203" spans="11:12" x14ac:dyDescent="0.3">
      <c r="K203" s="28" vm="428">
        <f ca="1"/>
        <v>44795</v>
      </c>
      <c r="L203" s="28" vm="1167">
        <f ca="1"/>
        <v>323.10000000000002</v>
      </c>
    </row>
    <row r="204" spans="11:12" x14ac:dyDescent="0.3">
      <c r="K204" s="28" vm="434">
        <f ca="1"/>
        <v>44796</v>
      </c>
      <c r="L204" s="28" vm="1168">
        <f ca="1"/>
        <v>315.10000000000002</v>
      </c>
    </row>
    <row r="205" spans="11:12" x14ac:dyDescent="0.3">
      <c r="K205" s="28" vm="440">
        <f ca="1"/>
        <v>44797</v>
      </c>
      <c r="L205" s="28" vm="1169">
        <f ca="1"/>
        <v>318.87</v>
      </c>
    </row>
    <row r="206" spans="11:12" x14ac:dyDescent="0.3">
      <c r="K206" s="28" vm="446">
        <f ca="1"/>
        <v>44798</v>
      </c>
      <c r="L206" s="28" vm="1170">
        <f ca="1"/>
        <v>323.14</v>
      </c>
    </row>
    <row r="207" spans="11:12" x14ac:dyDescent="0.3">
      <c r="K207" s="28" vm="452">
        <f ca="1"/>
        <v>44799</v>
      </c>
      <c r="L207" s="28" vm="1171">
        <f ca="1"/>
        <v>315.56</v>
      </c>
    </row>
    <row r="208" spans="11:12" x14ac:dyDescent="0.3">
      <c r="K208" s="28" vm="458">
        <f ca="1"/>
        <v>44802</v>
      </c>
      <c r="L208" s="28" vm="1172">
        <f ca="1"/>
        <v>310.14999999999998</v>
      </c>
    </row>
    <row r="209" spans="11:12" x14ac:dyDescent="0.3">
      <c r="K209" s="28" vm="464">
        <f ca="1"/>
        <v>44803</v>
      </c>
      <c r="L209" s="28" vm="1173">
        <f ca="1"/>
        <v>307.04000000000002</v>
      </c>
    </row>
    <row r="210" spans="11:12" x14ac:dyDescent="0.3">
      <c r="K210" s="28" vm="470">
        <f ca="1"/>
        <v>44804</v>
      </c>
      <c r="L210" s="28" vm="1174">
        <f ca="1"/>
        <v>301.23</v>
      </c>
    </row>
    <row r="211" spans="11:12" x14ac:dyDescent="0.3">
      <c r="K211" s="28" vm="476">
        <f ca="1"/>
        <v>44805</v>
      </c>
      <c r="L211" s="28" vm="1175">
        <f ca="1"/>
        <v>309.13</v>
      </c>
    </row>
    <row r="212" spans="11:12" x14ac:dyDescent="0.3">
      <c r="K212" s="28" vm="482">
        <f ca="1"/>
        <v>44806</v>
      </c>
      <c r="L212" s="28" vm="1176">
        <f ca="1"/>
        <v>301.33</v>
      </c>
    </row>
    <row r="213" spans="11:12" x14ac:dyDescent="0.3">
      <c r="K213" s="28" vm="488">
        <f ca="1"/>
        <v>44810</v>
      </c>
      <c r="L213" s="28" vm="1177">
        <f ca="1"/>
        <v>306.82</v>
      </c>
    </row>
    <row r="214" spans="11:12" x14ac:dyDescent="0.3">
      <c r="K214" s="28" vm="494">
        <f ca="1"/>
        <v>44811</v>
      </c>
      <c r="L214" s="28" vm="1178">
        <f ca="1"/>
        <v>311.60000000000002</v>
      </c>
    </row>
    <row r="215" spans="11:12" x14ac:dyDescent="0.3">
      <c r="K215" s="28" vm="500">
        <f ca="1"/>
        <v>44812</v>
      </c>
      <c r="L215" s="28" vm="1179">
        <f ca="1"/>
        <v>315.5</v>
      </c>
    </row>
    <row r="216" spans="11:12" x14ac:dyDescent="0.3">
      <c r="K216" s="28" vm="505">
        <f ca="1"/>
        <v>44813</v>
      </c>
      <c r="L216" s="28" vm="1180">
        <f ca="1"/>
        <v>317.7</v>
      </c>
    </row>
    <row r="217" spans="11:12" x14ac:dyDescent="0.3">
      <c r="K217" s="28" vm="511">
        <f ca="1"/>
        <v>44816</v>
      </c>
      <c r="L217" s="28" vm="1181">
        <f ca="1"/>
        <v>315.22000000000003</v>
      </c>
    </row>
    <row r="218" spans="11:12" x14ac:dyDescent="0.3">
      <c r="K218" s="28" vm="517">
        <f ca="1"/>
        <v>44817</v>
      </c>
      <c r="L218" s="28" vm="1182">
        <f ca="1"/>
        <v>306.48</v>
      </c>
    </row>
    <row r="219" spans="11:12" x14ac:dyDescent="0.3">
      <c r="K219" s="28" vm="523">
        <f ca="1"/>
        <v>44818</v>
      </c>
      <c r="L219" s="28" vm="1183">
        <f ca="1"/>
        <v>309.61</v>
      </c>
    </row>
    <row r="220" spans="11:12" x14ac:dyDescent="0.3">
      <c r="K220" s="28" vm="529">
        <f ca="1"/>
        <v>44819</v>
      </c>
      <c r="L220" s="28" vm="1184">
        <f ca="1"/>
        <v>309.47000000000003</v>
      </c>
    </row>
    <row r="221" spans="11:12" x14ac:dyDescent="0.3">
      <c r="K221" s="28" vm="535">
        <f ca="1"/>
        <v>44820</v>
      </c>
      <c r="L221" s="28" vm="1185">
        <f ca="1"/>
        <v>308.89</v>
      </c>
    </row>
    <row r="222" spans="11:12" x14ac:dyDescent="0.3">
      <c r="K222" s="28" vm="541">
        <f ca="1"/>
        <v>44823</v>
      </c>
      <c r="L222" s="28" vm="1186">
        <f ca="1"/>
        <v>305.08999999999997</v>
      </c>
    </row>
    <row r="223" spans="11:12" x14ac:dyDescent="0.3">
      <c r="K223" s="28" vm="547">
        <f ca="1"/>
        <v>44824</v>
      </c>
      <c r="L223" s="28" vm="1187">
        <f ca="1"/>
        <v>301.73</v>
      </c>
    </row>
    <row r="224" spans="11:12" x14ac:dyDescent="0.3">
      <c r="K224" s="28" vm="553">
        <f ca="1"/>
        <v>44825</v>
      </c>
      <c r="L224" s="28" vm="1188">
        <f ca="1"/>
        <v>296.48</v>
      </c>
    </row>
    <row r="225" spans="11:12" x14ac:dyDescent="0.3">
      <c r="K225" s="28" vm="559">
        <f ca="1"/>
        <v>44826</v>
      </c>
      <c r="L225" s="28" vm="1189">
        <f ca="1"/>
        <v>310.87</v>
      </c>
    </row>
    <row r="226" spans="11:12" x14ac:dyDescent="0.3">
      <c r="K226" s="28" vm="565">
        <f ca="1"/>
        <v>44827</v>
      </c>
      <c r="L226" s="28" vm="1190">
        <f ca="1"/>
        <v>311.45999999999998</v>
      </c>
    </row>
    <row r="227" spans="11:12" x14ac:dyDescent="0.3">
      <c r="K227" s="28" vm="571">
        <f ca="1"/>
        <v>44830</v>
      </c>
      <c r="L227" s="28" vm="1191">
        <f ca="1"/>
        <v>307.5</v>
      </c>
    </row>
    <row r="228" spans="11:12" x14ac:dyDescent="0.3">
      <c r="K228" s="28" vm="577">
        <f ca="1"/>
        <v>44831</v>
      </c>
      <c r="L228" s="28" vm="1192">
        <f ca="1"/>
        <v>311.10000000000002</v>
      </c>
    </row>
    <row r="229" spans="11:12" x14ac:dyDescent="0.3">
      <c r="K229" s="28" vm="583">
        <f ca="1"/>
        <v>44832</v>
      </c>
      <c r="L229" s="28" vm="1193">
        <f ca="1"/>
        <v>334.38</v>
      </c>
    </row>
    <row r="230" spans="11:12" x14ac:dyDescent="0.3">
      <c r="K230" s="28" vm="589">
        <f ca="1"/>
        <v>44833</v>
      </c>
      <c r="L230" s="28" vm="1194">
        <f ca="1"/>
        <v>330.01</v>
      </c>
    </row>
    <row r="231" spans="11:12" x14ac:dyDescent="0.3">
      <c r="K231" s="28" vm="595">
        <f ca="1"/>
        <v>44834</v>
      </c>
      <c r="L231" s="28" vm="1195">
        <f ca="1"/>
        <v>323.35000000000002</v>
      </c>
    </row>
    <row r="232" spans="11:12" x14ac:dyDescent="0.3">
      <c r="K232" s="28" vm="601">
        <f ca="1"/>
        <v>44837</v>
      </c>
      <c r="L232" s="28" vm="1196">
        <f ca="1"/>
        <v>321.55</v>
      </c>
    </row>
    <row r="233" spans="11:12" x14ac:dyDescent="0.3">
      <c r="K233" s="28" vm="607">
        <f ca="1"/>
        <v>44838</v>
      </c>
      <c r="L233" s="28" vm="1197">
        <f ca="1"/>
        <v>329.89</v>
      </c>
    </row>
    <row r="234" spans="11:12" x14ac:dyDescent="0.3">
      <c r="K234" s="28" vm="613">
        <f ca="1"/>
        <v>44839</v>
      </c>
      <c r="L234" s="28" vm="745">
        <f ca="1"/>
        <v>331.78</v>
      </c>
    </row>
    <row r="235" spans="11:12" x14ac:dyDescent="0.3">
      <c r="K235" s="28" vm="619">
        <f ca="1"/>
        <v>44840</v>
      </c>
      <c r="L235" s="28" vm="752">
        <f ca="1"/>
        <v>332.95</v>
      </c>
    </row>
    <row r="236" spans="11:12" x14ac:dyDescent="0.3">
      <c r="K236" s="28" vm="625">
        <f ca="1"/>
        <v>44841</v>
      </c>
      <c r="L236" s="28" vm="759">
        <f ca="1"/>
        <v>326.66000000000003</v>
      </c>
    </row>
    <row r="237" spans="11:12" x14ac:dyDescent="0.3">
      <c r="K237" s="28" vm="631">
        <f ca="1"/>
        <v>44844</v>
      </c>
      <c r="L237" s="28" vm="766">
        <f ca="1"/>
        <v>323.89</v>
      </c>
    </row>
    <row r="238" spans="11:12" x14ac:dyDescent="0.3">
      <c r="K238" s="28" vm="637">
        <f ca="1"/>
        <v>44845</v>
      </c>
      <c r="L238" s="28" vm="773">
        <f ca="1"/>
        <v>327.60000000000002</v>
      </c>
    </row>
    <row r="239" spans="11:12" x14ac:dyDescent="0.3">
      <c r="K239" s="28" vm="643">
        <f ca="1"/>
        <v>44846</v>
      </c>
      <c r="L239" s="28" vm="780">
        <f ca="1"/>
        <v>324.57</v>
      </c>
    </row>
    <row r="240" spans="11:12" x14ac:dyDescent="0.3">
      <c r="K240" s="28" vm="649">
        <f ca="1"/>
        <v>44847</v>
      </c>
      <c r="L240" s="28" vm="787">
        <f ca="1"/>
        <v>332.1</v>
      </c>
    </row>
    <row r="241" spans="11:12" x14ac:dyDescent="0.3">
      <c r="K241" s="28" vm="655">
        <f ca="1"/>
        <v>44848</v>
      </c>
      <c r="L241" s="28" vm="794">
        <f ca="1"/>
        <v>331.39</v>
      </c>
    </row>
    <row r="242" spans="11:12" x14ac:dyDescent="0.3">
      <c r="K242" s="28" vm="661">
        <f ca="1"/>
        <v>44851</v>
      </c>
      <c r="L242" s="28" vm="801">
        <f ca="1"/>
        <v>332.76</v>
      </c>
    </row>
    <row r="243" spans="11:12" x14ac:dyDescent="0.3">
      <c r="K243" s="28" vm="667">
        <f ca="1"/>
        <v>44852</v>
      </c>
      <c r="L243" s="28" vm="808">
        <f ca="1"/>
        <v>335.03</v>
      </c>
    </row>
    <row r="244" spans="11:12" x14ac:dyDescent="0.3">
      <c r="K244" s="28" vm="672">
        <f ca="1"/>
        <v>44853</v>
      </c>
      <c r="L244" s="28" vm="815">
        <f ca="1"/>
        <v>329.29</v>
      </c>
    </row>
    <row r="245" spans="11:12" x14ac:dyDescent="0.3">
      <c r="K245" s="28" vm="678">
        <f ca="1"/>
        <v>44854</v>
      </c>
      <c r="L245" s="28" vm="822">
        <f ca="1"/>
        <v>329.07</v>
      </c>
    </row>
    <row r="246" spans="11:12" x14ac:dyDescent="0.3">
      <c r="K246" s="28" vm="683">
        <f ca="1"/>
        <v>44855</v>
      </c>
      <c r="L246" s="28" vm="828">
        <f ca="1"/>
        <v>340.77</v>
      </c>
    </row>
    <row r="247" spans="11:12" x14ac:dyDescent="0.3">
      <c r="K247" s="28" vm="689">
        <f ca="1"/>
        <v>44858</v>
      </c>
      <c r="L247" s="28" vm="834">
        <f ca="1"/>
        <v>347.9</v>
      </c>
    </row>
    <row r="248" spans="11:12" x14ac:dyDescent="0.3">
      <c r="K248" s="28" vm="694">
        <f ca="1"/>
        <v>44859</v>
      </c>
      <c r="L248" s="28" vm="841">
        <f ca="1"/>
        <v>351.31</v>
      </c>
    </row>
    <row r="249" spans="11:12" x14ac:dyDescent="0.3">
      <c r="K249" s="28" vm="698">
        <f ca="1"/>
        <v>44860</v>
      </c>
      <c r="L249" s="28" vm="848">
        <f ca="1"/>
        <v>357.86</v>
      </c>
    </row>
    <row r="250" spans="11:12" x14ac:dyDescent="0.3">
      <c r="K250" s="28" vm="704">
        <f ca="1"/>
        <v>44861</v>
      </c>
      <c r="L250" s="28" vm="855">
        <f ca="1"/>
        <v>356.33</v>
      </c>
    </row>
    <row r="251" spans="11:12" x14ac:dyDescent="0.3">
      <c r="K251" s="28" vm="709">
        <f ca="1"/>
        <v>44862</v>
      </c>
      <c r="L251" s="28" vm="862">
        <f ca="1"/>
        <v>359.9</v>
      </c>
    </row>
    <row r="252" spans="11:12" x14ac:dyDescent="0.3">
      <c r="K252" s="28" vm="714">
        <f ca="1"/>
        <v>44865</v>
      </c>
      <c r="L252" s="28" vm="869">
        <f ca="1"/>
        <v>362.09</v>
      </c>
    </row>
    <row r="253" spans="11:12" x14ac:dyDescent="0.3">
      <c r="K253" s="28" vm="720">
        <f ca="1"/>
        <v>44866</v>
      </c>
      <c r="L253" s="28" vm="875">
        <f ca="1"/>
        <v>352.58</v>
      </c>
    </row>
    <row r="254" spans="11:12" x14ac:dyDescent="0.3">
      <c r="K254" s="28" vm="725">
        <f ca="1"/>
        <v>44867</v>
      </c>
      <c r="L254" s="28" vm="882">
        <f ca="1"/>
        <v>354.96</v>
      </c>
    </row>
    <row r="255" spans="11:12" x14ac:dyDescent="0.3">
      <c r="K255" s="28" vm="731">
        <f ca="1"/>
        <v>44868</v>
      </c>
      <c r="L255" s="28" vm="889">
        <f ca="1"/>
        <v>361.68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A629E-3098-40AB-8814-477EB2D47019}">
  <dimension ref="A1:L255"/>
  <sheetViews>
    <sheetView workbookViewId="0">
      <selection activeCell="B9" sqref="B9"/>
    </sheetView>
  </sheetViews>
  <sheetFormatPr defaultRowHeight="14.4" x14ac:dyDescent="0.3"/>
  <cols>
    <col min="2" max="2" width="29.33203125" bestFit="1" customWidth="1"/>
    <col min="5" max="5" width="10" customWidth="1"/>
  </cols>
  <sheetData>
    <row r="1" spans="1:12" x14ac:dyDescent="0.3">
      <c r="A1" s="25" t="s">
        <v>2</v>
      </c>
      <c r="B1" t="s">
        <v>42</v>
      </c>
    </row>
    <row r="3" spans="1:12" x14ac:dyDescent="0.3">
      <c r="A3" s="25" t="s">
        <v>30</v>
      </c>
      <c r="B3" s="25" t="s">
        <v>31</v>
      </c>
      <c r="D3" s="31" t="str" cm="1">
        <f t="array" aca="1" ref="D3:I25" ca="1">_xlfn.STOCKHISTORY(B4,TODAY()-30,TODAY(),0,1,0,5,2,3,4,1)</f>
        <v>Date</v>
      </c>
      <c r="E3" s="31" t="str">
        <f ca="1"/>
        <v>Volume</v>
      </c>
      <c r="F3" s="31" t="str">
        <f ca="1"/>
        <v>Open</v>
      </c>
      <c r="G3" s="31" t="str">
        <f ca="1"/>
        <v>High</v>
      </c>
      <c r="H3" s="31" t="str">
        <f ca="1"/>
        <v>Low</v>
      </c>
      <c r="I3" s="31" t="str">
        <f ca="1"/>
        <v>Close</v>
      </c>
      <c r="K3" s="27" t="str" cm="1">
        <f t="array" aca="1" ref="K3:L255" ca="1">_xlfn.STOCKHISTORY(B4,TODAY()-365,TODAY(),0,1,0,1)</f>
        <v>Date</v>
      </c>
      <c r="L3" s="27" t="str">
        <f ca="1"/>
        <v>Close</v>
      </c>
    </row>
    <row r="4" spans="1:12" x14ac:dyDescent="0.3">
      <c r="A4" t="s">
        <v>40</v>
      </c>
      <c r="B4" t="s">
        <v>38</v>
      </c>
      <c r="D4" s="28" vm="613">
        <f ca="1"/>
        <v>44839</v>
      </c>
      <c r="E4" s="28" vm="1198">
        <f ca="1"/>
        <v>6065661</v>
      </c>
      <c r="F4" s="28" vm="1199">
        <f ca="1"/>
        <v>88.58</v>
      </c>
      <c r="G4" s="28" vm="1200">
        <f ca="1"/>
        <v>88.78</v>
      </c>
      <c r="H4" s="28" vm="1201">
        <f ca="1"/>
        <v>88.02</v>
      </c>
      <c r="I4" s="28" vm="1202">
        <f ca="1"/>
        <v>88.39</v>
      </c>
      <c r="K4" s="28" vm="746">
        <f ca="1"/>
        <v>44504</v>
      </c>
      <c r="L4" s="28" vm="1203">
        <f ca="1"/>
        <v>90.54</v>
      </c>
    </row>
    <row r="5" spans="1:12" x14ac:dyDescent="0.3">
      <c r="D5" s="28" vm="619">
        <f ca="1"/>
        <v>44840</v>
      </c>
      <c r="E5" s="28" vm="1204">
        <f ca="1"/>
        <v>8055542</v>
      </c>
      <c r="F5" s="28" vm="1205">
        <f ca="1"/>
        <v>87.76</v>
      </c>
      <c r="G5" s="28" vm="1206">
        <f ca="1"/>
        <v>88.01</v>
      </c>
      <c r="H5" s="28" vm="1207">
        <f ca="1"/>
        <v>87.23</v>
      </c>
      <c r="I5" s="28" vm="1208">
        <f ca="1"/>
        <v>87.44</v>
      </c>
      <c r="K5" s="28" vm="753">
        <f ca="1"/>
        <v>44505</v>
      </c>
      <c r="L5" s="28" vm="1209">
        <f ca="1"/>
        <v>81.61</v>
      </c>
    </row>
    <row r="6" spans="1:12" x14ac:dyDescent="0.3">
      <c r="D6" s="28" vm="625">
        <f ca="1"/>
        <v>44841</v>
      </c>
      <c r="E6" s="28" vm="1210">
        <f ca="1"/>
        <v>8837393</v>
      </c>
      <c r="F6" s="28" vm="1211">
        <f ca="1"/>
        <v>87.88</v>
      </c>
      <c r="G6" s="28" vm="1212">
        <f ca="1"/>
        <v>88.3</v>
      </c>
      <c r="H6" s="28" vm="1213">
        <f ca="1"/>
        <v>87.114999999999995</v>
      </c>
      <c r="I6" s="28" vm="1214">
        <f ca="1"/>
        <v>87.6</v>
      </c>
      <c r="K6" s="28" vm="760">
        <f ca="1"/>
        <v>44508</v>
      </c>
      <c r="L6" s="28" vm="1215">
        <f ca="1"/>
        <v>82.68</v>
      </c>
    </row>
    <row r="7" spans="1:12" x14ac:dyDescent="0.3">
      <c r="D7" s="28" vm="631">
        <f ca="1"/>
        <v>44844</v>
      </c>
      <c r="E7" s="28" vm="1216">
        <f ca="1"/>
        <v>14484995</v>
      </c>
      <c r="F7" s="28" vm="1217">
        <f ca="1"/>
        <v>89.93</v>
      </c>
      <c r="G7" s="28" vm="1218">
        <f ca="1"/>
        <v>91.585700000000003</v>
      </c>
      <c r="H7" s="28" vm="1219">
        <f ca="1"/>
        <v>89.71</v>
      </c>
      <c r="I7" s="28" vm="1220">
        <f ca="1"/>
        <v>90.48</v>
      </c>
      <c r="K7" s="28" vm="767">
        <f ca="1"/>
        <v>44509</v>
      </c>
      <c r="L7" s="28" vm="1221">
        <f ca="1"/>
        <v>82.72</v>
      </c>
    </row>
    <row r="8" spans="1:12" x14ac:dyDescent="0.3">
      <c r="D8" s="28" vm="637">
        <f ca="1"/>
        <v>44845</v>
      </c>
      <c r="E8" s="28" vm="1222">
        <f ca="1"/>
        <v>9743682</v>
      </c>
      <c r="F8" s="28" vm="1223">
        <f ca="1"/>
        <v>90.43</v>
      </c>
      <c r="G8" s="28" vm="1224">
        <f ca="1"/>
        <v>91.98</v>
      </c>
      <c r="H8" s="28" vm="1225">
        <f ca="1"/>
        <v>90.2</v>
      </c>
      <c r="I8" s="28" vm="1226">
        <f ca="1"/>
        <v>91.05</v>
      </c>
      <c r="K8" s="28" vm="774">
        <f ca="1"/>
        <v>44510</v>
      </c>
      <c r="L8" s="28" vm="1227">
        <f ca="1"/>
        <v>84.01</v>
      </c>
    </row>
    <row r="9" spans="1:12" x14ac:dyDescent="0.3">
      <c r="D9" s="28" vm="643">
        <f ca="1"/>
        <v>44846</v>
      </c>
      <c r="E9" s="28" vm="1228">
        <f ca="1"/>
        <v>8522211</v>
      </c>
      <c r="F9" s="28" vm="1229">
        <f ca="1"/>
        <v>91.25</v>
      </c>
      <c r="G9" s="28" vm="1230">
        <f ca="1"/>
        <v>91.72</v>
      </c>
      <c r="H9" s="28" vm="1231">
        <f ca="1"/>
        <v>90.364999999999995</v>
      </c>
      <c r="I9" s="28" vm="1232">
        <f ca="1"/>
        <v>90.42</v>
      </c>
      <c r="K9" s="28" vm="781">
        <f ca="1"/>
        <v>44511</v>
      </c>
      <c r="L9" s="28" vm="1233">
        <f ca="1"/>
        <v>84.02</v>
      </c>
    </row>
    <row r="10" spans="1:12" x14ac:dyDescent="0.3">
      <c r="D10" s="28" vm="649">
        <f ca="1"/>
        <v>44847</v>
      </c>
      <c r="E10" s="28" vm="1234">
        <f ca="1"/>
        <v>9382759</v>
      </c>
      <c r="F10" s="28" vm="1235">
        <f ca="1"/>
        <v>89.5</v>
      </c>
      <c r="G10" s="28" vm="1236">
        <f ca="1"/>
        <v>92.72</v>
      </c>
      <c r="H10" s="28" vm="1237">
        <f ca="1"/>
        <v>89.27</v>
      </c>
      <c r="I10" s="28" vm="1238">
        <f ca="1"/>
        <v>92.49</v>
      </c>
      <c r="K10" s="28" vm="788">
        <f ca="1"/>
        <v>44512</v>
      </c>
      <c r="L10" s="28" vm="1239">
        <f ca="1"/>
        <v>84</v>
      </c>
    </row>
    <row r="11" spans="1:12" x14ac:dyDescent="0.3">
      <c r="D11" s="28" vm="655">
        <f ca="1"/>
        <v>44848</v>
      </c>
      <c r="E11" s="28" vm="1240">
        <f ca="1"/>
        <v>9847759</v>
      </c>
      <c r="F11" s="28" vm="1241">
        <f ca="1"/>
        <v>92.27</v>
      </c>
      <c r="G11" s="28" vm="1242">
        <f ca="1"/>
        <v>93.36</v>
      </c>
      <c r="H11" s="28" vm="1243">
        <f ca="1"/>
        <v>91.74</v>
      </c>
      <c r="I11" s="28" vm="1244">
        <f ca="1"/>
        <v>92.18</v>
      </c>
      <c r="K11" s="28" vm="795">
        <f ca="1"/>
        <v>44515</v>
      </c>
      <c r="L11" s="28" vm="1245">
        <f ca="1"/>
        <v>83.69</v>
      </c>
    </row>
    <row r="12" spans="1:12" x14ac:dyDescent="0.3">
      <c r="D12" s="28" vm="661">
        <f ca="1"/>
        <v>44851</v>
      </c>
      <c r="E12" s="28" vm="1246">
        <f ca="1"/>
        <v>12139895</v>
      </c>
      <c r="F12" s="28" vm="1247">
        <f ca="1"/>
        <v>92.84</v>
      </c>
      <c r="G12" s="28" vm="1248">
        <f ca="1"/>
        <v>94.37</v>
      </c>
      <c r="H12" s="28" vm="1249">
        <f ca="1"/>
        <v>92.45</v>
      </c>
      <c r="I12" s="28" vm="1250">
        <f ca="1"/>
        <v>94.12</v>
      </c>
      <c r="K12" s="28" vm="802">
        <f ca="1"/>
        <v>44516</v>
      </c>
      <c r="L12" s="28" vm="1251">
        <f ca="1"/>
        <v>84.11</v>
      </c>
    </row>
    <row r="13" spans="1:12" x14ac:dyDescent="0.3">
      <c r="D13" s="28" vm="667">
        <f ca="1"/>
        <v>44852</v>
      </c>
      <c r="E13" s="28" vm="1252">
        <f ca="1"/>
        <v>9530386</v>
      </c>
      <c r="F13" s="28" vm="1253">
        <f ca="1"/>
        <v>94.42</v>
      </c>
      <c r="G13" s="28" vm="1254">
        <f ca="1"/>
        <v>95.32</v>
      </c>
      <c r="H13" s="28" vm="1255">
        <f ca="1"/>
        <v>94.02</v>
      </c>
      <c r="I13" s="28" vm="1256">
        <f ca="1"/>
        <v>94.61</v>
      </c>
      <c r="K13" s="28" vm="809">
        <f ca="1"/>
        <v>44517</v>
      </c>
      <c r="L13" s="28" vm="1257">
        <f ca="1"/>
        <v>82.6</v>
      </c>
    </row>
    <row r="14" spans="1:12" x14ac:dyDescent="0.3">
      <c r="D14" s="28" vm="672">
        <f ca="1"/>
        <v>44853</v>
      </c>
      <c r="E14" s="28" vm="1258">
        <f ca="1"/>
        <v>8546296</v>
      </c>
      <c r="F14" s="28" vm="1259">
        <f ca="1"/>
        <v>94.91</v>
      </c>
      <c r="G14" s="28" vm="1259">
        <f ca="1"/>
        <v>94.91</v>
      </c>
      <c r="H14" s="28" vm="1260">
        <f ca="1"/>
        <v>93.1</v>
      </c>
      <c r="I14" s="28" vm="1261">
        <f ca="1"/>
        <v>93.26</v>
      </c>
      <c r="K14" s="28" vm="816">
        <f ca="1"/>
        <v>44518</v>
      </c>
      <c r="L14" s="28" vm="1262">
        <f ca="1"/>
        <v>83.05</v>
      </c>
    </row>
    <row r="15" spans="1:12" x14ac:dyDescent="0.3">
      <c r="D15" s="28" vm="678">
        <f ca="1"/>
        <v>44854</v>
      </c>
      <c r="E15" s="28" vm="1263">
        <f ca="1"/>
        <v>7626055</v>
      </c>
      <c r="F15" s="28" vm="1264">
        <f ca="1"/>
        <v>93.2</v>
      </c>
      <c r="G15" s="28" vm="1265">
        <f ca="1"/>
        <v>93.4</v>
      </c>
      <c r="H15" s="28" vm="1266">
        <f ca="1"/>
        <v>92.36</v>
      </c>
      <c r="I15" s="28" vm="1267">
        <f ca="1"/>
        <v>92.94</v>
      </c>
      <c r="K15" s="28" vm="823">
        <f ca="1"/>
        <v>44519</v>
      </c>
      <c r="L15" s="28" vm="1268">
        <f ca="1"/>
        <v>80.7</v>
      </c>
    </row>
    <row r="16" spans="1:12" x14ac:dyDescent="0.3">
      <c r="D16" s="28" vm="683">
        <f ca="1"/>
        <v>44855</v>
      </c>
      <c r="E16" s="28" vm="1269">
        <f ca="1"/>
        <v>10297179</v>
      </c>
      <c r="F16" s="28" vm="1247">
        <f ca="1"/>
        <v>92.84</v>
      </c>
      <c r="G16" s="28" vm="1270">
        <f ca="1"/>
        <v>95.96</v>
      </c>
      <c r="H16" s="28" vm="1271">
        <f ca="1"/>
        <v>92.64</v>
      </c>
      <c r="I16" s="28" vm="1272">
        <f ca="1"/>
        <v>95.67</v>
      </c>
      <c r="K16" s="28" vm="829">
        <f ca="1"/>
        <v>44522</v>
      </c>
      <c r="L16" s="28" vm="1273">
        <f ca="1"/>
        <v>81.64</v>
      </c>
    </row>
    <row r="17" spans="4:12" x14ac:dyDescent="0.3">
      <c r="D17" s="28" vm="689">
        <f ca="1"/>
        <v>44858</v>
      </c>
      <c r="E17" s="28" vm="1274">
        <f ca="1"/>
        <v>11414862</v>
      </c>
      <c r="F17" s="28" vm="1275">
        <f ca="1"/>
        <v>96.45</v>
      </c>
      <c r="G17" s="28" vm="1276">
        <f ca="1"/>
        <v>98.42</v>
      </c>
      <c r="H17" s="28" vm="1277">
        <f ca="1"/>
        <v>96.27</v>
      </c>
      <c r="I17" s="28" vm="1278">
        <f ca="1"/>
        <v>97.37</v>
      </c>
      <c r="K17" s="28" vm="835">
        <f ca="1"/>
        <v>44523</v>
      </c>
      <c r="L17" s="28" vm="1279">
        <f ca="1"/>
        <v>82.8</v>
      </c>
    </row>
    <row r="18" spans="4:12" x14ac:dyDescent="0.3">
      <c r="D18" s="28" vm="694">
        <f ca="1"/>
        <v>44859</v>
      </c>
      <c r="E18" s="28" vm="1280">
        <f ca="1"/>
        <v>8747864</v>
      </c>
      <c r="F18" s="28" vm="1281">
        <f ca="1"/>
        <v>96.86</v>
      </c>
      <c r="G18" s="28" vm="1282">
        <f ca="1"/>
        <v>98.29</v>
      </c>
      <c r="H18" s="28" vm="1283">
        <f ca="1"/>
        <v>96.35</v>
      </c>
      <c r="I18" s="28" vm="1284">
        <f ca="1"/>
        <v>97.71</v>
      </c>
      <c r="K18" s="28" vm="842">
        <f ca="1"/>
        <v>44524</v>
      </c>
      <c r="L18" s="28" vm="1285">
        <f ca="1"/>
        <v>82.28</v>
      </c>
    </row>
    <row r="19" spans="4:12" x14ac:dyDescent="0.3">
      <c r="D19" s="28" vm="698">
        <f ca="1"/>
        <v>44860</v>
      </c>
      <c r="E19" s="28" vm="1286">
        <f ca="1"/>
        <v>10376405</v>
      </c>
      <c r="F19" s="28" vm="1282">
        <f ca="1"/>
        <v>98.29</v>
      </c>
      <c r="G19" s="28" vm="1287">
        <f ca="1"/>
        <v>99.275000000000006</v>
      </c>
      <c r="H19" s="28" vm="1288">
        <f ca="1"/>
        <v>98</v>
      </c>
      <c r="I19" s="28" vm="1289">
        <f ca="1"/>
        <v>98.41</v>
      </c>
      <c r="K19" s="28" vm="849">
        <f ca="1"/>
        <v>44526</v>
      </c>
      <c r="L19" s="28" vm="1290">
        <f ca="1"/>
        <v>79.16</v>
      </c>
    </row>
    <row r="20" spans="4:12" x14ac:dyDescent="0.3">
      <c r="D20" s="28" vm="704">
        <f ca="1"/>
        <v>44861</v>
      </c>
      <c r="E20" s="28" vm="1291">
        <f ca="1"/>
        <v>12218409</v>
      </c>
      <c r="F20" s="28" vm="1292">
        <f ca="1"/>
        <v>99.84</v>
      </c>
      <c r="G20" s="28" vm="1293">
        <f ca="1"/>
        <v>101.5</v>
      </c>
      <c r="H20" s="28" vm="1294">
        <f ca="1"/>
        <v>99.5</v>
      </c>
      <c r="I20" s="28" vm="1295">
        <f ca="1"/>
        <v>99.74</v>
      </c>
      <c r="K20" s="28" vm="856">
        <f ca="1"/>
        <v>44529</v>
      </c>
      <c r="L20" s="28" vm="1296">
        <f ca="1"/>
        <v>74.89</v>
      </c>
    </row>
    <row r="21" spans="4:12" x14ac:dyDescent="0.3">
      <c r="D21" s="28" vm="709">
        <f ca="1"/>
        <v>44862</v>
      </c>
      <c r="E21" s="28" vm="1297">
        <f ca="1"/>
        <v>11227976</v>
      </c>
      <c r="F21" s="28" vm="1298">
        <f ca="1"/>
        <v>100.24</v>
      </c>
      <c r="G21" s="28" vm="1299">
        <f ca="1"/>
        <v>101.14</v>
      </c>
      <c r="H21" s="28" vm="1300">
        <f ca="1"/>
        <v>98.55</v>
      </c>
      <c r="I21" s="28" vm="1301">
        <f ca="1"/>
        <v>100.77</v>
      </c>
      <c r="K21" s="28" vm="863">
        <f ca="1"/>
        <v>44530</v>
      </c>
      <c r="L21" s="28" vm="1302">
        <f ca="1"/>
        <v>74.91</v>
      </c>
    </row>
    <row r="22" spans="4:12" x14ac:dyDescent="0.3">
      <c r="D22" s="28" vm="714">
        <f ca="1"/>
        <v>44865</v>
      </c>
      <c r="E22" s="28" vm="1303">
        <f ca="1"/>
        <v>11043805</v>
      </c>
      <c r="F22" s="28" vm="1304">
        <f ca="1"/>
        <v>99.95</v>
      </c>
      <c r="G22" s="28" vm="1305">
        <f ca="1"/>
        <v>101.355</v>
      </c>
      <c r="H22" s="28" vm="1306">
        <f ca="1"/>
        <v>99.31</v>
      </c>
      <c r="I22" s="28" vm="1307">
        <f ca="1"/>
        <v>101.2</v>
      </c>
      <c r="K22" s="28" vm="870">
        <f ca="1"/>
        <v>44531</v>
      </c>
      <c r="L22" s="28" vm="1308">
        <f ca="1"/>
        <v>74.44</v>
      </c>
    </row>
    <row r="23" spans="4:12" x14ac:dyDescent="0.3">
      <c r="D23" s="28" vm="720">
        <f ca="1"/>
        <v>44866</v>
      </c>
      <c r="E23" s="28" vm="1309">
        <f ca="1"/>
        <v>11079286</v>
      </c>
      <c r="F23" s="28" vm="1310">
        <f ca="1"/>
        <v>100.65</v>
      </c>
      <c r="G23" s="28" vm="1311">
        <f ca="1"/>
        <v>101.07</v>
      </c>
      <c r="H23" s="28" vm="1312">
        <f ca="1"/>
        <v>98.944999999999993</v>
      </c>
      <c r="I23" s="28" vm="1313">
        <f ca="1"/>
        <v>99.76</v>
      </c>
      <c r="K23" s="28" vm="876">
        <f ca="1"/>
        <v>44532</v>
      </c>
      <c r="L23" s="28" vm="1314">
        <f ca="1"/>
        <v>73.89</v>
      </c>
    </row>
    <row r="24" spans="4:12" x14ac:dyDescent="0.3">
      <c r="D24" s="28" vm="725">
        <f ca="1"/>
        <v>44867</v>
      </c>
      <c r="E24" s="28" vm="1315">
        <f ca="1"/>
        <v>9506519</v>
      </c>
      <c r="F24" s="28" vm="1316">
        <f ca="1"/>
        <v>99.65</v>
      </c>
      <c r="G24" s="28" vm="1317">
        <f ca="1"/>
        <v>101.03</v>
      </c>
      <c r="H24" s="28" vm="1318">
        <f ca="1"/>
        <v>98.98</v>
      </c>
      <c r="I24" s="28" vm="1319">
        <f ca="1"/>
        <v>99.4</v>
      </c>
      <c r="K24" s="28" vm="883">
        <f ca="1"/>
        <v>44533</v>
      </c>
      <c r="L24" s="28" vm="1320">
        <f ca="1"/>
        <v>73.34</v>
      </c>
    </row>
    <row r="25" spans="4:12" x14ac:dyDescent="0.3">
      <c r="D25" s="28" vm="731">
        <f ca="1"/>
        <v>44868</v>
      </c>
      <c r="E25" s="28" vm="1321">
        <f ca="1"/>
        <v>9912669</v>
      </c>
      <c r="F25" s="28" vm="1322">
        <f ca="1"/>
        <v>99</v>
      </c>
      <c r="G25" s="28" vm="1323">
        <f ca="1"/>
        <v>99.24</v>
      </c>
      <c r="H25" s="28" vm="1288">
        <f ca="1"/>
        <v>98</v>
      </c>
      <c r="I25" s="28" vm="1324">
        <f ca="1"/>
        <v>98.75</v>
      </c>
      <c r="K25" s="28" vm="890">
        <f ca="1"/>
        <v>44536</v>
      </c>
      <c r="L25" s="28" vm="1325">
        <f ca="1"/>
        <v>73.42</v>
      </c>
    </row>
    <row r="26" spans="4:12" x14ac:dyDescent="0.3">
      <c r="K26" s="28" vm="892">
        <f ca="1"/>
        <v>44537</v>
      </c>
      <c r="L26" s="28" vm="1326">
        <f ca="1"/>
        <v>72.28</v>
      </c>
    </row>
    <row r="27" spans="4:12" x14ac:dyDescent="0.3">
      <c r="K27" s="28" vm="894">
        <f ca="1"/>
        <v>44538</v>
      </c>
      <c r="L27" s="28" vm="1327">
        <f ca="1"/>
        <v>73.209999999999994</v>
      </c>
    </row>
    <row r="28" spans="4:12" x14ac:dyDescent="0.3">
      <c r="K28" s="28" vm="896">
        <f ca="1"/>
        <v>44539</v>
      </c>
      <c r="L28" s="28" vm="1328">
        <f ca="1"/>
        <v>72.86</v>
      </c>
    </row>
    <row r="29" spans="4:12" x14ac:dyDescent="0.3">
      <c r="K29" s="28" vm="898">
        <f ca="1"/>
        <v>44540</v>
      </c>
      <c r="L29" s="28" vm="176">
        <f ca="1"/>
        <v>72.62</v>
      </c>
    </row>
    <row r="30" spans="4:12" x14ac:dyDescent="0.3">
      <c r="K30" s="28" vm="900">
        <f ca="1"/>
        <v>44543</v>
      </c>
      <c r="L30" s="28" vm="1325">
        <f ca="1"/>
        <v>73.42</v>
      </c>
    </row>
    <row r="31" spans="4:12" x14ac:dyDescent="0.3">
      <c r="K31" s="28" vm="902">
        <f ca="1"/>
        <v>44544</v>
      </c>
      <c r="L31" s="28" vm="1329">
        <f ca="1"/>
        <v>73.72</v>
      </c>
    </row>
    <row r="32" spans="4:12" x14ac:dyDescent="0.3">
      <c r="K32" s="28" vm="904">
        <f ca="1"/>
        <v>44545</v>
      </c>
      <c r="L32" s="28" vm="1330">
        <f ca="1"/>
        <v>75.290000000000006</v>
      </c>
    </row>
    <row r="33" spans="11:12" x14ac:dyDescent="0.3">
      <c r="K33" s="28" vm="906">
        <f ca="1"/>
        <v>44546</v>
      </c>
      <c r="L33" s="28" vm="1331">
        <f ca="1"/>
        <v>75.91</v>
      </c>
    </row>
    <row r="34" spans="11:12" x14ac:dyDescent="0.3">
      <c r="K34" s="28" vm="908">
        <f ca="1"/>
        <v>44547</v>
      </c>
      <c r="L34" s="28" vm="1332">
        <f ca="1"/>
        <v>75.69</v>
      </c>
    </row>
    <row r="35" spans="11:12" x14ac:dyDescent="0.3">
      <c r="K35" s="28" vm="910">
        <f ca="1"/>
        <v>44550</v>
      </c>
      <c r="L35" s="28" vm="1333">
        <f ca="1"/>
        <v>76.41</v>
      </c>
    </row>
    <row r="36" spans="11:12" x14ac:dyDescent="0.3">
      <c r="K36" s="28" vm="912">
        <f ca="1"/>
        <v>44551</v>
      </c>
      <c r="L36" s="28" vm="1334">
        <f ca="1"/>
        <v>75.540000000000006</v>
      </c>
    </row>
    <row r="37" spans="11:12" x14ac:dyDescent="0.3">
      <c r="K37" s="28" vm="914">
        <f ca="1"/>
        <v>44552</v>
      </c>
      <c r="L37" s="28" vm="1335">
        <f ca="1"/>
        <v>76.16</v>
      </c>
    </row>
    <row r="38" spans="11:12" x14ac:dyDescent="0.3">
      <c r="K38" s="28" vm="916">
        <f ca="1"/>
        <v>44553</v>
      </c>
      <c r="L38" s="28" vm="1336">
        <f ca="1"/>
        <v>75.73</v>
      </c>
    </row>
    <row r="39" spans="11:12" x14ac:dyDescent="0.3">
      <c r="K39" s="28" vm="918">
        <f ca="1"/>
        <v>44557</v>
      </c>
      <c r="L39" s="28" vm="1337">
        <f ca="1"/>
        <v>76.569999999999993</v>
      </c>
    </row>
    <row r="40" spans="11:12" x14ac:dyDescent="0.3">
      <c r="K40" s="28" vm="920">
        <f ca="1"/>
        <v>44558</v>
      </c>
      <c r="L40" s="28" vm="1338">
        <f ca="1"/>
        <v>76.81</v>
      </c>
    </row>
    <row r="41" spans="11:12" x14ac:dyDescent="0.3">
      <c r="K41" s="28" vm="922">
        <f ca="1"/>
        <v>44559</v>
      </c>
      <c r="L41" s="28" vm="1339">
        <f ca="1"/>
        <v>76.95</v>
      </c>
    </row>
    <row r="42" spans="11:12" x14ac:dyDescent="0.3">
      <c r="K42" s="28" vm="924">
        <f ca="1"/>
        <v>44560</v>
      </c>
      <c r="L42" s="28" vm="1340">
        <f ca="1"/>
        <v>77.14</v>
      </c>
    </row>
    <row r="43" spans="11:12" x14ac:dyDescent="0.3">
      <c r="K43" s="28" vm="926">
        <f ca="1"/>
        <v>44561</v>
      </c>
      <c r="L43" s="28" vm="1341">
        <f ca="1"/>
        <v>76.64</v>
      </c>
    </row>
    <row r="44" spans="11:12" x14ac:dyDescent="0.3">
      <c r="K44" s="28" vm="928">
        <f ca="1"/>
        <v>44564</v>
      </c>
      <c r="L44" s="28" vm="1342">
        <f ca="1"/>
        <v>76.87</v>
      </c>
    </row>
    <row r="45" spans="11:12" x14ac:dyDescent="0.3">
      <c r="K45" s="28" vm="930">
        <f ca="1"/>
        <v>44565</v>
      </c>
      <c r="L45" s="28" vm="1343">
        <f ca="1"/>
        <v>77.010000000000005</v>
      </c>
    </row>
    <row r="46" spans="11:12" x14ac:dyDescent="0.3">
      <c r="K46" s="28" vm="932">
        <f ca="1"/>
        <v>44566</v>
      </c>
      <c r="L46" s="28" vm="1344">
        <f ca="1"/>
        <v>78.88</v>
      </c>
    </row>
    <row r="47" spans="11:12" x14ac:dyDescent="0.3">
      <c r="K47" s="28" vm="934">
        <f ca="1"/>
        <v>44567</v>
      </c>
      <c r="L47" s="28" vm="1345">
        <f ca="1"/>
        <v>78.83</v>
      </c>
    </row>
    <row r="48" spans="11:12" x14ac:dyDescent="0.3">
      <c r="K48" s="28" vm="936">
        <f ca="1"/>
        <v>44568</v>
      </c>
      <c r="L48" s="28" vm="1346">
        <f ca="1"/>
        <v>80.3</v>
      </c>
    </row>
    <row r="49" spans="11:12" x14ac:dyDescent="0.3">
      <c r="K49" s="28" vm="938">
        <f ca="1"/>
        <v>44571</v>
      </c>
      <c r="L49" s="28" vm="1347">
        <f ca="1"/>
        <v>82.37</v>
      </c>
    </row>
    <row r="50" spans="11:12" x14ac:dyDescent="0.3">
      <c r="K50" s="28" vm="940">
        <f ca="1"/>
        <v>44572</v>
      </c>
      <c r="L50" s="28" vm="1348">
        <f ca="1"/>
        <v>81.67</v>
      </c>
    </row>
    <row r="51" spans="11:12" x14ac:dyDescent="0.3">
      <c r="K51" s="28" vm="942">
        <f ca="1"/>
        <v>44573</v>
      </c>
      <c r="L51" s="28" vm="1349">
        <f ca="1"/>
        <v>81.2</v>
      </c>
    </row>
    <row r="52" spans="11:12" x14ac:dyDescent="0.3">
      <c r="K52" s="28" vm="944">
        <f ca="1"/>
        <v>44574</v>
      </c>
      <c r="L52" s="28" vm="1350">
        <f ca="1"/>
        <v>81.319999999999993</v>
      </c>
    </row>
    <row r="53" spans="11:12" x14ac:dyDescent="0.3">
      <c r="K53" s="28" vm="946">
        <f ca="1"/>
        <v>44575</v>
      </c>
      <c r="L53" s="28" vm="1351">
        <f ca="1"/>
        <v>81.38</v>
      </c>
    </row>
    <row r="54" spans="11:12" x14ac:dyDescent="0.3">
      <c r="K54" s="28" vm="948">
        <f ca="1"/>
        <v>44579</v>
      </c>
      <c r="L54" s="28" vm="1352">
        <f ca="1"/>
        <v>81.540000000000006</v>
      </c>
    </row>
    <row r="55" spans="11:12" x14ac:dyDescent="0.3">
      <c r="K55" s="28" vm="950">
        <f ca="1"/>
        <v>44580</v>
      </c>
      <c r="L55" s="28" vm="1353">
        <f ca="1"/>
        <v>81.290000000000006</v>
      </c>
    </row>
    <row r="56" spans="11:12" x14ac:dyDescent="0.3">
      <c r="K56" s="28" vm="952">
        <f ca="1"/>
        <v>44581</v>
      </c>
      <c r="L56" s="28" vm="1354">
        <f ca="1"/>
        <v>80.75</v>
      </c>
    </row>
    <row r="57" spans="11:12" x14ac:dyDescent="0.3">
      <c r="K57" s="28" vm="954">
        <f ca="1"/>
        <v>44582</v>
      </c>
      <c r="L57" s="28" vm="211">
        <f ca="1"/>
        <v>79.98</v>
      </c>
    </row>
    <row r="58" spans="11:12" x14ac:dyDescent="0.3">
      <c r="K58" s="28" vm="956">
        <f ca="1"/>
        <v>44585</v>
      </c>
      <c r="L58" s="28" vm="1345">
        <f ca="1"/>
        <v>78.83</v>
      </c>
    </row>
    <row r="59" spans="11:12" x14ac:dyDescent="0.3">
      <c r="K59" s="28" vm="958">
        <f ca="1"/>
        <v>44586</v>
      </c>
      <c r="L59" s="28" vm="1355">
        <f ca="1"/>
        <v>79.459999999999994</v>
      </c>
    </row>
    <row r="60" spans="11:12" x14ac:dyDescent="0.3">
      <c r="K60" s="28" vm="960">
        <f ca="1"/>
        <v>44587</v>
      </c>
      <c r="L60" s="28" vm="1356">
        <f ca="1"/>
        <v>79.14</v>
      </c>
    </row>
    <row r="61" spans="11:12" x14ac:dyDescent="0.3">
      <c r="K61" s="28" vm="962">
        <f ca="1"/>
        <v>44588</v>
      </c>
      <c r="L61" s="28" vm="1357">
        <f ca="1"/>
        <v>80.58</v>
      </c>
    </row>
    <row r="62" spans="11:12" x14ac:dyDescent="0.3">
      <c r="K62" s="28" vm="964">
        <f ca="1"/>
        <v>44589</v>
      </c>
      <c r="L62" s="28" vm="1358">
        <f ca="1"/>
        <v>80.900000000000006</v>
      </c>
    </row>
    <row r="63" spans="11:12" x14ac:dyDescent="0.3">
      <c r="K63" s="28" vm="966">
        <f ca="1"/>
        <v>44592</v>
      </c>
      <c r="L63" s="28" vm="1359">
        <f ca="1"/>
        <v>81.48</v>
      </c>
    </row>
    <row r="64" spans="11:12" x14ac:dyDescent="0.3">
      <c r="K64" s="28" vm="967">
        <f ca="1"/>
        <v>44593</v>
      </c>
      <c r="L64" s="28" vm="1360">
        <f ca="1"/>
        <v>81.92</v>
      </c>
    </row>
    <row r="65" spans="11:12" x14ac:dyDescent="0.3">
      <c r="K65" s="28" vm="969">
        <f ca="1"/>
        <v>44594</v>
      </c>
      <c r="L65" s="28" vm="1361">
        <f ca="1"/>
        <v>82.01</v>
      </c>
    </row>
    <row r="66" spans="11:12" x14ac:dyDescent="0.3">
      <c r="K66" s="28" vm="971">
        <f ca="1"/>
        <v>44595</v>
      </c>
      <c r="L66" s="28" vm="1362">
        <f ca="1"/>
        <v>79.010000000000005</v>
      </c>
    </row>
    <row r="67" spans="11:12" x14ac:dyDescent="0.3">
      <c r="K67" s="28" vm="973">
        <f ca="1"/>
        <v>44596</v>
      </c>
      <c r="L67" s="28" vm="1363">
        <f ca="1"/>
        <v>78.56</v>
      </c>
    </row>
    <row r="68" spans="11:12" x14ac:dyDescent="0.3">
      <c r="K68" s="28" vm="975">
        <f ca="1"/>
        <v>44599</v>
      </c>
      <c r="L68" s="28" vm="1364">
        <f ca="1"/>
        <v>77.58</v>
      </c>
    </row>
    <row r="69" spans="11:12" x14ac:dyDescent="0.3">
      <c r="K69" s="28" vm="977">
        <f ca="1"/>
        <v>44600</v>
      </c>
      <c r="L69" s="28" vm="44">
        <f ca="1"/>
        <v>76.91</v>
      </c>
    </row>
    <row r="70" spans="11:12" x14ac:dyDescent="0.3">
      <c r="K70" s="28" vm="979">
        <f ca="1"/>
        <v>44601</v>
      </c>
      <c r="L70" s="28" vm="1365">
        <f ca="1"/>
        <v>76.53</v>
      </c>
    </row>
    <row r="71" spans="11:12" x14ac:dyDescent="0.3">
      <c r="K71" s="28" vm="981">
        <f ca="1"/>
        <v>44602</v>
      </c>
      <c r="L71" s="28" vm="1366">
        <f ca="1"/>
        <v>76.56</v>
      </c>
    </row>
    <row r="72" spans="11:12" x14ac:dyDescent="0.3">
      <c r="K72" s="28" vm="983">
        <f ca="1"/>
        <v>44603</v>
      </c>
      <c r="L72" s="28" vm="1341">
        <f ca="1"/>
        <v>76.64</v>
      </c>
    </row>
    <row r="73" spans="11:12" x14ac:dyDescent="0.3">
      <c r="K73" s="28" vm="985">
        <f ca="1"/>
        <v>44606</v>
      </c>
      <c r="L73" s="28" vm="188">
        <f ca="1"/>
        <v>76.47</v>
      </c>
    </row>
    <row r="74" spans="11:12" x14ac:dyDescent="0.3">
      <c r="K74" s="28" vm="987">
        <f ca="1"/>
        <v>44607</v>
      </c>
      <c r="L74" s="28" vm="1367">
        <f ca="1"/>
        <v>77.81</v>
      </c>
    </row>
    <row r="75" spans="11:12" x14ac:dyDescent="0.3">
      <c r="K75" s="28" vm="989">
        <f ca="1"/>
        <v>44608</v>
      </c>
      <c r="L75" s="28" vm="1368">
        <f ca="1"/>
        <v>77.22</v>
      </c>
    </row>
    <row r="76" spans="11:12" x14ac:dyDescent="0.3">
      <c r="K76" s="28" vm="990">
        <f ca="1"/>
        <v>44609</v>
      </c>
      <c r="L76" s="28" vm="1369">
        <f ca="1"/>
        <v>76.36</v>
      </c>
    </row>
    <row r="77" spans="11:12" x14ac:dyDescent="0.3">
      <c r="K77" s="28" vm="992">
        <f ca="1"/>
        <v>44610</v>
      </c>
      <c r="L77" s="28" vm="1370">
        <f ca="1"/>
        <v>76.37</v>
      </c>
    </row>
    <row r="78" spans="11:12" x14ac:dyDescent="0.3">
      <c r="K78" s="28" vm="994">
        <f ca="1"/>
        <v>44614</v>
      </c>
      <c r="L78" s="28" vm="1371">
        <f ca="1"/>
        <v>75.95</v>
      </c>
    </row>
    <row r="79" spans="11:12" x14ac:dyDescent="0.3">
      <c r="K79" s="28" vm="996">
        <f ca="1"/>
        <v>44615</v>
      </c>
      <c r="L79" s="28" vm="1372">
        <f ca="1"/>
        <v>75.84</v>
      </c>
    </row>
    <row r="80" spans="11:12" x14ac:dyDescent="0.3">
      <c r="K80" s="28" vm="998">
        <f ca="1"/>
        <v>44616</v>
      </c>
      <c r="L80" s="28" vm="1373">
        <f ca="1"/>
        <v>73.510000000000005</v>
      </c>
    </row>
    <row r="81" spans="11:12" x14ac:dyDescent="0.3">
      <c r="K81" s="28" vm="1000">
        <f ca="1"/>
        <v>44617</v>
      </c>
      <c r="L81" s="28" vm="1374">
        <f ca="1"/>
        <v>76.319999999999993</v>
      </c>
    </row>
    <row r="82" spans="11:12" x14ac:dyDescent="0.3">
      <c r="K82" s="28" vm="1002">
        <f ca="1"/>
        <v>44620</v>
      </c>
      <c r="L82" s="28" vm="1375">
        <f ca="1"/>
        <v>76.58</v>
      </c>
    </row>
    <row r="83" spans="11:12" x14ac:dyDescent="0.3">
      <c r="K83" s="28" vm="1004">
        <f ca="1"/>
        <v>44621</v>
      </c>
      <c r="L83" s="28" vm="1376">
        <f ca="1"/>
        <v>76.34</v>
      </c>
    </row>
    <row r="84" spans="11:12" x14ac:dyDescent="0.3">
      <c r="K84" s="28" vm="1006">
        <f ca="1"/>
        <v>44622</v>
      </c>
      <c r="L84" s="28" vm="1377">
        <f ca="1"/>
        <v>76.67</v>
      </c>
    </row>
    <row r="85" spans="11:12" x14ac:dyDescent="0.3">
      <c r="K85" s="28" vm="1007">
        <f ca="1"/>
        <v>44623</v>
      </c>
      <c r="L85" s="28" vm="1378">
        <f ca="1"/>
        <v>77.150000000000006</v>
      </c>
    </row>
    <row r="86" spans="11:12" x14ac:dyDescent="0.3">
      <c r="K86" s="28" vm="1009">
        <f ca="1"/>
        <v>44624</v>
      </c>
      <c r="L86" s="28" vm="1379">
        <f ca="1"/>
        <v>77.83</v>
      </c>
    </row>
    <row r="87" spans="11:12" x14ac:dyDescent="0.3">
      <c r="K87" s="28" vm="1011">
        <f ca="1"/>
        <v>44627</v>
      </c>
      <c r="L87" s="28" vm="1380">
        <f ca="1"/>
        <v>77.73</v>
      </c>
    </row>
    <row r="88" spans="11:12" x14ac:dyDescent="0.3">
      <c r="K88" s="28" vm="1013">
        <f ca="1"/>
        <v>44628</v>
      </c>
      <c r="L88" s="28" vm="1339">
        <f ca="1"/>
        <v>76.95</v>
      </c>
    </row>
    <row r="89" spans="11:12" x14ac:dyDescent="0.3">
      <c r="K89" s="28" vm="1015">
        <f ca="1"/>
        <v>44629</v>
      </c>
      <c r="L89" s="28" vm="1381">
        <f ca="1"/>
        <v>77.790000000000006</v>
      </c>
    </row>
    <row r="90" spans="11:12" x14ac:dyDescent="0.3">
      <c r="K90" s="28" vm="1017">
        <f ca="1"/>
        <v>44630</v>
      </c>
      <c r="L90" s="28" vm="1382">
        <f ca="1"/>
        <v>77.89</v>
      </c>
    </row>
    <row r="91" spans="11:12" x14ac:dyDescent="0.3">
      <c r="K91" s="28" vm="1019">
        <f ca="1"/>
        <v>44631</v>
      </c>
      <c r="L91" s="28" vm="1383">
        <f ca="1"/>
        <v>78.260000000000005</v>
      </c>
    </row>
    <row r="92" spans="11:12" x14ac:dyDescent="0.3">
      <c r="K92" s="28" vm="1021">
        <f ca="1"/>
        <v>44634</v>
      </c>
      <c r="L92" s="28" vm="1384">
        <f ca="1"/>
        <v>77.78</v>
      </c>
    </row>
    <row r="93" spans="11:12" x14ac:dyDescent="0.3">
      <c r="K93" s="28" vm="1023">
        <f ca="1"/>
        <v>44635</v>
      </c>
      <c r="L93" s="28" vm="1385">
        <f ca="1"/>
        <v>78.64</v>
      </c>
    </row>
    <row r="94" spans="11:12" x14ac:dyDescent="0.3">
      <c r="K94" s="28" vm="1025">
        <f ca="1"/>
        <v>44636</v>
      </c>
      <c r="L94" s="28" vm="1386">
        <f ca="1"/>
        <v>78.12</v>
      </c>
    </row>
    <row r="95" spans="11:12" x14ac:dyDescent="0.3">
      <c r="K95" s="28" vm="1027">
        <f ca="1"/>
        <v>44637</v>
      </c>
      <c r="L95" s="28" vm="1387">
        <f ca="1"/>
        <v>78.94</v>
      </c>
    </row>
    <row r="96" spans="11:12" x14ac:dyDescent="0.3">
      <c r="K96" s="28" vm="1029">
        <f ca="1"/>
        <v>44638</v>
      </c>
      <c r="L96" s="28" vm="1388">
        <f ca="1"/>
        <v>79.11</v>
      </c>
    </row>
    <row r="97" spans="11:12" x14ac:dyDescent="0.3">
      <c r="K97" s="28" vm="1031">
        <f ca="1"/>
        <v>44641</v>
      </c>
      <c r="L97" s="28" vm="1389">
        <f ca="1"/>
        <v>79.06</v>
      </c>
    </row>
    <row r="98" spans="11:12" x14ac:dyDescent="0.3">
      <c r="K98" s="28" vm="1033">
        <f ca="1"/>
        <v>44642</v>
      </c>
      <c r="L98" s="28" vm="1390">
        <f ca="1"/>
        <v>79.3</v>
      </c>
    </row>
    <row r="99" spans="11:12" x14ac:dyDescent="0.3">
      <c r="K99" s="28" vm="1035">
        <f ca="1"/>
        <v>44643</v>
      </c>
      <c r="L99" s="28" vm="1391">
        <f ca="1"/>
        <v>79.73</v>
      </c>
    </row>
    <row r="100" spans="11:12" x14ac:dyDescent="0.3">
      <c r="K100" s="28" vm="1037">
        <f ca="1"/>
        <v>44644</v>
      </c>
      <c r="L100" s="28" vm="1392">
        <f ca="1"/>
        <v>80.41</v>
      </c>
    </row>
    <row r="101" spans="11:12" x14ac:dyDescent="0.3">
      <c r="K101" s="28" vm="1039">
        <f ca="1"/>
        <v>44645</v>
      </c>
      <c r="L101" s="28" vm="1393">
        <f ca="1"/>
        <v>81.34</v>
      </c>
    </row>
    <row r="102" spans="11:12" x14ac:dyDescent="0.3">
      <c r="K102" s="28" vm="1041">
        <f ca="1"/>
        <v>44648</v>
      </c>
      <c r="L102" s="28" vm="1394">
        <f ca="1"/>
        <v>81.209999999999994</v>
      </c>
    </row>
    <row r="103" spans="11:12" x14ac:dyDescent="0.3">
      <c r="K103" s="28" vm="1043">
        <f ca="1"/>
        <v>44649</v>
      </c>
      <c r="L103" s="28" vm="1395">
        <f ca="1"/>
        <v>81.569999999999993</v>
      </c>
    </row>
    <row r="104" spans="11:12" x14ac:dyDescent="0.3">
      <c r="K104" s="28" vm="1045">
        <f ca="1"/>
        <v>44650</v>
      </c>
      <c r="L104" s="28" vm="1396">
        <f ca="1"/>
        <v>82.4</v>
      </c>
    </row>
    <row r="105" spans="11:12" x14ac:dyDescent="0.3">
      <c r="K105" s="28" vm="1047">
        <f ca="1"/>
        <v>44651</v>
      </c>
      <c r="L105" s="28" vm="1397">
        <f ca="1"/>
        <v>82.05</v>
      </c>
    </row>
    <row r="106" spans="11:12" x14ac:dyDescent="0.3">
      <c r="K106" s="28" vm="1049">
        <f ca="1"/>
        <v>44652</v>
      </c>
      <c r="L106" s="28" vm="1398">
        <f ca="1"/>
        <v>83.52</v>
      </c>
    </row>
    <row r="107" spans="11:12" x14ac:dyDescent="0.3">
      <c r="K107" s="28" vm="1051">
        <f ca="1"/>
        <v>44655</v>
      </c>
      <c r="L107" s="28" vm="1399">
        <f ca="1"/>
        <v>83.49</v>
      </c>
    </row>
    <row r="108" spans="11:12" x14ac:dyDescent="0.3">
      <c r="K108" s="28" vm="1053">
        <f ca="1"/>
        <v>44656</v>
      </c>
      <c r="L108" s="28" vm="1400">
        <f ca="1"/>
        <v>83.72</v>
      </c>
    </row>
    <row r="109" spans="11:12" x14ac:dyDescent="0.3">
      <c r="K109" s="28" vm="1055">
        <f ca="1"/>
        <v>44657</v>
      </c>
      <c r="L109" s="28" vm="1401">
        <f ca="1"/>
        <v>84.97</v>
      </c>
    </row>
    <row r="110" spans="11:12" x14ac:dyDescent="0.3">
      <c r="K110" s="28" vm="1057">
        <f ca="1"/>
        <v>44658</v>
      </c>
      <c r="L110" s="28" vm="1402">
        <f ca="1"/>
        <v>86.8</v>
      </c>
    </row>
    <row r="111" spans="11:12" x14ac:dyDescent="0.3">
      <c r="K111" s="28" vm="1059">
        <f ca="1"/>
        <v>44659</v>
      </c>
      <c r="L111" s="28" vm="1403">
        <f ca="1"/>
        <v>87.68</v>
      </c>
    </row>
    <row r="112" spans="11:12" x14ac:dyDescent="0.3">
      <c r="K112" s="28" vm="1061">
        <f ca="1"/>
        <v>44662</v>
      </c>
      <c r="L112" s="28" vm="1404">
        <f ca="1"/>
        <v>86.63</v>
      </c>
    </row>
    <row r="113" spans="11:12" x14ac:dyDescent="0.3">
      <c r="K113" s="28" vm="1063">
        <f ca="1"/>
        <v>44663</v>
      </c>
      <c r="L113" s="28" vm="1405">
        <f ca="1"/>
        <v>85.63</v>
      </c>
    </row>
    <row r="114" spans="11:12" x14ac:dyDescent="0.3">
      <c r="K114" s="28" vm="1065">
        <f ca="1"/>
        <v>44664</v>
      </c>
      <c r="L114" s="28" vm="1406">
        <f ca="1"/>
        <v>86.13</v>
      </c>
    </row>
    <row r="115" spans="11:12" x14ac:dyDescent="0.3">
      <c r="K115" s="28" vm="1067">
        <f ca="1"/>
        <v>44665</v>
      </c>
      <c r="L115" s="28" vm="1407">
        <f ca="1"/>
        <v>86.91</v>
      </c>
    </row>
    <row r="116" spans="11:12" x14ac:dyDescent="0.3">
      <c r="K116" s="28" vm="1069">
        <f ca="1"/>
        <v>44669</v>
      </c>
      <c r="L116" s="28" vm="1408">
        <f ca="1"/>
        <v>86.07</v>
      </c>
    </row>
    <row r="117" spans="11:12" x14ac:dyDescent="0.3">
      <c r="K117" s="28" vm="1071">
        <f ca="1"/>
        <v>44670</v>
      </c>
      <c r="L117" s="28" vm="1409">
        <f ca="1"/>
        <v>85.79</v>
      </c>
    </row>
    <row r="118" spans="11:12" x14ac:dyDescent="0.3">
      <c r="K118" s="28" vm="1073">
        <f ca="1"/>
        <v>44671</v>
      </c>
      <c r="L118" s="28" vm="1410">
        <f ca="1"/>
        <v>86.46</v>
      </c>
    </row>
    <row r="119" spans="11:12" x14ac:dyDescent="0.3">
      <c r="K119" s="28" vm="1075">
        <f ca="1"/>
        <v>44672</v>
      </c>
      <c r="L119" s="28" vm="1411">
        <f ca="1"/>
        <v>86.23</v>
      </c>
    </row>
    <row r="120" spans="11:12" x14ac:dyDescent="0.3">
      <c r="K120" s="28" vm="1077">
        <f ca="1"/>
        <v>44673</v>
      </c>
      <c r="L120" s="28" vm="1412">
        <f ca="1"/>
        <v>84.59</v>
      </c>
    </row>
    <row r="121" spans="11:12" x14ac:dyDescent="0.3">
      <c r="K121" s="28" vm="1079">
        <f ca="1"/>
        <v>44676</v>
      </c>
      <c r="L121" s="28" vm="1413">
        <f ca="1"/>
        <v>85.44</v>
      </c>
    </row>
    <row r="122" spans="11:12" x14ac:dyDescent="0.3">
      <c r="K122" s="28" vm="1081">
        <f ca="1"/>
        <v>44677</v>
      </c>
      <c r="L122" s="28" vm="1414">
        <f ca="1"/>
        <v>84.48</v>
      </c>
    </row>
    <row r="123" spans="11:12" x14ac:dyDescent="0.3">
      <c r="K123" s="28" vm="1083">
        <f ca="1"/>
        <v>44678</v>
      </c>
      <c r="L123" s="28" vm="1415">
        <f ca="1"/>
        <v>84.41</v>
      </c>
    </row>
    <row r="124" spans="11:12" x14ac:dyDescent="0.3">
      <c r="K124" s="28" vm="1085">
        <f ca="1"/>
        <v>44679</v>
      </c>
      <c r="L124" s="28" vm="1199">
        <f ca="1"/>
        <v>88.58</v>
      </c>
    </row>
    <row r="125" spans="11:12" x14ac:dyDescent="0.3">
      <c r="K125" s="28" vm="1087">
        <f ca="1"/>
        <v>44680</v>
      </c>
      <c r="L125" s="28" vm="1416">
        <f ca="1"/>
        <v>88.69</v>
      </c>
    </row>
    <row r="126" spans="11:12" x14ac:dyDescent="0.3">
      <c r="K126" s="28" vm="1089">
        <f ca="1"/>
        <v>44683</v>
      </c>
      <c r="L126" s="28" vm="1417">
        <f ca="1"/>
        <v>87.65</v>
      </c>
    </row>
    <row r="127" spans="11:12" x14ac:dyDescent="0.3">
      <c r="K127" s="28" vm="1091">
        <f ca="1"/>
        <v>44684</v>
      </c>
      <c r="L127" s="28" vm="1418">
        <f ca="1"/>
        <v>87.1</v>
      </c>
    </row>
    <row r="128" spans="11:12" x14ac:dyDescent="0.3">
      <c r="K128" s="28" vm="1093">
        <f ca="1"/>
        <v>44685</v>
      </c>
      <c r="L128" s="28" vm="1419">
        <f ca="1"/>
        <v>88.52</v>
      </c>
    </row>
    <row r="129" spans="11:12" x14ac:dyDescent="0.3">
      <c r="K129" s="28" vm="1095">
        <f ca="1"/>
        <v>44686</v>
      </c>
      <c r="L129" s="28" vm="1206">
        <f ca="1"/>
        <v>88.01</v>
      </c>
    </row>
    <row r="130" spans="11:12" x14ac:dyDescent="0.3">
      <c r="K130" s="28" vm="1097">
        <f ca="1"/>
        <v>44687</v>
      </c>
      <c r="L130" s="28" vm="1202">
        <f ca="1"/>
        <v>88.39</v>
      </c>
    </row>
    <row r="131" spans="11:12" x14ac:dyDescent="0.3">
      <c r="K131" s="28" vm="9">
        <f ca="1"/>
        <v>44690</v>
      </c>
      <c r="L131" s="28" vm="1420">
        <f ca="1"/>
        <v>87.64</v>
      </c>
    </row>
    <row r="132" spans="11:12" x14ac:dyDescent="0.3">
      <c r="K132" s="28" vm="15">
        <f ca="1"/>
        <v>44691</v>
      </c>
      <c r="L132" s="28" vm="1421">
        <f ca="1"/>
        <v>87.81</v>
      </c>
    </row>
    <row r="133" spans="11:12" x14ac:dyDescent="0.3">
      <c r="K133" s="28" vm="21">
        <f ca="1"/>
        <v>44692</v>
      </c>
      <c r="L133" s="28" vm="1422">
        <f ca="1"/>
        <v>89.19</v>
      </c>
    </row>
    <row r="134" spans="11:12" x14ac:dyDescent="0.3">
      <c r="K134" s="28" vm="27">
        <f ca="1"/>
        <v>44693</v>
      </c>
      <c r="L134" s="28" vm="1423">
        <f ca="1"/>
        <v>90.83</v>
      </c>
    </row>
    <row r="135" spans="11:12" x14ac:dyDescent="0.3">
      <c r="K135" s="28" vm="33">
        <f ca="1"/>
        <v>44694</v>
      </c>
      <c r="L135" s="28" vm="1424">
        <f ca="1"/>
        <v>90.41</v>
      </c>
    </row>
    <row r="136" spans="11:12" x14ac:dyDescent="0.3">
      <c r="K136" s="28" vm="39">
        <f ca="1"/>
        <v>44697</v>
      </c>
      <c r="L136" s="28" vm="1425">
        <f ca="1"/>
        <v>92.32</v>
      </c>
    </row>
    <row r="137" spans="11:12" x14ac:dyDescent="0.3">
      <c r="K137" s="28" vm="45">
        <f ca="1"/>
        <v>44698</v>
      </c>
      <c r="L137" s="28" vm="1426">
        <f ca="1"/>
        <v>93</v>
      </c>
    </row>
    <row r="138" spans="11:12" x14ac:dyDescent="0.3">
      <c r="K138" s="28" vm="51">
        <f ca="1"/>
        <v>44699</v>
      </c>
      <c r="L138" s="28" vm="1427">
        <f ca="1"/>
        <v>92.1</v>
      </c>
    </row>
    <row r="139" spans="11:12" x14ac:dyDescent="0.3">
      <c r="K139" s="28" vm="57">
        <f ca="1"/>
        <v>44700</v>
      </c>
      <c r="L139" s="28" vm="1428">
        <f ca="1"/>
        <v>92.09</v>
      </c>
    </row>
    <row r="140" spans="11:12" x14ac:dyDescent="0.3">
      <c r="K140" s="28" vm="63">
        <f ca="1"/>
        <v>44701</v>
      </c>
      <c r="L140" s="28" vm="1429">
        <f ca="1"/>
        <v>93.55</v>
      </c>
    </row>
    <row r="141" spans="11:12" x14ac:dyDescent="0.3">
      <c r="K141" s="28" vm="69">
        <f ca="1"/>
        <v>44704</v>
      </c>
      <c r="L141" s="28" vm="1430">
        <f ca="1"/>
        <v>93.83</v>
      </c>
    </row>
    <row r="142" spans="11:12" x14ac:dyDescent="0.3">
      <c r="K142" s="28" vm="75">
        <f ca="1"/>
        <v>44705</v>
      </c>
      <c r="L142" s="28" vm="1431">
        <f ca="1"/>
        <v>94.64</v>
      </c>
    </row>
    <row r="143" spans="11:12" x14ac:dyDescent="0.3">
      <c r="K143" s="28" vm="81">
        <f ca="1"/>
        <v>44706</v>
      </c>
      <c r="L143" s="28" vm="1432">
        <f ca="1"/>
        <v>93.75</v>
      </c>
    </row>
    <row r="144" spans="11:12" x14ac:dyDescent="0.3">
      <c r="K144" s="28" vm="87">
        <f ca="1"/>
        <v>44707</v>
      </c>
      <c r="L144" s="28" vm="1433">
        <f ca="1"/>
        <v>92.31</v>
      </c>
    </row>
    <row r="145" spans="11:12" x14ac:dyDescent="0.3">
      <c r="K145" s="28" vm="93">
        <f ca="1"/>
        <v>44708</v>
      </c>
      <c r="L145" s="28" vm="1434">
        <f ca="1"/>
        <v>93.08</v>
      </c>
    </row>
    <row r="146" spans="11:12" x14ac:dyDescent="0.3">
      <c r="K146" s="28" vm="99">
        <f ca="1"/>
        <v>44712</v>
      </c>
      <c r="L146" s="28" vm="1435">
        <f ca="1"/>
        <v>92.03</v>
      </c>
    </row>
    <row r="147" spans="11:12" x14ac:dyDescent="0.3">
      <c r="K147" s="28" vm="105">
        <f ca="1"/>
        <v>44713</v>
      </c>
      <c r="L147" s="28" vm="1436">
        <f ca="1"/>
        <v>91.14</v>
      </c>
    </row>
    <row r="148" spans="11:12" x14ac:dyDescent="0.3">
      <c r="K148" s="28" vm="111">
        <f ca="1"/>
        <v>44714</v>
      </c>
      <c r="L148" s="28" vm="1437">
        <f ca="1"/>
        <v>90</v>
      </c>
    </row>
    <row r="149" spans="11:12" x14ac:dyDescent="0.3">
      <c r="K149" s="28" vm="117">
        <f ca="1"/>
        <v>44715</v>
      </c>
      <c r="L149" s="28" vm="1438">
        <f ca="1"/>
        <v>89.91</v>
      </c>
    </row>
    <row r="150" spans="11:12" x14ac:dyDescent="0.3">
      <c r="K150" s="28" vm="123">
        <f ca="1"/>
        <v>44718</v>
      </c>
      <c r="L150" s="28" vm="1439">
        <f ca="1"/>
        <v>89.84</v>
      </c>
    </row>
    <row r="151" spans="11:12" x14ac:dyDescent="0.3">
      <c r="K151" s="28" vm="129">
        <f ca="1"/>
        <v>44719</v>
      </c>
      <c r="L151" s="28" vm="1220">
        <f ca="1"/>
        <v>90.48</v>
      </c>
    </row>
    <row r="152" spans="11:12" x14ac:dyDescent="0.3">
      <c r="K152" s="28" vm="135">
        <f ca="1"/>
        <v>44720</v>
      </c>
      <c r="L152" s="28" vm="1440">
        <f ca="1"/>
        <v>89.48</v>
      </c>
    </row>
    <row r="153" spans="11:12" x14ac:dyDescent="0.3">
      <c r="K153" s="28" vm="141">
        <f ca="1"/>
        <v>44721</v>
      </c>
      <c r="L153" s="28" vm="1441">
        <f ca="1"/>
        <v>88</v>
      </c>
    </row>
    <row r="154" spans="11:12" x14ac:dyDescent="0.3">
      <c r="K154" s="28" vm="147">
        <f ca="1"/>
        <v>44722</v>
      </c>
      <c r="L154" s="28" vm="1442">
        <f ca="1"/>
        <v>87.18</v>
      </c>
    </row>
    <row r="155" spans="11:12" x14ac:dyDescent="0.3">
      <c r="K155" s="28" vm="153">
        <f ca="1"/>
        <v>44725</v>
      </c>
      <c r="L155" s="28" vm="1443">
        <f ca="1"/>
        <v>85</v>
      </c>
    </row>
    <row r="156" spans="11:12" x14ac:dyDescent="0.3">
      <c r="K156" s="28" vm="159">
        <f ca="1"/>
        <v>44726</v>
      </c>
      <c r="L156" s="28" vm="1444">
        <f ca="1"/>
        <v>84.5</v>
      </c>
    </row>
    <row r="157" spans="11:12" x14ac:dyDescent="0.3">
      <c r="K157" s="28" vm="165">
        <f ca="1"/>
        <v>44727</v>
      </c>
      <c r="L157" s="28" vm="1445">
        <f ca="1"/>
        <v>84.63</v>
      </c>
    </row>
    <row r="158" spans="11:12" x14ac:dyDescent="0.3">
      <c r="K158" s="28" vm="171">
        <f ca="1"/>
        <v>44728</v>
      </c>
      <c r="L158" s="28" vm="1446">
        <f ca="1"/>
        <v>84.89</v>
      </c>
    </row>
    <row r="159" spans="11:12" x14ac:dyDescent="0.3">
      <c r="K159" s="28" vm="177">
        <f ca="1"/>
        <v>44729</v>
      </c>
      <c r="L159" s="28" vm="1447">
        <f ca="1"/>
        <v>84.62</v>
      </c>
    </row>
    <row r="160" spans="11:12" x14ac:dyDescent="0.3">
      <c r="K160" s="28" vm="183">
        <f ca="1"/>
        <v>44733</v>
      </c>
      <c r="L160" s="28" vm="1448">
        <f ca="1"/>
        <v>88.03</v>
      </c>
    </row>
    <row r="161" spans="11:12" x14ac:dyDescent="0.3">
      <c r="K161" s="28" vm="189">
        <f ca="1"/>
        <v>44734</v>
      </c>
      <c r="L161" s="28" vm="1449">
        <f ca="1"/>
        <v>89.16</v>
      </c>
    </row>
    <row r="162" spans="11:12" x14ac:dyDescent="0.3">
      <c r="K162" s="28" vm="195">
        <f ca="1"/>
        <v>44735</v>
      </c>
      <c r="L162" s="28" vm="1450">
        <f ca="1"/>
        <v>92</v>
      </c>
    </row>
    <row r="163" spans="11:12" x14ac:dyDescent="0.3">
      <c r="K163" s="28" vm="201">
        <f ca="1"/>
        <v>44736</v>
      </c>
      <c r="L163" s="28" vm="1451">
        <f ca="1"/>
        <v>93.13</v>
      </c>
    </row>
    <row r="164" spans="11:12" x14ac:dyDescent="0.3">
      <c r="K164" s="28" vm="207">
        <f ca="1"/>
        <v>44739</v>
      </c>
      <c r="L164" s="28" vm="1452">
        <f ca="1"/>
        <v>94.41</v>
      </c>
    </row>
    <row r="165" spans="11:12" x14ac:dyDescent="0.3">
      <c r="K165" s="28" vm="212">
        <f ca="1"/>
        <v>44740</v>
      </c>
      <c r="L165" s="28" vm="1453">
        <f ca="1"/>
        <v>91.89</v>
      </c>
    </row>
    <row r="166" spans="11:12" x14ac:dyDescent="0.3">
      <c r="K166" s="28" vm="218">
        <f ca="1"/>
        <v>44741</v>
      </c>
      <c r="L166" s="28" vm="1454">
        <f ca="1"/>
        <v>92.51</v>
      </c>
    </row>
    <row r="167" spans="11:12" x14ac:dyDescent="0.3">
      <c r="K167" s="28" vm="224">
        <f ca="1"/>
        <v>44742</v>
      </c>
      <c r="L167" s="28" vm="1455">
        <f ca="1"/>
        <v>91.17</v>
      </c>
    </row>
    <row r="168" spans="11:12" x14ac:dyDescent="0.3">
      <c r="K168" s="28" vm="230">
        <f ca="1"/>
        <v>44743</v>
      </c>
      <c r="L168" s="28" vm="1456">
        <f ca="1"/>
        <v>92.42</v>
      </c>
    </row>
    <row r="169" spans="11:12" x14ac:dyDescent="0.3">
      <c r="K169" s="28" vm="235">
        <f ca="1"/>
        <v>44747</v>
      </c>
      <c r="L169" s="28" vm="1271">
        <f ca="1"/>
        <v>92.64</v>
      </c>
    </row>
    <row r="170" spans="11:12" x14ac:dyDescent="0.3">
      <c r="K170" s="28" vm="240">
        <f ca="1"/>
        <v>44748</v>
      </c>
      <c r="L170" s="28" vm="1451">
        <f ca="1"/>
        <v>93.13</v>
      </c>
    </row>
    <row r="171" spans="11:12" x14ac:dyDescent="0.3">
      <c r="K171" s="28" vm="246">
        <f ca="1"/>
        <v>44749</v>
      </c>
      <c r="L171" s="28" vm="1457">
        <f ca="1"/>
        <v>93.01</v>
      </c>
    </row>
    <row r="172" spans="11:12" x14ac:dyDescent="0.3">
      <c r="K172" s="28" vm="252">
        <f ca="1"/>
        <v>44750</v>
      </c>
      <c r="L172" s="28" vm="1458">
        <f ca="1"/>
        <v>92.78</v>
      </c>
    </row>
    <row r="173" spans="11:12" x14ac:dyDescent="0.3">
      <c r="K173" s="28" vm="258">
        <f ca="1"/>
        <v>44753</v>
      </c>
      <c r="L173" s="28" vm="1459">
        <f ca="1"/>
        <v>94.3</v>
      </c>
    </row>
    <row r="174" spans="11:12" x14ac:dyDescent="0.3">
      <c r="K174" s="28" vm="264">
        <f ca="1"/>
        <v>44754</v>
      </c>
      <c r="L174" s="28" vm="1460">
        <f ca="1"/>
        <v>93.6</v>
      </c>
    </row>
    <row r="175" spans="11:12" x14ac:dyDescent="0.3">
      <c r="K175" s="28" vm="270">
        <f ca="1"/>
        <v>44755</v>
      </c>
      <c r="L175" s="28" vm="1461">
        <f ca="1"/>
        <v>93.77</v>
      </c>
    </row>
    <row r="176" spans="11:12" x14ac:dyDescent="0.3">
      <c r="K176" s="28" vm="276">
        <f ca="1"/>
        <v>44756</v>
      </c>
      <c r="L176" s="28" vm="1462">
        <f ca="1"/>
        <v>93.88</v>
      </c>
    </row>
    <row r="177" spans="11:12" x14ac:dyDescent="0.3">
      <c r="K177" s="28" vm="282">
        <f ca="1"/>
        <v>44757</v>
      </c>
      <c r="L177" s="28" vm="1463">
        <f ca="1"/>
        <v>94.96</v>
      </c>
    </row>
    <row r="178" spans="11:12" x14ac:dyDescent="0.3">
      <c r="K178" s="28" vm="288">
        <f ca="1"/>
        <v>44760</v>
      </c>
      <c r="L178" s="28" vm="1464">
        <f ca="1"/>
        <v>92.34</v>
      </c>
    </row>
    <row r="179" spans="11:12" x14ac:dyDescent="0.3">
      <c r="K179" s="28" vm="293">
        <f ca="1"/>
        <v>44761</v>
      </c>
      <c r="L179" s="28" vm="1266">
        <f ca="1"/>
        <v>92.36</v>
      </c>
    </row>
    <row r="180" spans="11:12" x14ac:dyDescent="0.3">
      <c r="K180" s="28" vm="299">
        <f ca="1"/>
        <v>44762</v>
      </c>
      <c r="L180" s="28" vm="1465">
        <f ca="1"/>
        <v>89.65</v>
      </c>
    </row>
    <row r="181" spans="11:12" x14ac:dyDescent="0.3">
      <c r="K181" s="28" vm="305">
        <f ca="1"/>
        <v>44763</v>
      </c>
      <c r="L181" s="28" vm="1466">
        <f ca="1"/>
        <v>90.14</v>
      </c>
    </row>
    <row r="182" spans="11:12" x14ac:dyDescent="0.3">
      <c r="K182" s="28" vm="311">
        <f ca="1"/>
        <v>44764</v>
      </c>
      <c r="L182" s="28" vm="1467">
        <f ca="1"/>
        <v>90.11</v>
      </c>
    </row>
    <row r="183" spans="11:12" x14ac:dyDescent="0.3">
      <c r="K183" s="28" vm="317">
        <f ca="1"/>
        <v>44767</v>
      </c>
      <c r="L183" s="28" vm="1468">
        <f ca="1"/>
        <v>90.53</v>
      </c>
    </row>
    <row r="184" spans="11:12" x14ac:dyDescent="0.3">
      <c r="K184" s="28" vm="323">
        <f ca="1"/>
        <v>44768</v>
      </c>
      <c r="L184" s="28" vm="1469">
        <f ca="1"/>
        <v>91.29</v>
      </c>
    </row>
    <row r="185" spans="11:12" x14ac:dyDescent="0.3">
      <c r="K185" s="28" vm="328">
        <f ca="1"/>
        <v>44769</v>
      </c>
      <c r="L185" s="28" vm="1470">
        <f ca="1"/>
        <v>91.23</v>
      </c>
    </row>
    <row r="186" spans="11:12" x14ac:dyDescent="0.3">
      <c r="K186" s="28" vm="334">
        <f ca="1"/>
        <v>44770</v>
      </c>
      <c r="L186" s="28" vm="1471">
        <f ca="1"/>
        <v>89.94</v>
      </c>
    </row>
    <row r="187" spans="11:12" x14ac:dyDescent="0.3">
      <c r="K187" s="28" vm="340">
        <f ca="1"/>
        <v>44771</v>
      </c>
      <c r="L187" s="28" vm="1472">
        <f ca="1"/>
        <v>89.34</v>
      </c>
    </row>
    <row r="188" spans="11:12" x14ac:dyDescent="0.3">
      <c r="K188" s="28" vm="346">
        <f ca="1"/>
        <v>44774</v>
      </c>
      <c r="L188" s="28" vm="1473">
        <f ca="1"/>
        <v>88.53</v>
      </c>
    </row>
    <row r="189" spans="11:12" x14ac:dyDescent="0.3">
      <c r="K189" s="28" vm="352">
        <f ca="1"/>
        <v>44775</v>
      </c>
      <c r="L189" s="28" vm="1474">
        <f ca="1"/>
        <v>87.61</v>
      </c>
    </row>
    <row r="190" spans="11:12" x14ac:dyDescent="0.3">
      <c r="K190" s="28" vm="358">
        <f ca="1"/>
        <v>44776</v>
      </c>
      <c r="L190" s="28" vm="1475">
        <f ca="1"/>
        <v>87.62</v>
      </c>
    </row>
    <row r="191" spans="11:12" x14ac:dyDescent="0.3">
      <c r="K191" s="28" vm="364">
        <f ca="1"/>
        <v>44777</v>
      </c>
      <c r="L191" s="28" vm="1476">
        <f ca="1"/>
        <v>86.82</v>
      </c>
    </row>
    <row r="192" spans="11:12" x14ac:dyDescent="0.3">
      <c r="K192" s="28" vm="369">
        <f ca="1"/>
        <v>44778</v>
      </c>
      <c r="L192" s="28" vm="1477">
        <f ca="1"/>
        <v>87.41</v>
      </c>
    </row>
    <row r="193" spans="11:12" x14ac:dyDescent="0.3">
      <c r="K193" s="28" vm="374">
        <f ca="1"/>
        <v>44781</v>
      </c>
      <c r="L193" s="28" vm="1478">
        <f ca="1"/>
        <v>88.49</v>
      </c>
    </row>
    <row r="194" spans="11:12" x14ac:dyDescent="0.3">
      <c r="K194" s="28" vm="380">
        <f ca="1"/>
        <v>44782</v>
      </c>
      <c r="L194" s="28" vm="1479">
        <f ca="1"/>
        <v>89.52</v>
      </c>
    </row>
    <row r="195" spans="11:12" x14ac:dyDescent="0.3">
      <c r="K195" s="28" vm="385">
        <f ca="1"/>
        <v>44783</v>
      </c>
      <c r="L195" s="28" vm="1422">
        <f ca="1"/>
        <v>89.19</v>
      </c>
    </row>
    <row r="196" spans="11:12" x14ac:dyDescent="0.3">
      <c r="K196" s="28" vm="391">
        <f ca="1"/>
        <v>44784</v>
      </c>
      <c r="L196" s="28" vm="1480">
        <f ca="1"/>
        <v>88.93</v>
      </c>
    </row>
    <row r="197" spans="11:12" x14ac:dyDescent="0.3">
      <c r="K197" s="28" vm="397">
        <f ca="1"/>
        <v>44785</v>
      </c>
      <c r="L197" s="28" vm="1481">
        <f ca="1"/>
        <v>91.02</v>
      </c>
    </row>
    <row r="198" spans="11:12" x14ac:dyDescent="0.3">
      <c r="K198" s="28" vm="403">
        <f ca="1"/>
        <v>44788</v>
      </c>
      <c r="L198" s="28" vm="1482">
        <f ca="1"/>
        <v>90.6</v>
      </c>
    </row>
    <row r="199" spans="11:12" x14ac:dyDescent="0.3">
      <c r="K199" s="28" vm="408">
        <f ca="1"/>
        <v>44789</v>
      </c>
      <c r="L199" s="28" vm="1483">
        <f ca="1"/>
        <v>90.59</v>
      </c>
    </row>
    <row r="200" spans="11:12" x14ac:dyDescent="0.3">
      <c r="K200" s="28" vm="413">
        <f ca="1"/>
        <v>44790</v>
      </c>
      <c r="L200" s="28" vm="1484">
        <f ca="1"/>
        <v>91.04</v>
      </c>
    </row>
    <row r="201" spans="11:12" x14ac:dyDescent="0.3">
      <c r="K201" s="28" vm="418">
        <f ca="1"/>
        <v>44791</v>
      </c>
      <c r="L201" s="28" vm="1485">
        <f ca="1"/>
        <v>91.4</v>
      </c>
    </row>
    <row r="202" spans="11:12" x14ac:dyDescent="0.3">
      <c r="K202" s="28" vm="422">
        <f ca="1"/>
        <v>44792</v>
      </c>
      <c r="L202" s="28" vm="1486">
        <f ca="1"/>
        <v>92.08</v>
      </c>
    </row>
    <row r="203" spans="11:12" x14ac:dyDescent="0.3">
      <c r="K203" s="28" vm="428">
        <f ca="1"/>
        <v>44795</v>
      </c>
      <c r="L203" s="28" vm="1487">
        <f ca="1"/>
        <v>91.16</v>
      </c>
    </row>
    <row r="204" spans="11:12" x14ac:dyDescent="0.3">
      <c r="K204" s="28" vm="434">
        <f ca="1"/>
        <v>44796</v>
      </c>
      <c r="L204" s="28" vm="1225">
        <f ca="1"/>
        <v>90.2</v>
      </c>
    </row>
    <row r="205" spans="11:12" x14ac:dyDescent="0.3">
      <c r="K205" s="28" vm="440">
        <f ca="1"/>
        <v>44797</v>
      </c>
      <c r="L205" s="28" vm="1488">
        <f ca="1"/>
        <v>90.01</v>
      </c>
    </row>
    <row r="206" spans="11:12" x14ac:dyDescent="0.3">
      <c r="K206" s="28" vm="446">
        <f ca="1"/>
        <v>44798</v>
      </c>
      <c r="L206" s="28" vm="1489">
        <f ca="1"/>
        <v>90.27</v>
      </c>
    </row>
    <row r="207" spans="11:12" x14ac:dyDescent="0.3">
      <c r="K207" s="28" vm="452">
        <f ca="1"/>
        <v>44799</v>
      </c>
      <c r="L207" s="28" vm="1490">
        <f ca="1"/>
        <v>89.26</v>
      </c>
    </row>
    <row r="208" spans="11:12" x14ac:dyDescent="0.3">
      <c r="K208" s="28" vm="458">
        <f ca="1"/>
        <v>44802</v>
      </c>
      <c r="L208" s="28" vm="1491">
        <f ca="1"/>
        <v>87.59</v>
      </c>
    </row>
    <row r="209" spans="11:12" x14ac:dyDescent="0.3">
      <c r="K209" s="28" vm="464">
        <f ca="1"/>
        <v>44803</v>
      </c>
      <c r="L209" s="28" vm="1492">
        <f ca="1"/>
        <v>86.88</v>
      </c>
    </row>
    <row r="210" spans="11:12" x14ac:dyDescent="0.3">
      <c r="K210" s="28" vm="470">
        <f ca="1"/>
        <v>44804</v>
      </c>
      <c r="L210" s="28" vm="1493">
        <f ca="1"/>
        <v>85.36</v>
      </c>
    </row>
    <row r="211" spans="11:12" x14ac:dyDescent="0.3">
      <c r="K211" s="28" vm="476">
        <f ca="1"/>
        <v>44805</v>
      </c>
      <c r="L211" s="28" vm="1494">
        <f ca="1"/>
        <v>87.15</v>
      </c>
    </row>
    <row r="212" spans="11:12" x14ac:dyDescent="0.3">
      <c r="K212" s="28" vm="482">
        <f ca="1"/>
        <v>44806</v>
      </c>
      <c r="L212" s="28" vm="1411">
        <f ca="1"/>
        <v>86.23</v>
      </c>
    </row>
    <row r="213" spans="11:12" x14ac:dyDescent="0.3">
      <c r="K213" s="28" vm="488">
        <f ca="1"/>
        <v>44810</v>
      </c>
      <c r="L213" s="28" vm="1495">
        <f ca="1"/>
        <v>86.42</v>
      </c>
    </row>
    <row r="214" spans="11:12" x14ac:dyDescent="0.3">
      <c r="K214" s="28" vm="494">
        <f ca="1"/>
        <v>44811</v>
      </c>
      <c r="L214" s="28" vm="1496">
        <f ca="1"/>
        <v>86.87</v>
      </c>
    </row>
    <row r="215" spans="11:12" x14ac:dyDescent="0.3">
      <c r="K215" s="28" vm="500">
        <f ca="1"/>
        <v>44812</v>
      </c>
      <c r="L215" s="28" vm="1497">
        <f ca="1"/>
        <v>87.42</v>
      </c>
    </row>
    <row r="216" spans="11:12" x14ac:dyDescent="0.3">
      <c r="K216" s="28" vm="505">
        <f ca="1"/>
        <v>44813</v>
      </c>
      <c r="L216" s="28" vm="1498">
        <f ca="1"/>
        <v>87.34</v>
      </c>
    </row>
    <row r="217" spans="11:12" x14ac:dyDescent="0.3">
      <c r="K217" s="28" vm="511">
        <f ca="1"/>
        <v>44816</v>
      </c>
      <c r="L217" s="28" vm="1499">
        <f ca="1"/>
        <v>88.16</v>
      </c>
    </row>
    <row r="218" spans="11:12" x14ac:dyDescent="0.3">
      <c r="K218" s="28" vm="517">
        <f ca="1"/>
        <v>44817</v>
      </c>
      <c r="L218" s="28" vm="1500">
        <f ca="1"/>
        <v>86.28</v>
      </c>
    </row>
    <row r="219" spans="11:12" x14ac:dyDescent="0.3">
      <c r="K219" s="28" vm="523">
        <f ca="1"/>
        <v>44818</v>
      </c>
      <c r="L219" s="28" vm="1501">
        <f ca="1"/>
        <v>86.95</v>
      </c>
    </row>
    <row r="220" spans="11:12" x14ac:dyDescent="0.3">
      <c r="K220" s="28" vm="529">
        <f ca="1"/>
        <v>44819</v>
      </c>
      <c r="L220" s="28" vm="1502">
        <f ca="1"/>
        <v>86.75</v>
      </c>
    </row>
    <row r="221" spans="11:12" x14ac:dyDescent="0.3">
      <c r="K221" s="28" vm="535">
        <f ca="1"/>
        <v>44820</v>
      </c>
      <c r="L221" s="28" vm="1503">
        <f ca="1"/>
        <v>87.72</v>
      </c>
    </row>
    <row r="222" spans="11:12" x14ac:dyDescent="0.3">
      <c r="K222" s="28" vm="541">
        <f ca="1"/>
        <v>44823</v>
      </c>
      <c r="L222" s="28" vm="1504">
        <f ca="1"/>
        <v>86.64</v>
      </c>
    </row>
    <row r="223" spans="11:12" x14ac:dyDescent="0.3">
      <c r="K223" s="28" vm="547">
        <f ca="1"/>
        <v>44824</v>
      </c>
      <c r="L223" s="28" vm="1505">
        <f ca="1"/>
        <v>86</v>
      </c>
    </row>
    <row r="224" spans="11:12" x14ac:dyDescent="0.3">
      <c r="K224" s="28" vm="553">
        <f ca="1"/>
        <v>44825</v>
      </c>
      <c r="L224" s="28" vm="1506">
        <f ca="1"/>
        <v>84.53</v>
      </c>
    </row>
    <row r="225" spans="11:12" x14ac:dyDescent="0.3">
      <c r="K225" s="28" vm="559">
        <f ca="1"/>
        <v>44826</v>
      </c>
      <c r="L225" s="28" vm="1507">
        <f ca="1"/>
        <v>87.51</v>
      </c>
    </row>
    <row r="226" spans="11:12" x14ac:dyDescent="0.3">
      <c r="K226" s="28" vm="565">
        <f ca="1"/>
        <v>44827</v>
      </c>
      <c r="L226" s="28" vm="1508">
        <f ca="1"/>
        <v>86.78</v>
      </c>
    </row>
    <row r="227" spans="11:12" x14ac:dyDescent="0.3">
      <c r="K227" s="28" vm="571">
        <f ca="1"/>
        <v>44830</v>
      </c>
      <c r="L227" s="28" vm="1509">
        <f ca="1"/>
        <v>86.18</v>
      </c>
    </row>
    <row r="228" spans="11:12" x14ac:dyDescent="0.3">
      <c r="K228" s="28" vm="577">
        <f ca="1"/>
        <v>44831</v>
      </c>
      <c r="L228" s="28" vm="1510">
        <f ca="1"/>
        <v>85.84</v>
      </c>
    </row>
    <row r="229" spans="11:12" x14ac:dyDescent="0.3">
      <c r="K229" s="28" vm="583">
        <f ca="1"/>
        <v>44832</v>
      </c>
      <c r="L229" s="28" vm="1508">
        <f ca="1"/>
        <v>86.78</v>
      </c>
    </row>
    <row r="230" spans="11:12" x14ac:dyDescent="0.3">
      <c r="K230" s="28" vm="589">
        <f ca="1"/>
        <v>44833</v>
      </c>
      <c r="L230" s="28" vm="1504">
        <f ca="1"/>
        <v>86.64</v>
      </c>
    </row>
    <row r="231" spans="11:12" x14ac:dyDescent="0.3">
      <c r="K231" s="28" vm="595">
        <f ca="1"/>
        <v>44834</v>
      </c>
      <c r="L231" s="28" vm="1511">
        <f ca="1"/>
        <v>86.12</v>
      </c>
    </row>
    <row r="232" spans="11:12" x14ac:dyDescent="0.3">
      <c r="K232" s="28" vm="601">
        <f ca="1"/>
        <v>44837</v>
      </c>
      <c r="L232" s="28" vm="1512">
        <f ca="1"/>
        <v>87.55</v>
      </c>
    </row>
    <row r="233" spans="11:12" x14ac:dyDescent="0.3">
      <c r="K233" s="28" vm="607">
        <f ca="1"/>
        <v>44838</v>
      </c>
      <c r="L233" s="28" vm="1202">
        <f ca="1"/>
        <v>88.39</v>
      </c>
    </row>
    <row r="234" spans="11:12" x14ac:dyDescent="0.3">
      <c r="K234" s="28" vm="613">
        <f ca="1"/>
        <v>44839</v>
      </c>
      <c r="L234" s="28" vm="1202">
        <f ca="1"/>
        <v>88.39</v>
      </c>
    </row>
    <row r="235" spans="11:12" x14ac:dyDescent="0.3">
      <c r="K235" s="28" vm="619">
        <f ca="1"/>
        <v>44840</v>
      </c>
      <c r="L235" s="28" vm="1208">
        <f ca="1"/>
        <v>87.44</v>
      </c>
    </row>
    <row r="236" spans="11:12" x14ac:dyDescent="0.3">
      <c r="K236" s="28" vm="625">
        <f ca="1"/>
        <v>44841</v>
      </c>
      <c r="L236" s="28" vm="1214">
        <f ca="1"/>
        <v>87.6</v>
      </c>
    </row>
    <row r="237" spans="11:12" x14ac:dyDescent="0.3">
      <c r="K237" s="28" vm="631">
        <f ca="1"/>
        <v>44844</v>
      </c>
      <c r="L237" s="28" vm="1220">
        <f ca="1"/>
        <v>90.48</v>
      </c>
    </row>
    <row r="238" spans="11:12" x14ac:dyDescent="0.3">
      <c r="K238" s="28" vm="637">
        <f ca="1"/>
        <v>44845</v>
      </c>
      <c r="L238" s="28" vm="1226">
        <f ca="1"/>
        <v>91.05</v>
      </c>
    </row>
    <row r="239" spans="11:12" x14ac:dyDescent="0.3">
      <c r="K239" s="28" vm="643">
        <f ca="1"/>
        <v>44846</v>
      </c>
      <c r="L239" s="28" vm="1232">
        <f ca="1"/>
        <v>90.42</v>
      </c>
    </row>
    <row r="240" spans="11:12" x14ac:dyDescent="0.3">
      <c r="K240" s="28" vm="649">
        <f ca="1"/>
        <v>44847</v>
      </c>
      <c r="L240" s="28" vm="1238">
        <f ca="1"/>
        <v>92.49</v>
      </c>
    </row>
    <row r="241" spans="11:12" x14ac:dyDescent="0.3">
      <c r="K241" s="28" vm="655">
        <f ca="1"/>
        <v>44848</v>
      </c>
      <c r="L241" s="28" vm="1244">
        <f ca="1"/>
        <v>92.18</v>
      </c>
    </row>
    <row r="242" spans="11:12" x14ac:dyDescent="0.3">
      <c r="K242" s="28" vm="661">
        <f ca="1"/>
        <v>44851</v>
      </c>
      <c r="L242" s="28" vm="1250">
        <f ca="1"/>
        <v>94.12</v>
      </c>
    </row>
    <row r="243" spans="11:12" x14ac:dyDescent="0.3">
      <c r="K243" s="28" vm="667">
        <f ca="1"/>
        <v>44852</v>
      </c>
      <c r="L243" s="28" vm="1256">
        <f ca="1"/>
        <v>94.61</v>
      </c>
    </row>
    <row r="244" spans="11:12" x14ac:dyDescent="0.3">
      <c r="K244" s="28" vm="672">
        <f ca="1"/>
        <v>44853</v>
      </c>
      <c r="L244" s="28" vm="1261">
        <f ca="1"/>
        <v>93.26</v>
      </c>
    </row>
    <row r="245" spans="11:12" x14ac:dyDescent="0.3">
      <c r="K245" s="28" vm="678">
        <f ca="1"/>
        <v>44854</v>
      </c>
      <c r="L245" s="28" vm="1267">
        <f ca="1"/>
        <v>92.94</v>
      </c>
    </row>
    <row r="246" spans="11:12" x14ac:dyDescent="0.3">
      <c r="K246" s="28" vm="683">
        <f ca="1"/>
        <v>44855</v>
      </c>
      <c r="L246" s="28" vm="1272">
        <f ca="1"/>
        <v>95.67</v>
      </c>
    </row>
    <row r="247" spans="11:12" x14ac:dyDescent="0.3">
      <c r="K247" s="28" vm="689">
        <f ca="1"/>
        <v>44858</v>
      </c>
      <c r="L247" s="28" vm="1278">
        <f ca="1"/>
        <v>97.37</v>
      </c>
    </row>
    <row r="248" spans="11:12" x14ac:dyDescent="0.3">
      <c r="K248" s="28" vm="694">
        <f ca="1"/>
        <v>44859</v>
      </c>
      <c r="L248" s="28" vm="1284">
        <f ca="1"/>
        <v>97.71</v>
      </c>
    </row>
    <row r="249" spans="11:12" x14ac:dyDescent="0.3">
      <c r="K249" s="28" vm="698">
        <f ca="1"/>
        <v>44860</v>
      </c>
      <c r="L249" s="28" vm="1289">
        <f ca="1"/>
        <v>98.41</v>
      </c>
    </row>
    <row r="250" spans="11:12" x14ac:dyDescent="0.3">
      <c r="K250" s="28" vm="704">
        <f ca="1"/>
        <v>44861</v>
      </c>
      <c r="L250" s="28" vm="1295">
        <f ca="1"/>
        <v>99.74</v>
      </c>
    </row>
    <row r="251" spans="11:12" x14ac:dyDescent="0.3">
      <c r="K251" s="28" vm="709">
        <f ca="1"/>
        <v>44862</v>
      </c>
      <c r="L251" s="28" vm="1301">
        <f ca="1"/>
        <v>100.77</v>
      </c>
    </row>
    <row r="252" spans="11:12" x14ac:dyDescent="0.3">
      <c r="K252" s="28" vm="714">
        <f ca="1"/>
        <v>44865</v>
      </c>
      <c r="L252" s="28" vm="1307">
        <f ca="1"/>
        <v>101.2</v>
      </c>
    </row>
    <row r="253" spans="11:12" x14ac:dyDescent="0.3">
      <c r="K253" s="28" vm="720">
        <f ca="1"/>
        <v>44866</v>
      </c>
      <c r="L253" s="28" vm="1313">
        <f ca="1"/>
        <v>99.76</v>
      </c>
    </row>
    <row r="254" spans="11:12" x14ac:dyDescent="0.3">
      <c r="K254" s="28" vm="725">
        <f ca="1"/>
        <v>44867</v>
      </c>
      <c r="L254" s="28" vm="1319">
        <f ca="1"/>
        <v>99.4</v>
      </c>
    </row>
    <row r="255" spans="11:12" x14ac:dyDescent="0.3">
      <c r="K255" s="28" vm="731">
        <f ca="1"/>
        <v>44868</v>
      </c>
      <c r="L255" s="28" vm="1324">
        <f ca="1"/>
        <v>98.75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Historical quotes_Ledger</vt:lpstr>
      <vt:lpstr>Watchlist</vt:lpstr>
      <vt:lpstr>LLY</vt:lpstr>
      <vt:lpstr>MRK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2022-10-26T21:06:58Z</dcterms:created>
  <dcterms:modified xsi:type="dcterms:W3CDTF">2022-11-04T19:46:43Z</dcterms:modified>
</cp:coreProperties>
</file>