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i unidad\UGR\Ingeniería Informática + Matemáticas\Primer Curso\1er Cuatrimestre\FFT\Prácticas de Laboratorio\Práctica 5\"/>
    </mc:Choice>
  </mc:AlternateContent>
  <xr:revisionPtr revIDLastSave="0" documentId="13_ncr:1_{81FCDDCE-3EAF-43F9-B495-2F6DD6163EE0}" xr6:coauthVersionLast="47" xr6:coauthVersionMax="47" xr10:uidLastSave="{00000000-0000-0000-0000-000000000000}"/>
  <bookViews>
    <workbookView xWindow="-120" yWindow="-120" windowWidth="29040" windowHeight="15720" xr2:uid="{739A7A1C-2E7A-DD4E-A505-88FA332D817C}"/>
  </bookViews>
  <sheets>
    <sheet name="Car. Transferencia" sheetId="1" r:id="rId1"/>
    <sheet name="Curva I-V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28" i="1"/>
  <c r="F10" i="3"/>
  <c r="F3" i="3"/>
  <c r="F4" i="3"/>
  <c r="F5" i="3"/>
  <c r="F6" i="3"/>
  <c r="F7" i="3"/>
  <c r="F8" i="3"/>
  <c r="F9" i="3"/>
  <c r="F11" i="3"/>
  <c r="F12" i="3"/>
  <c r="F13" i="3"/>
  <c r="E3" i="3"/>
  <c r="E13" i="3"/>
  <c r="E12" i="3"/>
  <c r="E11" i="3"/>
  <c r="E10" i="3"/>
  <c r="E9" i="3"/>
  <c r="E8" i="3"/>
  <c r="E7" i="3"/>
  <c r="E6" i="3"/>
  <c r="E5" i="3"/>
  <c r="E4" i="3"/>
  <c r="H16" i="1"/>
  <c r="H11" i="1"/>
  <c r="H17" i="1"/>
  <c r="H15" i="1"/>
  <c r="I15" i="1"/>
  <c r="I16" i="1"/>
  <c r="I17" i="1"/>
  <c r="H18" i="1"/>
  <c r="I18" i="1"/>
  <c r="H19" i="1"/>
  <c r="I19" i="1"/>
  <c r="H3" i="1"/>
  <c r="H4" i="1"/>
  <c r="H5" i="1"/>
  <c r="H6" i="1"/>
  <c r="H7" i="1"/>
  <c r="H8" i="1"/>
  <c r="H9" i="1"/>
  <c r="H10" i="1"/>
  <c r="H12" i="1"/>
  <c r="H13" i="1"/>
  <c r="H14" i="1"/>
  <c r="I3" i="1"/>
  <c r="I4" i="1"/>
  <c r="I5" i="1"/>
  <c r="I6" i="1"/>
  <c r="I8" i="1"/>
  <c r="I9" i="1"/>
  <c r="I10" i="1"/>
  <c r="I11" i="1"/>
  <c r="I12" i="1"/>
  <c r="I13" i="1"/>
  <c r="I14" i="1"/>
</calcChain>
</file>

<file path=xl/sharedStrings.xml><?xml version="1.0" encoding="utf-8"?>
<sst xmlns="http://schemas.openxmlformats.org/spreadsheetml/2006/main" count="23" uniqueCount="17">
  <si>
    <r>
      <t>(V</t>
    </r>
    <r>
      <rPr>
        <vertAlign val="subscript"/>
        <sz val="12"/>
        <color theme="1"/>
        <rFont val="Calibri (Body)"/>
      </rPr>
      <t>i</t>
    </r>
    <r>
      <rPr>
        <sz val="12"/>
        <color theme="1"/>
        <rFont val="Calibri"/>
        <family val="2"/>
        <scheme val="minor"/>
      </rPr>
      <t xml:space="preserve">) </t>
    </r>
    <r>
      <rPr>
        <sz val="9"/>
        <color theme="1"/>
        <rFont val="Calibri (Body)"/>
      </rPr>
      <t>[V]</t>
    </r>
  </si>
  <si>
    <r>
      <t>(V</t>
    </r>
    <r>
      <rPr>
        <vertAlign val="subscript"/>
        <sz val="12"/>
        <color theme="1"/>
        <rFont val="Calibri (Body)"/>
      </rPr>
      <t>i</t>
    </r>
    <r>
      <rPr>
        <vertAlign val="superscript"/>
        <sz val="12"/>
        <color theme="1"/>
        <rFont val="Calibri (Body)"/>
      </rPr>
      <t>exp</t>
    </r>
    <r>
      <rPr>
        <sz val="12"/>
        <color theme="1"/>
        <rFont val="Calibri"/>
        <family val="2"/>
        <scheme val="minor"/>
      </rPr>
      <t xml:space="preserve">) </t>
    </r>
    <r>
      <rPr>
        <sz val="9"/>
        <color theme="1"/>
        <rFont val="Calibri (Body)"/>
      </rPr>
      <t>[V]</t>
    </r>
  </si>
  <si>
    <r>
      <t>(V</t>
    </r>
    <r>
      <rPr>
        <vertAlign val="subscript"/>
        <sz val="12"/>
        <color theme="1"/>
        <rFont val="Calibri (Body)"/>
      </rPr>
      <t>GS</t>
    </r>
    <r>
      <rPr>
        <sz val="12"/>
        <color theme="1"/>
        <rFont val="Calibri"/>
        <family val="2"/>
        <scheme val="minor"/>
      </rPr>
      <t xml:space="preserve">) </t>
    </r>
    <r>
      <rPr>
        <sz val="9"/>
        <color theme="1"/>
        <rFont val="Calibri (Body)"/>
      </rPr>
      <t>[V]</t>
    </r>
  </si>
  <si>
    <r>
      <t>(V</t>
    </r>
    <r>
      <rPr>
        <vertAlign val="subscript"/>
        <sz val="12"/>
        <color theme="1"/>
        <rFont val="Calibri (Body)"/>
      </rPr>
      <t>DS</t>
    </r>
    <r>
      <rPr>
        <sz val="12"/>
        <color theme="1"/>
        <rFont val="Calibri"/>
        <family val="2"/>
        <scheme val="minor"/>
      </rPr>
      <t xml:space="preserve">) </t>
    </r>
    <r>
      <rPr>
        <sz val="9"/>
        <color theme="1"/>
        <rFont val="Calibri (Body)"/>
      </rPr>
      <t>[V]</t>
    </r>
  </si>
  <si>
    <r>
      <t>(V</t>
    </r>
    <r>
      <rPr>
        <vertAlign val="subscript"/>
        <sz val="12"/>
        <color theme="1"/>
        <rFont val="Calibri (Body)"/>
      </rPr>
      <t>RG</t>
    </r>
    <r>
      <rPr>
        <sz val="12"/>
        <color theme="1"/>
        <rFont val="Calibri"/>
        <family val="2"/>
        <scheme val="minor"/>
      </rPr>
      <t xml:space="preserve">) </t>
    </r>
    <r>
      <rPr>
        <sz val="9"/>
        <color theme="1"/>
        <rFont val="Calibri (Body)"/>
      </rPr>
      <t>[V]</t>
    </r>
  </si>
  <si>
    <r>
      <t>(V</t>
    </r>
    <r>
      <rPr>
        <vertAlign val="subscript"/>
        <sz val="12"/>
        <color theme="1"/>
        <rFont val="Calibri (Body)"/>
      </rPr>
      <t>RD</t>
    </r>
    <r>
      <rPr>
        <sz val="12"/>
        <color theme="1"/>
        <rFont val="Calibri"/>
        <family val="2"/>
        <scheme val="minor"/>
      </rPr>
      <t>)</t>
    </r>
    <r>
      <rPr>
        <sz val="9"/>
        <color theme="1"/>
        <rFont val="Calibri (Body)"/>
      </rPr>
      <t xml:space="preserve"> [V]</t>
    </r>
  </si>
  <si>
    <r>
      <t>R</t>
    </r>
    <r>
      <rPr>
        <vertAlign val="sub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>[Ω]</t>
    </r>
  </si>
  <si>
    <r>
      <t>R</t>
    </r>
    <r>
      <rPr>
        <vertAlign val="subscript"/>
        <sz val="12"/>
        <color theme="1"/>
        <rFont val="Calibri (Body)"/>
      </rPr>
      <t>G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>[Ω]</t>
    </r>
  </si>
  <si>
    <r>
      <t>I</t>
    </r>
    <r>
      <rPr>
        <vertAlign val="sub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>[A]</t>
    </r>
  </si>
  <si>
    <r>
      <t>I</t>
    </r>
    <r>
      <rPr>
        <vertAlign val="subscript"/>
        <sz val="12"/>
        <color theme="1"/>
        <rFont val="Calibri (Body)"/>
      </rPr>
      <t>G</t>
    </r>
    <r>
      <rPr>
        <sz val="12"/>
        <color theme="1"/>
        <rFont val="Calibri"/>
        <family val="2"/>
        <scheme val="minor"/>
      </rPr>
      <t xml:space="preserve"> </t>
    </r>
    <r>
      <rPr>
        <sz val="9"/>
        <color theme="1"/>
        <rFont val="Calibri (Body)"/>
      </rPr>
      <t>[A]</t>
    </r>
  </si>
  <si>
    <r>
      <t>(V</t>
    </r>
    <r>
      <rPr>
        <vertAlign val="subscript"/>
        <sz val="12"/>
        <color theme="1"/>
        <rFont val="Calibri (Body)"/>
      </rPr>
      <t>GS</t>
    </r>
    <r>
      <rPr>
        <sz val="12"/>
        <color theme="1"/>
        <rFont val="Calibri"/>
        <family val="2"/>
        <scheme val="minor"/>
      </rPr>
      <t>) = (V</t>
    </r>
    <r>
      <rPr>
        <vertAlign val="subscript"/>
        <sz val="12"/>
        <color theme="1"/>
        <rFont val="Calibri (Body)"/>
      </rPr>
      <t>DS</t>
    </r>
    <r>
      <rPr>
        <sz val="12"/>
        <color theme="1"/>
        <rFont val="Calibri"/>
        <family val="2"/>
        <scheme val="minor"/>
      </rPr>
      <t xml:space="preserve">) </t>
    </r>
    <r>
      <rPr>
        <sz val="9"/>
        <color theme="1"/>
        <rFont val="Calibri (Body)"/>
      </rPr>
      <t>[V]</t>
    </r>
  </si>
  <si>
    <r>
      <t>Sqrt(I</t>
    </r>
    <r>
      <rPr>
        <vertAlign val="sub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>)</t>
    </r>
  </si>
  <si>
    <t>Tomo datos a partir de 2V, ya que estará en saturación</t>
  </si>
  <si>
    <t>Vdd</t>
  </si>
  <si>
    <t>k</t>
  </si>
  <si>
    <t>R_D</t>
  </si>
  <si>
    <t>V_T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</si>
</sst>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>
    <font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sz val="9"/>
      <color theme="1"/>
      <name val="Calibri (Body)"/>
    </font>
    <font>
      <vertAlign val="subscript"/>
      <sz val="12"/>
      <color theme="1"/>
      <name val="Calibri (Body)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1">
    <dxf>
      <numFmt numFmtId="165" formatCode="0.000"/>
    </dxf>
    <dxf>
      <numFmt numFmtId="1" formatCode="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5" formatCode="0.00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Característica de Transferencia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'Car. Transferencia'!$C$3:$C$19</c:f>
              <c:numCache>
                <c:formatCode>0.000</c:formatCode>
                <c:ptCount val="17"/>
                <c:pt idx="0">
                  <c:v>0.23100000000000001</c:v>
                </c:pt>
                <c:pt idx="1">
                  <c:v>0.33100000000000002</c:v>
                </c:pt>
                <c:pt idx="2">
                  <c:v>0.94099999999999995</c:v>
                </c:pt>
                <c:pt idx="3">
                  <c:v>1.234</c:v>
                </c:pt>
                <c:pt idx="4">
                  <c:v>1.548</c:v>
                </c:pt>
                <c:pt idx="5">
                  <c:v>1.8779999999999999</c:v>
                </c:pt>
                <c:pt idx="6">
                  <c:v>2.1469999999999998</c:v>
                </c:pt>
                <c:pt idx="7">
                  <c:v>2.5190000000000001</c:v>
                </c:pt>
                <c:pt idx="8">
                  <c:v>3.0270000000000001</c:v>
                </c:pt>
                <c:pt idx="9">
                  <c:v>4.0599999999999996</c:v>
                </c:pt>
                <c:pt idx="10">
                  <c:v>5.0599999999999996</c:v>
                </c:pt>
                <c:pt idx="11">
                  <c:v>6.04</c:v>
                </c:pt>
                <c:pt idx="12">
                  <c:v>7.01</c:v>
                </c:pt>
                <c:pt idx="13">
                  <c:v>9.3620000000000001</c:v>
                </c:pt>
                <c:pt idx="14">
                  <c:v>11.462</c:v>
                </c:pt>
                <c:pt idx="15">
                  <c:v>13.513</c:v>
                </c:pt>
                <c:pt idx="16">
                  <c:v>15.454000000000001</c:v>
                </c:pt>
              </c:numCache>
            </c:numRef>
          </c:xVal>
          <c:yVal>
            <c:numRef>
              <c:f>'Car. Transferencia'!$E$3:$E$19</c:f>
              <c:numCache>
                <c:formatCode>0.000</c:formatCode>
                <c:ptCount val="17"/>
                <c:pt idx="0">
                  <c:v>15.05</c:v>
                </c:pt>
                <c:pt idx="1">
                  <c:v>15.04</c:v>
                </c:pt>
                <c:pt idx="2">
                  <c:v>15.04</c:v>
                </c:pt>
                <c:pt idx="3">
                  <c:v>15.03</c:v>
                </c:pt>
                <c:pt idx="4">
                  <c:v>14.98</c:v>
                </c:pt>
                <c:pt idx="5">
                  <c:v>14.79</c:v>
                </c:pt>
                <c:pt idx="6">
                  <c:v>14.56</c:v>
                </c:pt>
                <c:pt idx="7">
                  <c:v>14.12</c:v>
                </c:pt>
                <c:pt idx="8">
                  <c:v>13.36</c:v>
                </c:pt>
                <c:pt idx="9">
                  <c:v>11.32</c:v>
                </c:pt>
                <c:pt idx="10">
                  <c:v>8.9499999999999993</c:v>
                </c:pt>
                <c:pt idx="11">
                  <c:v>6.33</c:v>
                </c:pt>
                <c:pt idx="12">
                  <c:v>4</c:v>
                </c:pt>
                <c:pt idx="13">
                  <c:v>2.637</c:v>
                </c:pt>
                <c:pt idx="14">
                  <c:v>2.1440000000000001</c:v>
                </c:pt>
                <c:pt idx="15">
                  <c:v>1.883</c:v>
                </c:pt>
                <c:pt idx="16">
                  <c:v>1.716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2-D046-8D39-3BF14C862714}"/>
            </c:ext>
          </c:extLst>
        </c:ser>
        <c:ser>
          <c:idx val="1"/>
          <c:order val="1"/>
          <c:tx>
            <c:v>Teórico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FAD-4481-A4D4-48975A21E8A5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FAD-4481-A4D4-48975A21E8A5}"/>
              </c:ext>
            </c:extLst>
          </c:dPt>
          <c:dLbls>
            <c:dLbl>
              <c:idx val="13"/>
              <c:layout>
                <c:manualLayout>
                  <c:x val="-3.2307518182149199E-2"/>
                  <c:y val="4.997781539475831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AD-4481-A4D4-48975A21E8A5}"/>
                </c:ext>
              </c:extLst>
            </c:dLbl>
            <c:dLbl>
              <c:idx val="63"/>
              <c:layout>
                <c:manualLayout>
                  <c:x val="-7.2886506526785785E-2"/>
                  <c:y val="3.435830189909426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AD-4481-A4D4-48975A21E8A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'Car. Transferencia'!$B$27:$B$187</c:f>
              <c:numCache>
                <c:formatCode>0.0</c:formatCode>
                <c:ptCount val="1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</c:numCache>
            </c:numRef>
          </c:xVal>
          <c:yVal>
            <c:numRef>
              <c:f>'Car. Transferencia'!$C$27:$C$187</c:f>
              <c:numCache>
                <c:formatCode>0.000</c:formatCode>
                <c:ptCount val="16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14.9989819402</c:v>
                </c:pt>
                <c:pt idx="15">
                  <c:v>14.9908374618</c:v>
                </c:pt>
                <c:pt idx="16">
                  <c:v>14.974548505</c:v>
                </c:pt>
                <c:pt idx="17">
                  <c:v>14.950115069800001</c:v>
                </c:pt>
                <c:pt idx="18">
                  <c:v>14.9175371562</c:v>
                </c:pt>
                <c:pt idx="19">
                  <c:v>14.876814764200001</c:v>
                </c:pt>
                <c:pt idx="20">
                  <c:v>14.827947893799999</c:v>
                </c:pt>
                <c:pt idx="21">
                  <c:v>14.770936545</c:v>
                </c:pt>
                <c:pt idx="22">
                  <c:v>14.7057807178</c:v>
                </c:pt>
                <c:pt idx="23">
                  <c:v>14.6324804122</c:v>
                </c:pt>
                <c:pt idx="24">
                  <c:v>14.551035628200001</c:v>
                </c:pt>
                <c:pt idx="25">
                  <c:v>14.461446365800001</c:v>
                </c:pt>
                <c:pt idx="26">
                  <c:v>14.363712625</c:v>
                </c:pt>
                <c:pt idx="27">
                  <c:v>14.257834405800001</c:v>
                </c:pt>
                <c:pt idx="28">
                  <c:v>14.143811708200001</c:v>
                </c:pt>
                <c:pt idx="29">
                  <c:v>14.0216445322</c:v>
                </c:pt>
                <c:pt idx="30">
                  <c:v>13.8913328778</c:v>
                </c:pt>
                <c:pt idx="31">
                  <c:v>13.752876745</c:v>
                </c:pt>
                <c:pt idx="32">
                  <c:v>13.6062761338</c:v>
                </c:pt>
                <c:pt idx="33">
                  <c:v>13.451531044200001</c:v>
                </c:pt>
                <c:pt idx="34">
                  <c:v>13.2886414762</c:v>
                </c:pt>
                <c:pt idx="35">
                  <c:v>13.1176074298</c:v>
                </c:pt>
                <c:pt idx="36">
                  <c:v>12.938428905</c:v>
                </c:pt>
                <c:pt idx="37">
                  <c:v>12.751105901799999</c:v>
                </c:pt>
                <c:pt idx="38">
                  <c:v>12.555638420200001</c:v>
                </c:pt>
                <c:pt idx="39">
                  <c:v>12.352026460200001</c:v>
                </c:pt>
                <c:pt idx="40">
                  <c:v>12.140270021799999</c:v>
                </c:pt>
                <c:pt idx="41">
                  <c:v>11.920369105000002</c:v>
                </c:pt>
                <c:pt idx="42">
                  <c:v>11.6923237098</c:v>
                </c:pt>
                <c:pt idx="43">
                  <c:v>11.456133836200001</c:v>
                </c:pt>
                <c:pt idx="44">
                  <c:v>11.2117994842</c:v>
                </c:pt>
                <c:pt idx="45">
                  <c:v>10.959320653800001</c:v>
                </c:pt>
                <c:pt idx="46">
                  <c:v>10.698697345000003</c:v>
                </c:pt>
                <c:pt idx="47">
                  <c:v>10.429929557800001</c:v>
                </c:pt>
                <c:pt idx="48">
                  <c:v>10.153017292200001</c:v>
                </c:pt>
                <c:pt idx="49">
                  <c:v>9.8679605481999992</c:v>
                </c:pt>
                <c:pt idx="50">
                  <c:v>9.5747593258000006</c:v>
                </c:pt>
                <c:pt idx="51">
                  <c:v>9.2734136250000017</c:v>
                </c:pt>
                <c:pt idx="52">
                  <c:v>8.963923445799999</c:v>
                </c:pt>
                <c:pt idx="53">
                  <c:v>8.6462887882000015</c:v>
                </c:pt>
                <c:pt idx="54">
                  <c:v>8.3205096521999984</c:v>
                </c:pt>
                <c:pt idx="55">
                  <c:v>7.9865860377999995</c:v>
                </c:pt>
                <c:pt idx="56">
                  <c:v>7.6445179450000005</c:v>
                </c:pt>
                <c:pt idx="57">
                  <c:v>7.2943053738000021</c:v>
                </c:pt>
                <c:pt idx="58">
                  <c:v>6.9359483242000035</c:v>
                </c:pt>
                <c:pt idx="59">
                  <c:v>6.5694467961999976</c:v>
                </c:pt>
                <c:pt idx="60">
                  <c:v>6.1948007898000004</c:v>
                </c:pt>
                <c:pt idx="61">
                  <c:v>5.8120103050000012</c:v>
                </c:pt>
                <c:pt idx="62">
                  <c:v>5.4210753418000017</c:v>
                </c:pt>
                <c:pt idx="63">
                  <c:v>5.0219959002000039</c:v>
                </c:pt>
                <c:pt idx="64">
                  <c:v>4.672732479264825</c:v>
                </c:pt>
                <c:pt idx="65">
                  <c:v>4.4177518798273621</c:v>
                </c:pt>
                <c:pt idx="66">
                  <c:v>4.2134373686534587</c:v>
                </c:pt>
                <c:pt idx="67">
                  <c:v>4.0414858862912748</c:v>
                </c:pt>
                <c:pt idx="68">
                  <c:v>3.8924020721342747</c:v>
                </c:pt>
                <c:pt idx="69">
                  <c:v>3.7605173095309614</c:v>
                </c:pt>
                <c:pt idx="70">
                  <c:v>3.6421317929573362</c:v>
                </c:pt>
                <c:pt idx="71">
                  <c:v>3.534675950535215</c:v>
                </c:pt>
                <c:pt idx="72">
                  <c:v>3.4362813387921438</c:v>
                </c:pt>
                <c:pt idx="73">
                  <c:v>3.3455404193545348</c:v>
                </c:pt>
                <c:pt idx="74">
                  <c:v>3.2613626278391052</c:v>
                </c:pt>
                <c:pt idx="75">
                  <c:v>3.1828834181607588</c:v>
                </c:pt>
                <c:pt idx="76">
                  <c:v>3.1094042590187172</c:v>
                </c:pt>
                <c:pt idx="77">
                  <c:v>3.0403516202719345</c:v>
                </c:pt>
                <c:pt idx="78">
                  <c:v>2.9752480916571811</c:v>
                </c:pt>
                <c:pt idx="79">
                  <c:v>2.9136915220743926</c:v>
                </c:pt>
                <c:pt idx="80">
                  <c:v>2.8553396184538018</c:v>
                </c:pt>
                <c:pt idx="81">
                  <c:v>2.799898356181501</c:v>
                </c:pt>
                <c:pt idx="82">
                  <c:v>2.7471131100668922</c:v>
                </c:pt>
                <c:pt idx="83">
                  <c:v>2.6967617654026679</c:v>
                </c:pt>
                <c:pt idx="84">
                  <c:v>2.6486492954204772</c:v>
                </c:pt>
                <c:pt idx="85">
                  <c:v>2.6026034417089292</c:v>
                </c:pt>
                <c:pt idx="86">
                  <c:v>2.5584712359138315</c:v>
                </c:pt>
                <c:pt idx="87">
                  <c:v>2.5161161712960771</c:v>
                </c:pt>
                <c:pt idx="88">
                  <c:v>2.4754158820899743</c:v>
                </c:pt>
                <c:pt idx="89">
                  <c:v>2.436260223851848</c:v>
                </c:pt>
                <c:pt idx="90">
                  <c:v>2.3985496735229903</c:v>
                </c:pt>
                <c:pt idx="91">
                  <c:v>2.362193986677303</c:v>
                </c:pt>
                <c:pt idx="92">
                  <c:v>2.3271110633562717</c:v>
                </c:pt>
                <c:pt idx="93">
                  <c:v>2.2932259843663951</c:v>
                </c:pt>
                <c:pt idx="94">
                  <c:v>2.2604701878687719</c:v>
                </c:pt>
                <c:pt idx="95">
                  <c:v>2.2287807621916702</c:v>
                </c:pt>
                <c:pt idx="96">
                  <c:v>2.1980998355189865</c:v>
                </c:pt>
                <c:pt idx="97">
                  <c:v>2.1683740467931347</c:v>
                </c:pt>
                <c:pt idx="98">
                  <c:v>2.1395540850706212</c:v>
                </c:pt>
                <c:pt idx="99">
                  <c:v>2.1115942868666409</c:v>
                </c:pt>
                <c:pt idx="100">
                  <c:v>2.0844522828591945</c:v>
                </c:pt>
                <c:pt idx="101">
                  <c:v>2.0580886867967374</c:v>
                </c:pt>
                <c:pt idx="102">
                  <c:v>2.0324668206443945</c:v>
                </c:pt>
                <c:pt idx="103">
                  <c:v>2.0075524709721542</c:v>
                </c:pt>
                <c:pt idx="104">
                  <c:v>1.9833136723801754</c:v>
                </c:pt>
                <c:pt idx="105">
                  <c:v>1.9597205144069996</c:v>
                </c:pt>
                <c:pt idx="106">
                  <c:v>1.9367449689038523</c:v>
                </c:pt>
                <c:pt idx="107">
                  <c:v>1.9143607353041983</c:v>
                </c:pt>
                <c:pt idx="108">
                  <c:v>1.8925431015893892</c:v>
                </c:pt>
                <c:pt idx="109">
                  <c:v>1.8712688190624913</c:v>
                </c:pt>
                <c:pt idx="110">
                  <c:v>1.8505159893039043</c:v>
                </c:pt>
                <c:pt idx="111">
                  <c:v>1.8302639619031211</c:v>
                </c:pt>
                <c:pt idx="112">
                  <c:v>1.8104932417479151</c:v>
                </c:pt>
                <c:pt idx="113">
                  <c:v>1.7911854048111255</c:v>
                </c:pt>
                <c:pt idx="114">
                  <c:v>1.7723230215107613</c:v>
                </c:pt>
                <c:pt idx="115">
                  <c:v>1.7538895868350739</c:v>
                </c:pt>
                <c:pt idx="116">
                  <c:v>1.7358694565238064</c:v>
                </c:pt>
                <c:pt idx="117">
                  <c:v>1.7182477886824916</c:v>
                </c:pt>
                <c:pt idx="118">
                  <c:v>1.7010104902807388</c:v>
                </c:pt>
                <c:pt idx="119">
                  <c:v>1.6841441680493912</c:v>
                </c:pt>
                <c:pt idx="120">
                  <c:v>1.6676360833471602</c:v>
                </c:pt>
                <c:pt idx="121">
                  <c:v>1.6514741106157178</c:v>
                </c:pt>
                <c:pt idx="122">
                  <c:v>1.6356466990844378</c:v>
                </c:pt>
                <c:pt idx="123">
                  <c:v>1.6201428374229536</c:v>
                </c:pt>
                <c:pt idx="124">
                  <c:v>1.6049520210720765</c:v>
                </c:pt>
                <c:pt idx="125">
                  <c:v>1.5900642220120869</c:v>
                </c:pt>
                <c:pt idx="126">
                  <c:v>1.5754698607524542</c:v>
                </c:pt>
                <c:pt idx="127">
                  <c:v>1.5611597803490973</c:v>
                </c:pt>
                <c:pt idx="128">
                  <c:v>1.547125222274996</c:v>
                </c:pt>
                <c:pt idx="129">
                  <c:v>1.5333578039871085</c:v>
                </c:pt>
                <c:pt idx="130">
                  <c:v>1.519849498047984</c:v>
                </c:pt>
                <c:pt idx="131">
                  <c:v>1.5065926126741758</c:v>
                </c:pt>
                <c:pt idx="132">
                  <c:v>1.4935797735956573</c:v>
                </c:pt>
                <c:pt idx="133">
                  <c:v>1.4808039071213219</c:v>
                </c:pt>
                <c:pt idx="134">
                  <c:v>1.4682582243153863</c:v>
                </c:pt>
                <c:pt idx="135">
                  <c:v>1.4559362061981496</c:v>
                </c:pt>
                <c:pt idx="136">
                  <c:v>1.4438315898924259</c:v>
                </c:pt>
                <c:pt idx="137">
                  <c:v>1.4319383556438812</c:v>
                </c:pt>
                <c:pt idx="138">
                  <c:v>1.4202507146498409</c:v>
                </c:pt>
                <c:pt idx="139">
                  <c:v>1.4087630976368359</c:v>
                </c:pt>
                <c:pt idx="140">
                  <c:v>1.3974701441321624</c:v>
                </c:pt>
                <c:pt idx="141">
                  <c:v>1.3863666923794593</c:v>
                </c:pt>
                <c:pt idx="142">
                  <c:v>1.3754477698524141</c:v>
                </c:pt>
                <c:pt idx="143">
                  <c:v>1.3647085843244682</c:v>
                </c:pt>
                <c:pt idx="144">
                  <c:v>1.354144515455916</c:v>
                </c:pt>
                <c:pt idx="145">
                  <c:v>1.3437511068628005</c:v>
                </c:pt>
                <c:pt idx="146">
                  <c:v>1.3335240586348363</c:v>
                </c:pt>
                <c:pt idx="147">
                  <c:v>1.323459220272289</c:v>
                </c:pt>
                <c:pt idx="148">
                  <c:v>1.3135525840139195</c:v>
                </c:pt>
                <c:pt idx="149">
                  <c:v>1.3038002785303195</c:v>
                </c:pt>
                <c:pt idx="150">
                  <c:v>1.2941985629589539</c:v>
                </c:pt>
                <c:pt idx="151">
                  <c:v>1.2847438212588731</c:v>
                </c:pt>
                <c:pt idx="152">
                  <c:v>1.2754325568648905</c:v>
                </c:pt>
                <c:pt idx="153">
                  <c:v>1.2662613876222846</c:v>
                </c:pt>
                <c:pt idx="154">
                  <c:v>1.2572270409846507</c:v>
                </c:pt>
                <c:pt idx="155">
                  <c:v>1.2483263494586563</c:v>
                </c:pt>
                <c:pt idx="156">
                  <c:v>1.2395562462806691</c:v>
                </c:pt>
                <c:pt idx="157">
                  <c:v>1.2309137613112728</c:v>
                </c:pt>
                <c:pt idx="158">
                  <c:v>1.2223960171346544</c:v>
                </c:pt>
                <c:pt idx="159">
                  <c:v>1.2140002253507287</c:v>
                </c:pt>
                <c:pt idx="160">
                  <c:v>1.2057236830487543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D-4481-A4D4-48975A21E8A5}"/>
            </c:ext>
          </c:extLst>
        </c:ser>
        <c:ser>
          <c:idx val="2"/>
          <c:order val="2"/>
          <c:tx>
            <c:v>Corte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93450679500953E-2"/>
                  <c:y val="0.12239975374116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'Car. Transferencia'!$C$3:$C$6</c:f>
              <c:numCache>
                <c:formatCode>0.000</c:formatCode>
                <c:ptCount val="4"/>
                <c:pt idx="0">
                  <c:v>0.23100000000000001</c:v>
                </c:pt>
                <c:pt idx="1">
                  <c:v>0.33100000000000002</c:v>
                </c:pt>
                <c:pt idx="2">
                  <c:v>0.94099999999999995</c:v>
                </c:pt>
                <c:pt idx="3">
                  <c:v>1.234</c:v>
                </c:pt>
              </c:numCache>
            </c:numRef>
          </c:xVal>
          <c:yVal>
            <c:numRef>
              <c:f>'Car. Transferencia'!$E$3:$E$6</c:f>
              <c:numCache>
                <c:formatCode>0.000</c:formatCode>
                <c:ptCount val="4"/>
                <c:pt idx="0">
                  <c:v>15.05</c:v>
                </c:pt>
                <c:pt idx="1">
                  <c:v>15.04</c:v>
                </c:pt>
                <c:pt idx="2">
                  <c:v>15.04</c:v>
                </c:pt>
                <c:pt idx="3">
                  <c:v>15.03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FC-4696-9D01-0E23F8ABB105}"/>
            </c:ext>
          </c:extLst>
        </c:ser>
        <c:ser>
          <c:idx val="3"/>
          <c:order val="3"/>
          <c:tx>
            <c:v>Saturación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2128579266282841"/>
                  <c:y val="-0.2511688322444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'Car. Transferencia'!$C$7:$C$14</c:f>
              <c:numCache>
                <c:formatCode>0.000</c:formatCode>
                <c:ptCount val="8"/>
                <c:pt idx="0">
                  <c:v>1.548</c:v>
                </c:pt>
                <c:pt idx="1">
                  <c:v>1.8779999999999999</c:v>
                </c:pt>
                <c:pt idx="2">
                  <c:v>2.1469999999999998</c:v>
                </c:pt>
                <c:pt idx="3">
                  <c:v>2.5190000000000001</c:v>
                </c:pt>
                <c:pt idx="4">
                  <c:v>3.0270000000000001</c:v>
                </c:pt>
                <c:pt idx="5">
                  <c:v>4.0599999999999996</c:v>
                </c:pt>
                <c:pt idx="6">
                  <c:v>5.0599999999999996</c:v>
                </c:pt>
                <c:pt idx="7">
                  <c:v>6.04</c:v>
                </c:pt>
              </c:numCache>
            </c:numRef>
          </c:xVal>
          <c:yVal>
            <c:numRef>
              <c:f>'Car. Transferencia'!$E$7:$E$14</c:f>
              <c:numCache>
                <c:formatCode>0.000</c:formatCode>
                <c:ptCount val="8"/>
                <c:pt idx="0">
                  <c:v>14.98</c:v>
                </c:pt>
                <c:pt idx="1">
                  <c:v>14.79</c:v>
                </c:pt>
                <c:pt idx="2">
                  <c:v>14.56</c:v>
                </c:pt>
                <c:pt idx="3">
                  <c:v>14.12</c:v>
                </c:pt>
                <c:pt idx="4">
                  <c:v>13.36</c:v>
                </c:pt>
                <c:pt idx="5">
                  <c:v>11.32</c:v>
                </c:pt>
                <c:pt idx="6">
                  <c:v>8.9499999999999993</c:v>
                </c:pt>
                <c:pt idx="7">
                  <c:v>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FC-4696-9D01-0E23F8ABB105}"/>
            </c:ext>
          </c:extLst>
        </c:ser>
        <c:ser>
          <c:idx val="4"/>
          <c:order val="4"/>
          <c:tx>
            <c:v>Lineal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'Car. Transferencia'!$C$15:$C$19</c:f>
              <c:numCache>
                <c:formatCode>0.000</c:formatCode>
                <c:ptCount val="5"/>
                <c:pt idx="0">
                  <c:v>7.01</c:v>
                </c:pt>
                <c:pt idx="1">
                  <c:v>9.3620000000000001</c:v>
                </c:pt>
                <c:pt idx="2">
                  <c:v>11.462</c:v>
                </c:pt>
                <c:pt idx="3">
                  <c:v>13.513</c:v>
                </c:pt>
                <c:pt idx="4">
                  <c:v>15.454000000000001</c:v>
                </c:pt>
              </c:numCache>
            </c:numRef>
          </c:xVal>
          <c:yVal>
            <c:numRef>
              <c:f>'Car. Transferencia'!$E$15:$E$19</c:f>
              <c:numCache>
                <c:formatCode>0.000</c:formatCode>
                <c:ptCount val="5"/>
                <c:pt idx="0">
                  <c:v>4</c:v>
                </c:pt>
                <c:pt idx="1">
                  <c:v>2.637</c:v>
                </c:pt>
                <c:pt idx="2">
                  <c:v>2.1440000000000001</c:v>
                </c:pt>
                <c:pt idx="3">
                  <c:v>1.883</c:v>
                </c:pt>
                <c:pt idx="4">
                  <c:v>1.716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FC-4696-9D01-0E23F8ABB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968192"/>
        <c:axId val="1901936320"/>
      </c:scatterChart>
      <c:valAx>
        <c:axId val="1901968192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1936320"/>
        <c:crosses val="autoZero"/>
        <c:crossBetween val="midCat"/>
      </c:valAx>
      <c:valAx>
        <c:axId val="19019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Vds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19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969505934292779"/>
          <c:y val="0.19139584866124359"/>
          <c:w val="0.28259620074991509"/>
          <c:h val="0.236666892127861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Curva I-V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864500907793431E-2"/>
                  <c:y val="-4.312341281883375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'Curva I-V'!$C$5:$C$13</c:f>
              <c:numCache>
                <c:formatCode>0.000</c:formatCode>
                <c:ptCount val="9"/>
                <c:pt idx="0">
                  <c:v>2.2909999999999999</c:v>
                </c:pt>
                <c:pt idx="1">
                  <c:v>2.4329999999999998</c:v>
                </c:pt>
                <c:pt idx="2">
                  <c:v>2.6059999999999999</c:v>
                </c:pt>
                <c:pt idx="3">
                  <c:v>2.7480000000000002</c:v>
                </c:pt>
                <c:pt idx="4">
                  <c:v>2.8769999999999998</c:v>
                </c:pt>
                <c:pt idx="5">
                  <c:v>3</c:v>
                </c:pt>
                <c:pt idx="6">
                  <c:v>3.1549999999999998</c:v>
                </c:pt>
                <c:pt idx="7">
                  <c:v>3.3279999999999998</c:v>
                </c:pt>
                <c:pt idx="8">
                  <c:v>3.4129999999999998</c:v>
                </c:pt>
              </c:numCache>
            </c:numRef>
          </c:xVal>
          <c:yVal>
            <c:numRef>
              <c:f>'Curva I-V'!$F$5:$F$13</c:f>
              <c:numCache>
                <c:formatCode>0.000</c:formatCode>
                <c:ptCount val="9"/>
                <c:pt idx="0">
                  <c:v>1.8700251303059946E-2</c:v>
                </c:pt>
                <c:pt idx="1">
                  <c:v>2.1654973464576285E-2</c:v>
                </c:pt>
                <c:pt idx="2">
                  <c:v>2.5224443404962979E-2</c:v>
                </c:pt>
                <c:pt idx="3">
                  <c:v>2.8277185121521442E-2</c:v>
                </c:pt>
                <c:pt idx="4">
                  <c:v>3.0820444506839909E-2</c:v>
                </c:pt>
                <c:pt idx="5">
                  <c:v>3.3455021700096205E-2</c:v>
                </c:pt>
                <c:pt idx="6">
                  <c:v>3.6423252279460527E-2</c:v>
                </c:pt>
                <c:pt idx="7">
                  <c:v>3.9358584786457776E-2</c:v>
                </c:pt>
                <c:pt idx="8">
                  <c:v>4.155060656370281E-2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F-A04E-B8B3-B4E1384B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968192"/>
        <c:axId val="1901936320"/>
      </c:scatterChart>
      <c:valAx>
        <c:axId val="1901968192"/>
        <c:scaling>
          <c:orientation val="minMax"/>
          <c:max val="3.5"/>
          <c:min val="2.2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V_Gs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1936320"/>
        <c:crosses val="autoZero"/>
        <c:crossBetween val="midCat"/>
      </c:valAx>
      <c:valAx>
        <c:axId val="1901936320"/>
        <c:scaling>
          <c:orientation val="minMax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Sqrt(Id)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196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30031</xdr:colOff>
      <xdr:row>25</xdr:row>
      <xdr:rowOff>56030</xdr:rowOff>
    </xdr:from>
    <xdr:to>
      <xdr:col>11</xdr:col>
      <xdr:colOff>369794</xdr:colOff>
      <xdr:row>43</xdr:row>
      <xdr:rowOff>78442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66D69-EA71-9BBB-2635-56DF60B2F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462280</xdr:colOff>
      <xdr:row>2</xdr:row>
      <xdr:rowOff>45720</xdr:rowOff>
    </xdr:from>
    <xdr:to>
      <xdr:col>12</xdr:col>
      <xdr:colOff>467360</xdr:colOff>
      <xdr:row>14</xdr:row>
      <xdr:rowOff>111760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00A11-E572-0E4D-A822-B9CFF12BD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492760</xdr:colOff>
      <xdr:row>15</xdr:row>
      <xdr:rowOff>157480</xdr:rowOff>
    </xdr:from>
    <xdr:ext cx="493141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BD7EC2-701F-3201-86DB-7D1EB8711F10}"/>
                </a:ext>
              </a:extLst>
            </xdr:cNvPr>
            <xdr:cNvSpPr txBox="1"/>
          </xdr:nvSpPr>
          <xdr:spPr>
            <a:xfrm>
              <a:off x="6810196" y="3259211"/>
              <a:ext cx="493141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ES" sz="1100" b="0" i="1">
                      <a:latin typeface="Cambria Math" panose="02040503050406030204" pitchFamily="18" charset="0"/>
                    </a:rPr>
                    <m:t>𝑇𝑒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ó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𝑟𝑖𝑐𝑎𝑚𝑒𝑛𝑡𝑒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,    </m:t>
                  </m:r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𝐷</m:t>
                      </m:r>
                    </m:sub>
                  </m:sSub>
                  <m:r>
                    <a:rPr lang="es-E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E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𝑘</m:t>
                      </m:r>
                    </m:num>
                    <m:den>
                      <m:r>
                        <a:rPr lang="es-E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sSup>
                    <m:sSupPr>
                      <m:ctrlPr>
                        <a:rPr lang="es-E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E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E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1100" b="0" i="1">
                                  <a:latin typeface="Cambria Math" panose="02040503050406030204" pitchFamily="18" charset="0"/>
                                </a:rPr>
                                <m:t>𝑉</m:t>
                              </m:r>
                            </m:e>
                            <m:sub>
                              <m:r>
                                <a:rPr lang="es-ES" sz="1100" b="0" i="1">
                                  <a:latin typeface="Cambria Math" panose="02040503050406030204" pitchFamily="18" charset="0"/>
                                </a:rPr>
                                <m:t>𝐺𝑆</m:t>
                              </m:r>
                            </m:sub>
                          </m:sSub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1100" b="0" i="1">
                                  <a:latin typeface="Cambria Math" panose="02040503050406030204" pitchFamily="18" charset="0"/>
                                </a:rPr>
                                <m:t>𝑉</m:t>
                              </m:r>
                            </m:e>
                            <m:sub>
                              <m:r>
                                <a:rPr lang="es-ES" sz="1100" b="0" i="1">
                                  <a:latin typeface="Cambria Math" panose="02040503050406030204" pitchFamily="18" charset="0"/>
                                </a:rPr>
                                <m:t>𝑇</m:t>
                              </m:r>
                            </m:sub>
                          </m:sSub>
                        </m:e>
                      </m:d>
                    </m:e>
                    <m:sup>
                      <m:r>
                        <a:rPr lang="es-E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s-E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⇒</m:t>
                  </m:r>
                  <m:rad>
                    <m:radPr>
                      <m:degHide m:val="on"/>
                      <m:ctrlP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sSub>
                        <m:sSubPr>
                          <m:ctrlPr>
                            <a:rPr lang="en-GB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𝐷</m:t>
                          </m:r>
                        </m:sub>
                      </m:sSub>
                    </m:e>
                  </m:rad>
                  <m:r>
                    <a:rPr lang="es-E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 </m:t>
                  </m:r>
                  <m:rad>
                    <m:radPr>
                      <m:degHide m:val="on"/>
                      <m:ctrlP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s-ES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𝑘</m:t>
                          </m:r>
                        </m:num>
                        <m:den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den>
                      </m:f>
                    </m:e>
                  </m:rad>
                </m:oMath>
              </a14:m>
              <a:r>
                <a:rPr lang="en-GB" sz="1100"/>
                <a:t> · </a:t>
              </a:r>
              <a14:m>
                <m:oMath xmlns:m="http://schemas.openxmlformats.org/officeDocument/2006/math">
                  <m:d>
                    <m:dPr>
                      <m:ctrlPr>
                        <a:rPr lang="es-E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s-E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𝐺𝑆</m:t>
                          </m:r>
                        </m:sub>
                      </m:s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s-E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𝑇</m:t>
                          </m:r>
                        </m:sub>
                      </m:sSub>
                    </m:e>
                  </m:d>
                  <m:r>
                    <a:rPr lang="es-ES" sz="1100" b="0" i="1">
                      <a:latin typeface="Cambria Math" panose="02040503050406030204" pitchFamily="18" charset="0"/>
                    </a:rPr>
                    <m:t>= </m:t>
                  </m:r>
                  <m:rad>
                    <m:radPr>
                      <m:degHide m:val="on"/>
                      <m:ctrlP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s-ES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𝑘</m:t>
                          </m:r>
                        </m:num>
                        <m:den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den>
                      </m:f>
                    </m:e>
                  </m:rad>
                  <m:r>
                    <m:rPr>
                      <m:nor/>
                    </m:rPr>
                    <a:rPr lang="en-GB" sz="1100"/>
                    <m:t> · </m:t>
                  </m:r>
                  <m:sSub>
                    <m:sSubPr>
                      <m:ctrlPr>
                        <a:rPr lang="es-E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𝐺𝑆</m:t>
                      </m:r>
                    </m:sub>
                  </m:sSub>
                </m:oMath>
              </a14:m>
              <a:r>
                <a:rPr lang="en-GB" sz="1100"/>
                <a:t> -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s-ES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𝑘</m:t>
                          </m:r>
                        </m:num>
                        <m:den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den>
                      </m:f>
                    </m:e>
                  </m:rad>
                  <m:r>
                    <a:rPr lang="es-ES" sz="1100" b="0" i="1">
                      <a:latin typeface="Cambria Math" panose="02040503050406030204" pitchFamily="18" charset="0"/>
                    </a:rPr>
                    <m:t>·</m:t>
                  </m:r>
                  <m:sSub>
                    <m:sSubPr>
                      <m:ctrlPr>
                        <a:rPr lang="es-E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𝑇</m:t>
                      </m:r>
                    </m:sub>
                  </m:sSub>
                </m:oMath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BD7EC2-701F-3201-86DB-7D1EB8711F10}"/>
                </a:ext>
              </a:extLst>
            </xdr:cNvPr>
            <xdr:cNvSpPr txBox="1"/>
          </xdr:nvSpPr>
          <xdr:spPr>
            <a:xfrm>
              <a:off x="6810196" y="3259211"/>
              <a:ext cx="493141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𝑇𝑒ó𝑟𝑖𝑐𝑎𝑚𝑒𝑛𝑡𝑒,    𝐼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𝐷=𝑘/2 (𝑉_𝐺𝑆−𝑉_𝑇 )^2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⇒√(</a:t>
              </a:r>
              <a:r>
                <a:rPr lang="es-ES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)= √(</a:t>
              </a:r>
              <a:r>
                <a:rPr lang="es-ES" sz="1100" b="0" i="0">
                  <a:latin typeface="Cambria Math" panose="02040503050406030204" pitchFamily="18" charset="0"/>
                </a:rPr>
                <a:t>𝑘/2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GB" sz="1100"/>
                <a:t> · </a:t>
              </a:r>
              <a:r>
                <a:rPr lang="es-ES" sz="1100" b="0" i="0">
                  <a:latin typeface="Cambria Math" panose="02040503050406030204" pitchFamily="18" charset="0"/>
                </a:rPr>
                <a:t>(𝑉_𝐺𝑆−𝑉_𝑇 )= 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</a:t>
              </a:r>
              <a:r>
                <a:rPr lang="es-ES" sz="1100" b="0" i="0">
                  <a:latin typeface="Cambria Math" panose="02040503050406030204" pitchFamily="18" charset="0"/>
                </a:rPr>
                <a:t>𝑘/2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"</a:t>
              </a:r>
              <a:r>
                <a:rPr lang="en-GB" sz="1100" i="0">
                  <a:latin typeface="Cambria Math" panose="02040503050406030204" pitchFamily="18" charset="0"/>
                </a:rPr>
                <a:t> · </a:t>
              </a:r>
              <a:r>
                <a:rPr lang="es-ES" sz="1100" b="0" i="0">
                  <a:latin typeface="Cambria Math" panose="02040503050406030204" pitchFamily="18" charset="0"/>
                </a:rPr>
                <a:t>" 𝑉_𝐺𝑆</a:t>
              </a:r>
              <a:r>
                <a:rPr lang="en-GB" sz="1100"/>
                <a:t> - 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</a:t>
              </a:r>
              <a:r>
                <a:rPr lang="es-ES" sz="1100" b="0" i="0">
                  <a:latin typeface="Cambria Math" panose="02040503050406030204" pitchFamily="18" charset="0"/>
                </a:rPr>
                <a:t>𝑘/2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s-ES" sz="1100" b="0" i="0">
                  <a:latin typeface="Cambria Math" panose="02040503050406030204" pitchFamily="18" charset="0"/>
                </a:rPr>
                <a:t>·𝑉_𝑇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7</xdr:col>
      <xdr:colOff>472440</xdr:colOff>
      <xdr:row>17</xdr:row>
      <xdr:rowOff>116840</xdr:rowOff>
    </xdr:from>
    <xdr:ext cx="3050001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5E3CA72-869A-A844-A6A1-9FD3C16D8A95}"/>
                </a:ext>
              </a:extLst>
            </xdr:cNvPr>
            <xdr:cNvSpPr txBox="1"/>
          </xdr:nvSpPr>
          <xdr:spPr>
            <a:xfrm>
              <a:off x="6789876" y="3625622"/>
              <a:ext cx="3050001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𝐸𝑛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𝑙𝑎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𝑝𝑟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á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𝑐𝑡𝑖𝑐𝑎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,    </m:t>
                    </m:r>
                    <m:rad>
                      <m:radPr>
                        <m:degHide m:val="on"/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</m:e>
                    </m:ra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=0.0202·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𝐺𝑆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 −0.0274</m:t>
                    </m:r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5E3CA72-869A-A844-A6A1-9FD3C16D8A95}"/>
                </a:ext>
              </a:extLst>
            </xdr:cNvPr>
            <xdr:cNvSpPr txBox="1"/>
          </xdr:nvSpPr>
          <xdr:spPr>
            <a:xfrm>
              <a:off x="6789876" y="3625622"/>
              <a:ext cx="3050001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𝐸𝑛 𝑙𝑎 𝑝𝑟á𝑐𝑡𝑖𝑐𝑎,    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</a:t>
              </a:r>
              <a:r>
                <a:rPr lang="es-ES" sz="1100" b="0" i="0">
                  <a:latin typeface="Cambria Math" panose="02040503050406030204" pitchFamily="18" charset="0"/>
                </a:rPr>
                <a:t>𝐼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𝐷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)=0.0202·</a:t>
              </a:r>
              <a:r>
                <a:rPr lang="es-ES" sz="1100" b="0" i="0">
                  <a:latin typeface="Cambria Math" panose="02040503050406030204" pitchFamily="18" charset="0"/>
                </a:rPr>
                <a:t>𝑉_𝐺𝑆  −0.0274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7</xdr:col>
      <xdr:colOff>526426</xdr:colOff>
      <xdr:row>19</xdr:row>
      <xdr:rowOff>137220</xdr:rowOff>
    </xdr:from>
    <xdr:ext cx="3950762" cy="500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2EEE520-CEAA-D049-8758-21C303D84A86}"/>
                </a:ext>
              </a:extLst>
            </xdr:cNvPr>
            <xdr:cNvSpPr txBox="1"/>
          </xdr:nvSpPr>
          <xdr:spPr>
            <a:xfrm>
              <a:off x="6843862" y="4053053"/>
              <a:ext cx="3950762" cy="500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𝑃𝑜𝑟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𝑡𝑎𝑛𝑡𝑜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,     </m:t>
                    </m:r>
                    <m:rad>
                      <m:radPr>
                        <m:degHide m:val="on"/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rad>
                    <m:r>
                      <a:rPr lang="es-ES" sz="1100" b="0" i="1">
                        <a:latin typeface="Cambria Math" panose="02040503050406030204" pitchFamily="18" charset="0"/>
                      </a:rPr>
                      <m:t>=0.0202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⇒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𝑘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2·0.0202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=0.00081608</m:t>
                    </m:r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2EEE520-CEAA-D049-8758-21C303D84A86}"/>
                </a:ext>
              </a:extLst>
            </xdr:cNvPr>
            <xdr:cNvSpPr txBox="1"/>
          </xdr:nvSpPr>
          <xdr:spPr>
            <a:xfrm>
              <a:off x="6843862" y="4053053"/>
              <a:ext cx="3950762" cy="500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𝑃𝑜𝑟 𝑡𝑎𝑛𝑡𝑜,     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</a:t>
              </a:r>
              <a:r>
                <a:rPr lang="es-ES" sz="1100" b="0" i="0">
                  <a:latin typeface="Cambria Math" panose="02040503050406030204" pitchFamily="18" charset="0"/>
                </a:rPr>
                <a:t>𝑘/2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s-ES" sz="1100" b="0" i="0">
                  <a:latin typeface="Cambria Math" panose="02040503050406030204" pitchFamily="18" charset="0"/>
                </a:rPr>
                <a:t>=0.0202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⇒𝑘=</a:t>
              </a:r>
              <a:r>
                <a:rPr lang="es-ES" sz="1100" b="0" i="0">
                  <a:latin typeface="Cambria Math" panose="02040503050406030204" pitchFamily="18" charset="0"/>
                </a:rPr>
                <a:t>〖2·0.0202〗^2=0.00081608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8</xdr:col>
      <xdr:colOff>703250</xdr:colOff>
      <xdr:row>22</xdr:row>
      <xdr:rowOff>159363</xdr:rowOff>
    </xdr:from>
    <xdr:ext cx="3198440" cy="6356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6BBBFA8-6DB5-934C-B083-8C422220E779}"/>
                </a:ext>
              </a:extLst>
            </xdr:cNvPr>
            <xdr:cNvSpPr txBox="1"/>
          </xdr:nvSpPr>
          <xdr:spPr>
            <a:xfrm>
              <a:off x="7842929" y="4685773"/>
              <a:ext cx="3198440" cy="635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rad>
                    <m:r>
                      <a:rPr lang="es-ES" sz="1100" b="0" i="1">
                        <a:latin typeface="Cambria Math" panose="02040503050406030204" pitchFamily="18" charset="0"/>
                      </a:rPr>
                      <m:t>·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=0.0274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⇒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0.0274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num>
                              <m:den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0.0274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0.0202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=1.35 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6BBBFA8-6DB5-934C-B083-8C422220E779}"/>
                </a:ext>
              </a:extLst>
            </xdr:cNvPr>
            <xdr:cNvSpPr txBox="1"/>
          </xdr:nvSpPr>
          <xdr:spPr>
            <a:xfrm>
              <a:off x="7842929" y="4685773"/>
              <a:ext cx="3198440" cy="635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</a:t>
              </a:r>
              <a:r>
                <a:rPr lang="es-ES" sz="1100" b="0" i="0">
                  <a:latin typeface="Cambria Math" panose="02040503050406030204" pitchFamily="18" charset="0"/>
                </a:rPr>
                <a:t>𝑘/2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s-ES" sz="1100" b="0" i="0">
                  <a:latin typeface="Cambria Math" panose="02040503050406030204" pitchFamily="18" charset="0"/>
                </a:rPr>
                <a:t>·𝑉_𝑇=0.0274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⇒</a:t>
              </a:r>
              <a:r>
                <a:rPr lang="es-ES" sz="1100" b="0" i="0">
                  <a:latin typeface="Cambria Math" panose="02040503050406030204" pitchFamily="18" charset="0"/>
                </a:rPr>
                <a:t>𝑉_𝑇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s-ES" sz="1100" b="0" i="0">
                  <a:latin typeface="Cambria Math" panose="02040503050406030204" pitchFamily="18" charset="0"/>
                </a:rPr>
                <a:t>0.0274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/√(</a:t>
              </a:r>
              <a:r>
                <a:rPr lang="es-ES" sz="1100" b="0" i="0">
                  <a:latin typeface="Cambria Math" panose="02040503050406030204" pitchFamily="18" charset="0"/>
                </a:rPr>
                <a:t>𝑘/2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)=</a:t>
              </a:r>
              <a:r>
                <a:rPr lang="es-ES" sz="1100" b="0" i="0">
                  <a:latin typeface="Cambria Math" panose="02040503050406030204" pitchFamily="18" charset="0"/>
                </a:rPr>
                <a:t>0.0274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s-ES" sz="1100" b="0" i="0">
                  <a:latin typeface="Cambria Math" panose="02040503050406030204" pitchFamily="18" charset="0"/>
                </a:rPr>
                <a:t>0.0202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=1.35 𝑉</a:t>
              </a:r>
              <a:endParaRPr lang="es-ES" sz="1100" b="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CD93BC-026E-024A-AC36-06F063403EF2}" name="Table1" displayName="Table1" ref="B2:K19" totalsRowShown="0" headerRowDxfId="20">
  <autoFilter ref="B2:K19" xr:uid="{19CD93BC-026E-024A-AC36-06F063403EF2}"/>
  <tableColumns count="10">
    <tableColumn id="1" xr3:uid="{85651BB2-0144-904D-AA8D-D799D6BCB103}" name="(Vi) [V]" dataDxfId="19"/>
    <tableColumn id="2" xr3:uid="{4B72B6AD-2F63-EE48-8AEA-27498C2F7DBB}" name="(Viexp) [V]" dataDxfId="18"/>
    <tableColumn id="7" xr3:uid="{85BF939C-7A8B-574A-A9E6-7D707B7EB171}" name="(VGS) [V]" dataDxfId="17"/>
    <tableColumn id="3" xr3:uid="{3F64B3DE-CAD0-2E4F-A574-AB40D1C374EA}" name="(VDS) [V]" dataDxfId="16"/>
    <tableColumn id="4" xr3:uid="{A03632B7-2980-B049-A765-C6088713E315}" name="(VRG) [V]" dataDxfId="15"/>
    <tableColumn id="5" xr3:uid="{5C5BD037-3E52-3D45-9EA0-C1F1EA46FC62}" name="(VRD) [V]" dataDxfId="14"/>
    <tableColumn id="6" xr3:uid="{CA3E8A64-4864-4344-A5A7-7732D47F67C8}" name="IG [A]" dataDxfId="13">
      <calculatedColumnFormula>Table1[[#This Row],[(VRG) '[V']]]/Table1[[#This Row],[RG '[Ω']]]</calculatedColumnFormula>
    </tableColumn>
    <tableColumn id="8" xr3:uid="{20E6AB9B-5DF4-874A-AC2D-F8F5B97B9AB7}" name="ID [A]" dataDxfId="0">
      <calculatedColumnFormula>Table1[[#This Row],[(VRD) '[V']]]/Table1[[#This Row],[RD '[Ω']]]</calculatedColumnFormula>
    </tableColumn>
    <tableColumn id="9" xr3:uid="{937D3C38-97D1-1147-9D51-870A4A4FE110}" name="RG [Ω]" dataDxfId="12"/>
    <tableColumn id="10" xr3:uid="{F483CDD1-E2AE-7444-AB68-4FC02EE78358}" name="RD [Ω]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45D582-A4E1-6A48-918C-F741C6724BE4}" name="Table14" displayName="Table14" ref="B26:C187" totalsRowShown="0" headerRowDxfId="10">
  <autoFilter ref="B26:C187" xr:uid="{1F45D582-A4E1-6A48-918C-F741C6724BE4}"/>
  <tableColumns count="2">
    <tableColumn id="1" xr3:uid="{7667A5AC-E43C-2544-AED0-91486F011B66}" name="(Vi) [V]" dataDxfId="9"/>
    <tableColumn id="3" xr3:uid="{1F2E5074-D310-564E-902D-B96F27399989}" name="(VDS) [V]" dataDxfId="8">
      <calculatedColumnFormula>$N$26-($N$27*$N$28)/2*(Table14[[#This Row],[(Vi) '[V']]]-$N$29)^2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EB673E-2F30-2149-9C42-FC66F9DFA2A6}" name="Table13" displayName="Table13" ref="B2:G13" totalsRowShown="0" headerRowDxfId="7">
  <autoFilter ref="B2:G13" xr:uid="{19CD93BC-026E-024A-AC36-06F063403EF2}"/>
  <tableColumns count="6">
    <tableColumn id="2" xr3:uid="{EA67F166-68BF-944D-9B93-10F5533D8C7F}" name="(Viexp) [V]" dataDxfId="6"/>
    <tableColumn id="7" xr3:uid="{5572DEE4-03B5-8B4F-BFD0-09B67676787C}" name="(VGS) = (VDS) [V]" dataDxfId="5"/>
    <tableColumn id="5" xr3:uid="{0A1BACE8-37B4-1045-B1E2-407EFE820D23}" name="(VRD) [V]" dataDxfId="4"/>
    <tableColumn id="8" xr3:uid="{84EC4DFC-69A8-3749-930E-2A58CD16E9B9}" name="ID [A]" dataDxfId="3">
      <calculatedColumnFormula>Table13[[#This Row],[(VRD) '[V']]]/Table13[[#This Row],[RD '[Ω']]]</calculatedColumnFormula>
    </tableColumn>
    <tableColumn id="9" xr3:uid="{7923CE07-D278-6642-A5EB-7D87502247C6}" name="Sqrt(ID)" dataDxfId="2">
      <calculatedColumnFormula>SQRT(Table13[[#This Row],[ID '[A']]])</calculatedColumnFormula>
    </tableColumn>
    <tableColumn id="10" xr3:uid="{DA0C7CBB-14B7-7C47-8212-3674A372E856}" name="RD [Ω]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B1A6-E6E6-1E44-9366-8F7F320E52EE}">
  <dimension ref="B2:N187"/>
  <sheetViews>
    <sheetView tabSelected="1" topLeftCell="B24" zoomScale="145" zoomScaleNormal="145" workbookViewId="0">
      <selection activeCell="M45" sqref="M45"/>
    </sheetView>
  </sheetViews>
  <sheetFormatPr baseColWidth="10" defaultRowHeight="15.75"/>
  <cols>
    <col min="2" max="2" width="8.875" bestFit="1" customWidth="1"/>
    <col min="3" max="3" width="10.625" bestFit="1" customWidth="1"/>
    <col min="4" max="6" width="10" bestFit="1" customWidth="1"/>
    <col min="7" max="7" width="9.875" bestFit="1" customWidth="1"/>
    <col min="8" max="8" width="8.625" customWidth="1"/>
    <col min="9" max="9" width="7.375" bestFit="1" customWidth="1"/>
    <col min="10" max="10" width="11.875" customWidth="1"/>
  </cols>
  <sheetData>
    <row r="2" spans="2:11" ht="2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9</v>
      </c>
      <c r="I2" t="s">
        <v>8</v>
      </c>
      <c r="J2" t="s">
        <v>7</v>
      </c>
      <c r="K2" t="s">
        <v>6</v>
      </c>
    </row>
    <row r="3" spans="2:11">
      <c r="B3" s="1">
        <v>0.2</v>
      </c>
      <c r="C3" s="2">
        <v>0.23100000000000001</v>
      </c>
      <c r="D3" s="2">
        <v>0.22020000000000001</v>
      </c>
      <c r="E3" s="2">
        <v>15.05</v>
      </c>
      <c r="F3" s="2">
        <v>0</v>
      </c>
      <c r="G3" s="2">
        <v>0</v>
      </c>
      <c r="H3" s="2">
        <f>Table1[[#This Row],[(VRG) '[V']]]/Table1[[#This Row],[RG '[Ω']]]</f>
        <v>0</v>
      </c>
      <c r="I3" s="2">
        <f>Table1[[#This Row],[(VRD) '[V']]]/Table1[[#This Row],[RD '[Ω']]]</f>
        <v>0</v>
      </c>
      <c r="J3" s="3">
        <v>990000</v>
      </c>
      <c r="K3" s="3">
        <v>998</v>
      </c>
    </row>
    <row r="4" spans="2:11">
      <c r="B4" s="1">
        <v>0.3</v>
      </c>
      <c r="C4" s="2">
        <v>0.33100000000000002</v>
      </c>
      <c r="D4" s="2">
        <v>0.315</v>
      </c>
      <c r="E4" s="2">
        <v>15.04</v>
      </c>
      <c r="F4" s="2">
        <v>0</v>
      </c>
      <c r="G4" s="2">
        <v>0</v>
      </c>
      <c r="H4" s="2">
        <f>Table1[[#This Row],[(VRG) '[V']]]/Table1[[#This Row],[RG '[Ω']]]</f>
        <v>0</v>
      </c>
      <c r="I4" s="2">
        <f>Table1[[#This Row],[(VRD) '[V']]]/Table1[[#This Row],[RD '[Ω']]]</f>
        <v>0</v>
      </c>
      <c r="J4" s="3">
        <v>990000</v>
      </c>
      <c r="K4" s="3">
        <v>998</v>
      </c>
    </row>
    <row r="5" spans="2:11">
      <c r="B5" s="1">
        <v>0.9</v>
      </c>
      <c r="C5" s="2">
        <v>0.94099999999999995</v>
      </c>
      <c r="D5" s="2">
        <v>0.89600000000000002</v>
      </c>
      <c r="E5" s="2">
        <v>15.04</v>
      </c>
      <c r="F5" s="2">
        <v>0</v>
      </c>
      <c r="G5" s="2">
        <v>0</v>
      </c>
      <c r="H5" s="2">
        <f>Table1[[#This Row],[(VRG) '[V']]]/Table1[[#This Row],[RG '[Ω']]]</f>
        <v>0</v>
      </c>
      <c r="I5" s="2">
        <f>Table1[[#This Row],[(VRD) '[V']]]/Table1[[#This Row],[RD '[Ω']]]</f>
        <v>0</v>
      </c>
      <c r="J5" s="3">
        <v>990000</v>
      </c>
      <c r="K5" s="3">
        <v>998</v>
      </c>
    </row>
    <row r="6" spans="2:11">
      <c r="B6" s="1">
        <v>1.2</v>
      </c>
      <c r="C6" s="2">
        <v>1.234</v>
      </c>
      <c r="D6" s="2">
        <v>1.177</v>
      </c>
      <c r="E6" s="2">
        <v>15.03</v>
      </c>
      <c r="F6" s="2">
        <v>0</v>
      </c>
      <c r="G6" s="2">
        <v>5.0000000000000001E-3</v>
      </c>
      <c r="H6" s="2">
        <f>Table1[[#This Row],[(VRG) '[V']]]/Table1[[#This Row],[RG '[Ω']]]</f>
        <v>0</v>
      </c>
      <c r="I6" s="2">
        <f>Table1[[#This Row],[(VRD) '[V']]]/Table1[[#This Row],[RD '[Ω']]]</f>
        <v>5.0100200400801608E-6</v>
      </c>
      <c r="J6" s="3">
        <v>990000</v>
      </c>
      <c r="K6" s="3">
        <v>998</v>
      </c>
    </row>
    <row r="7" spans="2:11">
      <c r="B7" s="1">
        <v>1.5</v>
      </c>
      <c r="C7" s="2">
        <v>1.548</v>
      </c>
      <c r="D7" s="2">
        <v>1.478</v>
      </c>
      <c r="E7" s="2">
        <v>14.98</v>
      </c>
      <c r="F7" s="2">
        <v>0</v>
      </c>
      <c r="G7" s="2">
        <v>7.0000000000000007E-2</v>
      </c>
      <c r="H7" s="2">
        <f>Table1[[#This Row],[(VRG) '[V']]]/Table1[[#This Row],[RG '[Ω']]]</f>
        <v>0</v>
      </c>
      <c r="I7" s="2">
        <f>Table1[[#This Row],[(VRD) '[V']]]/Table1[[#This Row],[RD '[Ω']]]</f>
        <v>7.0140280561122257E-5</v>
      </c>
      <c r="J7" s="3">
        <v>990000</v>
      </c>
      <c r="K7" s="3">
        <v>998</v>
      </c>
    </row>
    <row r="8" spans="2:11">
      <c r="B8" s="1">
        <v>1.8</v>
      </c>
      <c r="C8" s="2">
        <v>1.8779999999999999</v>
      </c>
      <c r="D8" s="2">
        <v>1.7909999999999999</v>
      </c>
      <c r="E8" s="2">
        <v>14.79</v>
      </c>
      <c r="F8" s="2">
        <v>0</v>
      </c>
      <c r="G8" s="2">
        <v>0.253</v>
      </c>
      <c r="H8" s="2">
        <f>Table1[[#This Row],[(VRG) '[V']]]/Table1[[#This Row],[RG '[Ω']]]</f>
        <v>0</v>
      </c>
      <c r="I8" s="2">
        <f>Table1[[#This Row],[(VRD) '[V']]]/Table1[[#This Row],[RD '[Ω']]]</f>
        <v>2.535070140280561E-4</v>
      </c>
      <c r="J8" s="3">
        <v>990000</v>
      </c>
      <c r="K8" s="3">
        <v>998</v>
      </c>
    </row>
    <row r="9" spans="2:11">
      <c r="B9" s="1">
        <v>2.1</v>
      </c>
      <c r="C9" s="2">
        <v>2.1469999999999998</v>
      </c>
      <c r="D9" s="2">
        <v>1.05</v>
      </c>
      <c r="E9" s="2">
        <v>14.56</v>
      </c>
      <c r="F9" s="2">
        <v>0</v>
      </c>
      <c r="G9" s="2">
        <v>0.48699999999999999</v>
      </c>
      <c r="H9" s="2">
        <f>Table1[[#This Row],[(VRG) '[V']]]/Table1[[#This Row],[RG '[Ω']]]</f>
        <v>0</v>
      </c>
      <c r="I9" s="2">
        <f>Table1[[#This Row],[(VRD) '[V']]]/Table1[[#This Row],[RD '[Ω']]]</f>
        <v>4.879759519038076E-4</v>
      </c>
      <c r="J9" s="3">
        <v>990000</v>
      </c>
      <c r="K9" s="3">
        <v>998</v>
      </c>
    </row>
    <row r="10" spans="2:11">
      <c r="B10" s="1">
        <v>2.5</v>
      </c>
      <c r="C10" s="2">
        <v>2.5190000000000001</v>
      </c>
      <c r="D10" s="2">
        <v>2.4039999999999999</v>
      </c>
      <c r="E10" s="2">
        <v>14.12</v>
      </c>
      <c r="F10" s="2">
        <v>0</v>
      </c>
      <c r="G10" s="2">
        <v>0.92</v>
      </c>
      <c r="H10" s="2">
        <f>Table1[[#This Row],[(VRG) '[V']]]/Table1[[#This Row],[RG '[Ω']]]</f>
        <v>0</v>
      </c>
      <c r="I10" s="2">
        <f>Table1[[#This Row],[(VRD) '[V']]]/Table1[[#This Row],[RD '[Ω']]]</f>
        <v>9.2184368737474956E-4</v>
      </c>
      <c r="J10" s="3">
        <v>990000</v>
      </c>
      <c r="K10" s="3">
        <v>998</v>
      </c>
    </row>
    <row r="11" spans="2:11">
      <c r="B11" s="1">
        <v>3</v>
      </c>
      <c r="C11" s="2">
        <v>3.0270000000000001</v>
      </c>
      <c r="D11" s="2">
        <v>2.887</v>
      </c>
      <c r="E11" s="2">
        <v>13.36</v>
      </c>
      <c r="F11" s="2">
        <v>0</v>
      </c>
      <c r="G11" s="2">
        <v>1.68</v>
      </c>
      <c r="H11" s="2">
        <f>Table1[[#This Row],[(VRG) '[V']]]/Table1[[#This Row],[RG '[Ω']]]</f>
        <v>0</v>
      </c>
      <c r="I11" s="2">
        <f>Table1[[#This Row],[(VRD) '[V']]]/Table1[[#This Row],[RD '[Ω']]]</f>
        <v>1.6833667334669338E-3</v>
      </c>
      <c r="J11" s="3">
        <v>990000</v>
      </c>
      <c r="K11" s="3">
        <v>998</v>
      </c>
    </row>
    <row r="12" spans="2:11">
      <c r="B12" s="1">
        <v>4</v>
      </c>
      <c r="C12" s="2">
        <v>4.0599999999999996</v>
      </c>
      <c r="D12" s="2">
        <v>3.87</v>
      </c>
      <c r="E12" s="2">
        <v>11.32</v>
      </c>
      <c r="F12" s="2">
        <v>0</v>
      </c>
      <c r="G12" s="2">
        <v>3.71</v>
      </c>
      <c r="H12" s="2">
        <f>Table1[[#This Row],[(VRG) '[V']]]/Table1[[#This Row],[RG '[Ω']]]</f>
        <v>0</v>
      </c>
      <c r="I12" s="2">
        <f>Table1[[#This Row],[(VRD) '[V']]]/Table1[[#This Row],[RD '[Ω']]]</f>
        <v>3.7174348697394787E-3</v>
      </c>
      <c r="J12" s="3">
        <v>990000</v>
      </c>
      <c r="K12" s="3">
        <v>998</v>
      </c>
    </row>
    <row r="13" spans="2:11">
      <c r="B13" s="1">
        <v>5</v>
      </c>
      <c r="C13" s="2">
        <v>5.0599999999999996</v>
      </c>
      <c r="D13" s="2">
        <v>4.82</v>
      </c>
      <c r="E13" s="2">
        <v>8.9499999999999993</v>
      </c>
      <c r="F13" s="2">
        <v>0</v>
      </c>
      <c r="G13" s="2">
        <v>6.08</v>
      </c>
      <c r="H13" s="2">
        <f>Table1[[#This Row],[(VRG) '[V']]]/Table1[[#This Row],[RG '[Ω']]]</f>
        <v>0</v>
      </c>
      <c r="I13" s="2">
        <f>Table1[[#This Row],[(VRD) '[V']]]/Table1[[#This Row],[RD '[Ω']]]</f>
        <v>6.0921843687374751E-3</v>
      </c>
      <c r="J13" s="3">
        <v>990000</v>
      </c>
      <c r="K13" s="3">
        <v>998</v>
      </c>
    </row>
    <row r="14" spans="2:11">
      <c r="B14" s="1">
        <v>6</v>
      </c>
      <c r="C14" s="2">
        <v>6.04</v>
      </c>
      <c r="D14" s="2">
        <v>5.75</v>
      </c>
      <c r="E14" s="2">
        <v>6.33</v>
      </c>
      <c r="F14" s="2">
        <v>0</v>
      </c>
      <c r="G14" s="2">
        <v>8.6999999999999993</v>
      </c>
      <c r="H14" s="2">
        <f>Table1[[#This Row],[(VRG) '[V']]]/Table1[[#This Row],[RG '[Ω']]]</f>
        <v>0</v>
      </c>
      <c r="I14" s="2">
        <f>Table1[[#This Row],[(VRD) '[V']]]/Table1[[#This Row],[RD '[Ω']]]</f>
        <v>8.717434869739478E-3</v>
      </c>
      <c r="J14" s="3">
        <v>990000</v>
      </c>
      <c r="K14" s="3">
        <v>998</v>
      </c>
    </row>
    <row r="15" spans="2:11">
      <c r="B15" s="1">
        <v>7</v>
      </c>
      <c r="C15" s="2">
        <v>7.01</v>
      </c>
      <c r="D15" s="2">
        <v>6.68</v>
      </c>
      <c r="E15" s="2">
        <v>4</v>
      </c>
      <c r="F15" s="2">
        <v>0</v>
      </c>
      <c r="G15" s="2">
        <v>11.24</v>
      </c>
      <c r="H15" s="2">
        <f>Table1[[#This Row],[(VRG) '[V']]]/Table1[[#This Row],[RG '[Ω']]]</f>
        <v>0</v>
      </c>
      <c r="I15" s="2">
        <f>Table1[[#This Row],[(VRD) '[V']]]/Table1[[#This Row],[RD '[Ω']]]</f>
        <v>1.1262525050100201E-2</v>
      </c>
      <c r="J15" s="3">
        <v>990000</v>
      </c>
      <c r="K15" s="3">
        <v>998</v>
      </c>
    </row>
    <row r="16" spans="2:11">
      <c r="B16" s="1">
        <v>9.5</v>
      </c>
      <c r="C16" s="2">
        <v>9.3620000000000001</v>
      </c>
      <c r="D16" s="2">
        <v>9.3520000000000003</v>
      </c>
      <c r="E16" s="2">
        <v>2.637</v>
      </c>
      <c r="F16" s="2">
        <v>0</v>
      </c>
      <c r="G16">
        <v>12.925000000000001</v>
      </c>
      <c r="H16" s="2">
        <f>Table1[[#This Row],[(VRG) '[V']]]/Table1[[#This Row],[RG '[Ω']]]</f>
        <v>0</v>
      </c>
      <c r="I16" s="2">
        <f>Table1[[#This Row],[(VRD) '[V']]]/Table1[[#This Row],[RD '[Ω']]]</f>
        <v>1.2950901803607215E-2</v>
      </c>
      <c r="J16" s="3">
        <v>990000</v>
      </c>
      <c r="K16" s="3">
        <v>998</v>
      </c>
    </row>
    <row r="17" spans="2:14">
      <c r="B17" s="1">
        <v>11.5</v>
      </c>
      <c r="C17" s="2">
        <v>11.462</v>
      </c>
      <c r="D17" s="2">
        <v>11.435</v>
      </c>
      <c r="E17" s="2">
        <v>2.1440000000000001</v>
      </c>
      <c r="F17" s="2">
        <v>0</v>
      </c>
      <c r="G17">
        <v>13.384</v>
      </c>
      <c r="H17" s="2">
        <f>Table1[[#This Row],[(VRG) '[V']]]/Table1[[#This Row],[RG '[Ω']]]</f>
        <v>0</v>
      </c>
      <c r="I17" s="2">
        <f>Table1[[#This Row],[(VRD) '[V']]]/Table1[[#This Row],[RD '[Ω']]]</f>
        <v>1.3410821643286573E-2</v>
      </c>
      <c r="J17" s="3">
        <v>990000</v>
      </c>
      <c r="K17" s="3">
        <v>998</v>
      </c>
    </row>
    <row r="18" spans="2:14">
      <c r="B18" s="1">
        <v>13.5</v>
      </c>
      <c r="C18" s="2">
        <v>13.513</v>
      </c>
      <c r="D18" s="2">
        <v>13.41</v>
      </c>
      <c r="E18" s="2">
        <v>1.883</v>
      </c>
      <c r="F18" s="2">
        <v>0</v>
      </c>
      <c r="G18">
        <v>13.528</v>
      </c>
      <c r="H18" s="2">
        <f>Table1[[#This Row],[(VRG) '[V']]]/Table1[[#This Row],[RG '[Ω']]]</f>
        <v>0</v>
      </c>
      <c r="I18" s="2">
        <f>Table1[[#This Row],[(VRD) '[V']]]/Table1[[#This Row],[RD '[Ω']]]</f>
        <v>1.3555110220440883E-2</v>
      </c>
      <c r="J18" s="3">
        <v>990000</v>
      </c>
      <c r="K18" s="3">
        <v>998</v>
      </c>
    </row>
    <row r="19" spans="2:14">
      <c r="B19" s="1">
        <v>15.5</v>
      </c>
      <c r="C19" s="2">
        <v>15.454000000000001</v>
      </c>
      <c r="D19" s="2">
        <v>15.41</v>
      </c>
      <c r="E19" s="2">
        <v>1.716</v>
      </c>
      <c r="F19" s="2">
        <v>0</v>
      </c>
      <c r="G19">
        <v>13.641999999999999</v>
      </c>
      <c r="H19" s="2">
        <f>Table1[[#This Row],[(VRG) '[V']]]/Table1[[#This Row],[RG '[Ω']]]</f>
        <v>0</v>
      </c>
      <c r="I19" s="2">
        <f>Table1[[#This Row],[(VRD) '[V']]]/Table1[[#This Row],[RD '[Ω']]]</f>
        <v>1.3669338677354708E-2</v>
      </c>
      <c r="J19" s="3">
        <v>990000</v>
      </c>
      <c r="K19" s="3">
        <v>998</v>
      </c>
    </row>
    <row r="20" spans="2:14">
      <c r="B20" s="1"/>
      <c r="C20" s="2"/>
      <c r="D20" s="2"/>
      <c r="E20" s="2"/>
      <c r="F20" s="2"/>
      <c r="G20" s="2"/>
      <c r="H20" s="2"/>
      <c r="I20" s="2"/>
      <c r="J20" s="3"/>
      <c r="K20" s="3"/>
    </row>
    <row r="21" spans="2:14">
      <c r="B21" s="1"/>
      <c r="C21" s="2"/>
      <c r="D21" s="2"/>
      <c r="E21" s="2"/>
      <c r="F21" s="2"/>
      <c r="G21" s="2"/>
      <c r="H21" s="2"/>
      <c r="I21" s="2"/>
      <c r="J21" s="3"/>
      <c r="K21" s="3"/>
    </row>
    <row r="22" spans="2:14">
      <c r="B22" s="1"/>
      <c r="C22" s="2"/>
      <c r="D22" s="2"/>
      <c r="E22" s="2"/>
      <c r="F22" s="2"/>
      <c r="G22" s="2"/>
      <c r="H22" s="2"/>
      <c r="I22" s="2"/>
      <c r="J22" s="3"/>
      <c r="K22" s="3"/>
    </row>
    <row r="23" spans="2:14">
      <c r="B23" s="1"/>
      <c r="C23" s="2"/>
      <c r="D23" s="2"/>
      <c r="E23" s="2"/>
      <c r="F23" s="2"/>
      <c r="G23" s="2"/>
      <c r="H23" s="2"/>
      <c r="I23" s="2"/>
      <c r="J23" s="3"/>
      <c r="K23" s="3"/>
    </row>
    <row r="26" spans="2:14" ht="19.5">
      <c r="B26" t="s">
        <v>0</v>
      </c>
      <c r="C26" t="s">
        <v>3</v>
      </c>
      <c r="M26" t="s">
        <v>13</v>
      </c>
      <c r="N26">
        <v>15</v>
      </c>
    </row>
    <row r="27" spans="2:14">
      <c r="B27" s="1">
        <v>0</v>
      </c>
      <c r="C27" s="2">
        <v>15</v>
      </c>
      <c r="M27" t="s">
        <v>14</v>
      </c>
      <c r="N27" s="4">
        <v>8.1607999999999995E-4</v>
      </c>
    </row>
    <row r="28" spans="2:14">
      <c r="B28" s="1">
        <v>0.1</v>
      </c>
      <c r="C28" s="2">
        <f>$N$26</f>
        <v>15</v>
      </c>
      <c r="M28" t="s">
        <v>15</v>
      </c>
      <c r="N28">
        <v>998</v>
      </c>
    </row>
    <row r="29" spans="2:14">
      <c r="B29" s="1">
        <v>0.2</v>
      </c>
      <c r="C29" s="2">
        <f t="shared" ref="C29:C40" si="0">$N$26</f>
        <v>15</v>
      </c>
      <c r="M29" t="s">
        <v>16</v>
      </c>
      <c r="N29">
        <v>1.35</v>
      </c>
    </row>
    <row r="30" spans="2:14">
      <c r="B30" s="1">
        <v>0.3</v>
      </c>
      <c r="C30" s="2">
        <f t="shared" si="0"/>
        <v>15</v>
      </c>
    </row>
    <row r="31" spans="2:14">
      <c r="B31" s="1">
        <v>0.4</v>
      </c>
      <c r="C31" s="2">
        <f t="shared" si="0"/>
        <v>15</v>
      </c>
    </row>
    <row r="32" spans="2:14">
      <c r="B32" s="1">
        <v>0.5</v>
      </c>
      <c r="C32" s="2">
        <f t="shared" si="0"/>
        <v>15</v>
      </c>
    </row>
    <row r="33" spans="2:3">
      <c r="B33" s="1">
        <v>0.6</v>
      </c>
      <c r="C33" s="2">
        <f t="shared" si="0"/>
        <v>15</v>
      </c>
    </row>
    <row r="34" spans="2:3">
      <c r="B34" s="1">
        <v>0.7</v>
      </c>
      <c r="C34" s="2">
        <f t="shared" si="0"/>
        <v>15</v>
      </c>
    </row>
    <row r="35" spans="2:3">
      <c r="B35" s="1">
        <v>0.8</v>
      </c>
      <c r="C35" s="2">
        <f t="shared" si="0"/>
        <v>15</v>
      </c>
    </row>
    <row r="36" spans="2:3">
      <c r="B36" s="1">
        <v>0.9</v>
      </c>
      <c r="C36" s="2">
        <f t="shared" si="0"/>
        <v>15</v>
      </c>
    </row>
    <row r="37" spans="2:3">
      <c r="B37" s="1">
        <v>1</v>
      </c>
      <c r="C37" s="2">
        <f t="shared" si="0"/>
        <v>15</v>
      </c>
    </row>
    <row r="38" spans="2:3">
      <c r="B38" s="1">
        <v>1.1000000000000001</v>
      </c>
      <c r="C38" s="2">
        <f t="shared" si="0"/>
        <v>15</v>
      </c>
    </row>
    <row r="39" spans="2:3">
      <c r="B39" s="1">
        <v>1.2</v>
      </c>
      <c r="C39" s="2">
        <f t="shared" si="0"/>
        <v>15</v>
      </c>
    </row>
    <row r="40" spans="2:3">
      <c r="B40" s="1">
        <v>1.3</v>
      </c>
      <c r="C40" s="2">
        <f t="shared" si="0"/>
        <v>15</v>
      </c>
    </row>
    <row r="41" spans="2:3">
      <c r="B41" s="1">
        <v>1.4</v>
      </c>
      <c r="C41" s="2">
        <f>$N$26-($N$27*$N$28)/2*(Table14[[#This Row],[(Vi) '[V']]]-$N$29)^2</f>
        <v>14.9989819402</v>
      </c>
    </row>
    <row r="42" spans="2:3">
      <c r="B42" s="1">
        <v>1.5</v>
      </c>
      <c r="C42" s="2">
        <f>$N$26-($N$27*$N$28)/2*(Table14[[#This Row],[(Vi) '[V']]]-$N$29)^2</f>
        <v>14.9908374618</v>
      </c>
    </row>
    <row r="43" spans="2:3">
      <c r="B43" s="1">
        <v>1.6</v>
      </c>
      <c r="C43" s="2">
        <f>$N$26-($N$27*$N$28)/2*(Table14[[#This Row],[(Vi) '[V']]]-$N$29)^2</f>
        <v>14.974548505</v>
      </c>
    </row>
    <row r="44" spans="2:3">
      <c r="B44" s="1">
        <v>1.7</v>
      </c>
      <c r="C44" s="2">
        <f>$N$26-($N$27*$N$28)/2*(Table14[[#This Row],[(Vi) '[V']]]-$N$29)^2</f>
        <v>14.950115069800001</v>
      </c>
    </row>
    <row r="45" spans="2:3">
      <c r="B45" s="1">
        <v>1.8</v>
      </c>
      <c r="C45" s="2">
        <f>$N$26-($N$27*$N$28)/2*(Table14[[#This Row],[(Vi) '[V']]]-$N$29)^2</f>
        <v>14.9175371562</v>
      </c>
    </row>
    <row r="46" spans="2:3">
      <c r="B46" s="1">
        <v>1.9</v>
      </c>
      <c r="C46" s="2">
        <f>$N$26-($N$27*$N$28)/2*(Table14[[#This Row],[(Vi) '[V']]]-$N$29)^2</f>
        <v>14.876814764200001</v>
      </c>
    </row>
    <row r="47" spans="2:3">
      <c r="B47" s="1">
        <v>2</v>
      </c>
      <c r="C47" s="2">
        <f>$N$26-($N$27*$N$28)/2*(Table14[[#This Row],[(Vi) '[V']]]-$N$29)^2</f>
        <v>14.827947893799999</v>
      </c>
    </row>
    <row r="48" spans="2:3">
      <c r="B48" s="1">
        <v>2.1</v>
      </c>
      <c r="C48" s="2">
        <f>$N$26-($N$27*$N$28)/2*(Table14[[#This Row],[(Vi) '[V']]]-$N$29)^2</f>
        <v>14.770936545</v>
      </c>
    </row>
    <row r="49" spans="2:3">
      <c r="B49" s="1">
        <v>2.2000000000000002</v>
      </c>
      <c r="C49" s="2">
        <f>$N$26-($N$27*$N$28)/2*(Table14[[#This Row],[(Vi) '[V']]]-$N$29)^2</f>
        <v>14.7057807178</v>
      </c>
    </row>
    <row r="50" spans="2:3">
      <c r="B50" s="1">
        <v>2.2999999999999998</v>
      </c>
      <c r="C50" s="2">
        <f>$N$26-($N$27*$N$28)/2*(Table14[[#This Row],[(Vi) '[V']]]-$N$29)^2</f>
        <v>14.6324804122</v>
      </c>
    </row>
    <row r="51" spans="2:3">
      <c r="B51" s="1">
        <v>2.4</v>
      </c>
      <c r="C51" s="2">
        <f>$N$26-($N$27*$N$28)/2*(Table14[[#This Row],[(Vi) '[V']]]-$N$29)^2</f>
        <v>14.551035628200001</v>
      </c>
    </row>
    <row r="52" spans="2:3">
      <c r="B52" s="1">
        <v>2.5</v>
      </c>
      <c r="C52" s="2">
        <f>$N$26-($N$27*$N$28)/2*(Table14[[#This Row],[(Vi) '[V']]]-$N$29)^2</f>
        <v>14.461446365800001</v>
      </c>
    </row>
    <row r="53" spans="2:3">
      <c r="B53" s="1">
        <v>2.6</v>
      </c>
      <c r="C53" s="2">
        <f>$N$26-($N$27*$N$28)/2*(Table14[[#This Row],[(Vi) '[V']]]-$N$29)^2</f>
        <v>14.363712625</v>
      </c>
    </row>
    <row r="54" spans="2:3">
      <c r="B54" s="1">
        <v>2.7</v>
      </c>
      <c r="C54" s="2">
        <f>$N$26-($N$27*$N$28)/2*(Table14[[#This Row],[(Vi) '[V']]]-$N$29)^2</f>
        <v>14.257834405800001</v>
      </c>
    </row>
    <row r="55" spans="2:3">
      <c r="B55" s="1">
        <v>2.8</v>
      </c>
      <c r="C55" s="2">
        <f>$N$26-($N$27*$N$28)/2*(Table14[[#This Row],[(Vi) '[V']]]-$N$29)^2</f>
        <v>14.143811708200001</v>
      </c>
    </row>
    <row r="56" spans="2:3">
      <c r="B56" s="1">
        <v>2.9</v>
      </c>
      <c r="C56" s="2">
        <f>$N$26-($N$27*$N$28)/2*(Table14[[#This Row],[(Vi) '[V']]]-$N$29)^2</f>
        <v>14.0216445322</v>
      </c>
    </row>
    <row r="57" spans="2:3">
      <c r="B57" s="1">
        <v>3</v>
      </c>
      <c r="C57" s="2">
        <f>$N$26-($N$27*$N$28)/2*(Table14[[#This Row],[(Vi) '[V']]]-$N$29)^2</f>
        <v>13.8913328778</v>
      </c>
    </row>
    <row r="58" spans="2:3">
      <c r="B58" s="1">
        <v>3.1</v>
      </c>
      <c r="C58" s="2">
        <f>$N$26-($N$27*$N$28)/2*(Table14[[#This Row],[(Vi) '[V']]]-$N$29)^2</f>
        <v>13.752876745</v>
      </c>
    </row>
    <row r="59" spans="2:3">
      <c r="B59" s="1">
        <v>3.2</v>
      </c>
      <c r="C59" s="2">
        <f>$N$26-($N$27*$N$28)/2*(Table14[[#This Row],[(Vi) '[V']]]-$N$29)^2</f>
        <v>13.6062761338</v>
      </c>
    </row>
    <row r="60" spans="2:3">
      <c r="B60" s="1">
        <v>3.3</v>
      </c>
      <c r="C60" s="2">
        <f>$N$26-($N$27*$N$28)/2*(Table14[[#This Row],[(Vi) '[V']]]-$N$29)^2</f>
        <v>13.451531044200001</v>
      </c>
    </row>
    <row r="61" spans="2:3">
      <c r="B61" s="1">
        <v>3.4</v>
      </c>
      <c r="C61" s="2">
        <f>$N$26-($N$27*$N$28)/2*(Table14[[#This Row],[(Vi) '[V']]]-$N$29)^2</f>
        <v>13.2886414762</v>
      </c>
    </row>
    <row r="62" spans="2:3">
      <c r="B62" s="1">
        <v>3.5</v>
      </c>
      <c r="C62" s="2">
        <f>$N$26-($N$27*$N$28)/2*(Table14[[#This Row],[(Vi) '[V']]]-$N$29)^2</f>
        <v>13.1176074298</v>
      </c>
    </row>
    <row r="63" spans="2:3">
      <c r="B63" s="1">
        <v>3.6</v>
      </c>
      <c r="C63" s="2">
        <f>$N$26-($N$27*$N$28)/2*(Table14[[#This Row],[(Vi) '[V']]]-$N$29)^2</f>
        <v>12.938428905</v>
      </c>
    </row>
    <row r="64" spans="2:3">
      <c r="B64" s="1">
        <v>3.7</v>
      </c>
      <c r="C64" s="2">
        <f>$N$26-($N$27*$N$28)/2*(Table14[[#This Row],[(Vi) '[V']]]-$N$29)^2</f>
        <v>12.751105901799999</v>
      </c>
    </row>
    <row r="65" spans="2:3">
      <c r="B65" s="1">
        <v>3.8</v>
      </c>
      <c r="C65" s="2">
        <f>$N$26-($N$27*$N$28)/2*(Table14[[#This Row],[(Vi) '[V']]]-$N$29)^2</f>
        <v>12.555638420200001</v>
      </c>
    </row>
    <row r="66" spans="2:3">
      <c r="B66" s="1">
        <v>3.9</v>
      </c>
      <c r="C66" s="2">
        <f>$N$26-($N$27*$N$28)/2*(Table14[[#This Row],[(Vi) '[V']]]-$N$29)^2</f>
        <v>12.352026460200001</v>
      </c>
    </row>
    <row r="67" spans="2:3">
      <c r="B67" s="1">
        <v>4</v>
      </c>
      <c r="C67" s="2">
        <f>$N$26-($N$27*$N$28)/2*(Table14[[#This Row],[(Vi) '[V']]]-$N$29)^2</f>
        <v>12.140270021799999</v>
      </c>
    </row>
    <row r="68" spans="2:3">
      <c r="B68" s="1">
        <v>4.0999999999999996</v>
      </c>
      <c r="C68" s="2">
        <f>$N$26-($N$27*$N$28)/2*(Table14[[#This Row],[(Vi) '[V']]]-$N$29)^2</f>
        <v>11.920369105000002</v>
      </c>
    </row>
    <row r="69" spans="2:3">
      <c r="B69" s="1">
        <v>4.2</v>
      </c>
      <c r="C69" s="2">
        <f>$N$26-($N$27*$N$28)/2*(Table14[[#This Row],[(Vi) '[V']]]-$N$29)^2</f>
        <v>11.6923237098</v>
      </c>
    </row>
    <row r="70" spans="2:3">
      <c r="B70" s="1">
        <v>4.3</v>
      </c>
      <c r="C70" s="2">
        <f>$N$26-($N$27*$N$28)/2*(Table14[[#This Row],[(Vi) '[V']]]-$N$29)^2</f>
        <v>11.456133836200001</v>
      </c>
    </row>
    <row r="71" spans="2:3">
      <c r="B71" s="1">
        <v>4.4000000000000004</v>
      </c>
      <c r="C71" s="2">
        <f>$N$26-($N$27*$N$28)/2*(Table14[[#This Row],[(Vi) '[V']]]-$N$29)^2</f>
        <v>11.2117994842</v>
      </c>
    </row>
    <row r="72" spans="2:3">
      <c r="B72" s="1">
        <v>4.5</v>
      </c>
      <c r="C72" s="2">
        <f>$N$26-($N$27*$N$28)/2*(Table14[[#This Row],[(Vi) '[V']]]-$N$29)^2</f>
        <v>10.959320653800001</v>
      </c>
    </row>
    <row r="73" spans="2:3">
      <c r="B73" s="1">
        <v>4.5999999999999996</v>
      </c>
      <c r="C73" s="2">
        <f>$N$26-($N$27*$N$28)/2*(Table14[[#This Row],[(Vi) '[V']]]-$N$29)^2</f>
        <v>10.698697345000003</v>
      </c>
    </row>
    <row r="74" spans="2:3">
      <c r="B74" s="1">
        <v>4.7</v>
      </c>
      <c r="C74" s="2">
        <f>$N$26-($N$27*$N$28)/2*(Table14[[#This Row],[(Vi) '[V']]]-$N$29)^2</f>
        <v>10.429929557800001</v>
      </c>
    </row>
    <row r="75" spans="2:3">
      <c r="B75" s="1">
        <v>4.8</v>
      </c>
      <c r="C75" s="2">
        <f>$N$26-($N$27*$N$28)/2*(Table14[[#This Row],[(Vi) '[V']]]-$N$29)^2</f>
        <v>10.153017292200001</v>
      </c>
    </row>
    <row r="76" spans="2:3">
      <c r="B76" s="1">
        <v>4.9000000000000004</v>
      </c>
      <c r="C76" s="2">
        <f>$N$26-($N$27*$N$28)/2*(Table14[[#This Row],[(Vi) '[V']]]-$N$29)^2</f>
        <v>9.8679605481999992</v>
      </c>
    </row>
    <row r="77" spans="2:3">
      <c r="B77" s="1">
        <v>5</v>
      </c>
      <c r="C77" s="2">
        <f>$N$26-($N$27*$N$28)/2*(Table14[[#This Row],[(Vi) '[V']]]-$N$29)^2</f>
        <v>9.5747593258000006</v>
      </c>
    </row>
    <row r="78" spans="2:3">
      <c r="B78" s="1">
        <v>5.0999999999999996</v>
      </c>
      <c r="C78" s="2">
        <f>$N$26-($N$27*$N$28)/2*(Table14[[#This Row],[(Vi) '[V']]]-$N$29)^2</f>
        <v>9.2734136250000017</v>
      </c>
    </row>
    <row r="79" spans="2:3">
      <c r="B79" s="1">
        <v>5.2</v>
      </c>
      <c r="C79" s="2">
        <f>$N$26-($N$27*$N$28)/2*(Table14[[#This Row],[(Vi) '[V']]]-$N$29)^2</f>
        <v>8.963923445799999</v>
      </c>
    </row>
    <row r="80" spans="2:3">
      <c r="B80" s="1">
        <v>5.3</v>
      </c>
      <c r="C80" s="2">
        <f>$N$26-($N$27*$N$28)/2*(Table14[[#This Row],[(Vi) '[V']]]-$N$29)^2</f>
        <v>8.6462887882000015</v>
      </c>
    </row>
    <row r="81" spans="2:3">
      <c r="B81" s="1">
        <v>5.4</v>
      </c>
      <c r="C81" s="2">
        <f>$N$26-($N$27*$N$28)/2*(Table14[[#This Row],[(Vi) '[V']]]-$N$29)^2</f>
        <v>8.3205096521999984</v>
      </c>
    </row>
    <row r="82" spans="2:3">
      <c r="B82" s="1">
        <v>5.5</v>
      </c>
      <c r="C82" s="2">
        <f>$N$26-($N$27*$N$28)/2*(Table14[[#This Row],[(Vi) '[V']]]-$N$29)^2</f>
        <v>7.9865860377999995</v>
      </c>
    </row>
    <row r="83" spans="2:3">
      <c r="B83" s="1">
        <v>5.6</v>
      </c>
      <c r="C83" s="2">
        <f>$N$26-($N$27*$N$28)/2*(Table14[[#This Row],[(Vi) '[V']]]-$N$29)^2</f>
        <v>7.6445179450000005</v>
      </c>
    </row>
    <row r="84" spans="2:3">
      <c r="B84" s="1">
        <v>5.7</v>
      </c>
      <c r="C84" s="2">
        <f>$N$26-($N$27*$N$28)/2*(Table14[[#This Row],[(Vi) '[V']]]-$N$29)^2</f>
        <v>7.2943053738000021</v>
      </c>
    </row>
    <row r="85" spans="2:3">
      <c r="B85" s="1">
        <v>5.8</v>
      </c>
      <c r="C85" s="2">
        <f>$N$26-($N$27*$N$28)/2*(Table14[[#This Row],[(Vi) '[V']]]-$N$29)^2</f>
        <v>6.9359483242000035</v>
      </c>
    </row>
    <row r="86" spans="2:3">
      <c r="B86" s="1">
        <v>5.9</v>
      </c>
      <c r="C86" s="2">
        <f>$N$26-($N$27*$N$28)/2*(Table14[[#This Row],[(Vi) '[V']]]-$N$29)^2</f>
        <v>6.5694467961999976</v>
      </c>
    </row>
    <row r="87" spans="2:3">
      <c r="B87" s="1">
        <v>6</v>
      </c>
      <c r="C87" s="2">
        <f>$N$26-($N$27*$N$28)/2*(Table14[[#This Row],[(Vi) '[V']]]-$N$29)^2</f>
        <v>6.1948007898000004</v>
      </c>
    </row>
    <row r="88" spans="2:3">
      <c r="B88" s="1">
        <v>6.1</v>
      </c>
      <c r="C88" s="2">
        <f>$N$26-($N$27*$N$28)/2*(Table14[[#This Row],[(Vi) '[V']]]-$N$29)^2</f>
        <v>5.8120103050000012</v>
      </c>
    </row>
    <row r="89" spans="2:3">
      <c r="B89" s="1">
        <v>6.2</v>
      </c>
      <c r="C89" s="2">
        <f>$N$26-($N$27*$N$28)/2*(Table14[[#This Row],[(Vi) '[V']]]-$N$29)^2</f>
        <v>5.4210753418000017</v>
      </c>
    </row>
    <row r="90" spans="2:3">
      <c r="B90" s="1">
        <v>6.3</v>
      </c>
      <c r="C90" s="2">
        <f>$N$26-($N$27*$N$28)/2*(Table14[[#This Row],[(Vi) '[V']]]-$N$29)^2</f>
        <v>5.0219959002000039</v>
      </c>
    </row>
    <row r="91" spans="2:3">
      <c r="B91" s="1">
        <v>6.4</v>
      </c>
      <c r="C91" s="2">
        <f>(1+$N$27*$N$28*(Table14[[#This Row],[(Vi) '[V']]]-$N$29))/($N$27*$N$28) - SQRT((1+$N$27*$N$28*(Table14[[#This Row],[(Vi) '[V']]]-$N$29))^2 - 2*$N$27*$N$28*$N$26)/($N$27*$N$28)</f>
        <v>4.672732479264825</v>
      </c>
    </row>
    <row r="92" spans="2:3">
      <c r="B92" s="1">
        <v>6.5</v>
      </c>
      <c r="C92" s="2">
        <f>(1+$N$27*$N$28*(Table14[[#This Row],[(Vi) '[V']]]-$N$29))/($N$27*$N$28) - SQRT((1+$N$27*$N$28*(Table14[[#This Row],[(Vi) '[V']]]-$N$29))^2 - 2*$N$27*$N$28*$N$26)/($N$27*$N$28)</f>
        <v>4.4177518798273621</v>
      </c>
    </row>
    <row r="93" spans="2:3">
      <c r="B93" s="1">
        <v>6.6</v>
      </c>
      <c r="C93" s="2">
        <f>(1+$N$27*$N$28*(Table14[[#This Row],[(Vi) '[V']]]-$N$29))/($N$27*$N$28) - SQRT((1+$N$27*$N$28*(Table14[[#This Row],[(Vi) '[V']]]-$N$29))^2 - 2*$N$27*$N$28*$N$26)/($N$27*$N$28)</f>
        <v>4.2134373686534587</v>
      </c>
    </row>
    <row r="94" spans="2:3">
      <c r="B94" s="1">
        <v>6.7</v>
      </c>
      <c r="C94" s="2">
        <f>(1+$N$27*$N$28*(Table14[[#This Row],[(Vi) '[V']]]-$N$29))/($N$27*$N$28) - SQRT((1+$N$27*$N$28*(Table14[[#This Row],[(Vi) '[V']]]-$N$29))^2 - 2*$N$27*$N$28*$N$26)/($N$27*$N$28)</f>
        <v>4.0414858862912748</v>
      </c>
    </row>
    <row r="95" spans="2:3">
      <c r="B95" s="1">
        <v>6.8</v>
      </c>
      <c r="C95" s="2">
        <f>(1+$N$27*$N$28*(Table14[[#This Row],[(Vi) '[V']]]-$N$29))/($N$27*$N$28) - SQRT((1+$N$27*$N$28*(Table14[[#This Row],[(Vi) '[V']]]-$N$29))^2 - 2*$N$27*$N$28*$N$26)/($N$27*$N$28)</f>
        <v>3.8924020721342747</v>
      </c>
    </row>
    <row r="96" spans="2:3">
      <c r="B96" s="1">
        <v>6.9</v>
      </c>
      <c r="C96" s="2">
        <f>(1+$N$27*$N$28*(Table14[[#This Row],[(Vi) '[V']]]-$N$29))/($N$27*$N$28) - SQRT((1+$N$27*$N$28*(Table14[[#This Row],[(Vi) '[V']]]-$N$29))^2 - 2*$N$27*$N$28*$N$26)/($N$27*$N$28)</f>
        <v>3.7605173095309614</v>
      </c>
    </row>
    <row r="97" spans="2:3">
      <c r="B97" s="1">
        <v>7</v>
      </c>
      <c r="C97" s="2">
        <f>(1+$N$27*$N$28*(Table14[[#This Row],[(Vi) '[V']]]-$N$29))/($N$27*$N$28) - SQRT((1+$N$27*$N$28*(Table14[[#This Row],[(Vi) '[V']]]-$N$29))^2 - 2*$N$27*$N$28*$N$26)/($N$27*$N$28)</f>
        <v>3.6421317929573362</v>
      </c>
    </row>
    <row r="98" spans="2:3">
      <c r="B98" s="1">
        <v>7.1</v>
      </c>
      <c r="C98" s="2">
        <f>(1+$N$27*$N$28*(Table14[[#This Row],[(Vi) '[V']]]-$N$29))/($N$27*$N$28) - SQRT((1+$N$27*$N$28*(Table14[[#This Row],[(Vi) '[V']]]-$N$29))^2 - 2*$N$27*$N$28*$N$26)/($N$27*$N$28)</f>
        <v>3.534675950535215</v>
      </c>
    </row>
    <row r="99" spans="2:3">
      <c r="B99" s="1">
        <v>7.2</v>
      </c>
      <c r="C99" s="2">
        <f>(1+$N$27*$N$28*(Table14[[#This Row],[(Vi) '[V']]]-$N$29))/($N$27*$N$28) - SQRT((1+$N$27*$N$28*(Table14[[#This Row],[(Vi) '[V']]]-$N$29))^2 - 2*$N$27*$N$28*$N$26)/($N$27*$N$28)</f>
        <v>3.4362813387921438</v>
      </c>
    </row>
    <row r="100" spans="2:3">
      <c r="B100" s="1">
        <v>7.3</v>
      </c>
      <c r="C100" s="2">
        <f>(1+$N$27*$N$28*(Table14[[#This Row],[(Vi) '[V']]]-$N$29))/($N$27*$N$28) - SQRT((1+$N$27*$N$28*(Table14[[#This Row],[(Vi) '[V']]]-$N$29))^2 - 2*$N$27*$N$28*$N$26)/($N$27*$N$28)</f>
        <v>3.3455404193545348</v>
      </c>
    </row>
    <row r="101" spans="2:3">
      <c r="B101" s="1">
        <v>7.4</v>
      </c>
      <c r="C101" s="2">
        <f>(1+$N$27*$N$28*(Table14[[#This Row],[(Vi) '[V']]]-$N$29))/($N$27*$N$28) - SQRT((1+$N$27*$N$28*(Table14[[#This Row],[(Vi) '[V']]]-$N$29))^2 - 2*$N$27*$N$28*$N$26)/($N$27*$N$28)</f>
        <v>3.2613626278391052</v>
      </c>
    </row>
    <row r="102" spans="2:3">
      <c r="B102" s="1">
        <v>7.5</v>
      </c>
      <c r="C102" s="2">
        <f>(1+$N$27*$N$28*(Table14[[#This Row],[(Vi) '[V']]]-$N$29))/($N$27*$N$28) - SQRT((1+$N$27*$N$28*(Table14[[#This Row],[(Vi) '[V']]]-$N$29))^2 - 2*$N$27*$N$28*$N$26)/($N$27*$N$28)</f>
        <v>3.1828834181607588</v>
      </c>
    </row>
    <row r="103" spans="2:3">
      <c r="B103" s="1">
        <v>7.6</v>
      </c>
      <c r="C103" s="2">
        <f>(1+$N$27*$N$28*(Table14[[#This Row],[(Vi) '[V']]]-$N$29))/($N$27*$N$28) - SQRT((1+$N$27*$N$28*(Table14[[#This Row],[(Vi) '[V']]]-$N$29))^2 - 2*$N$27*$N$28*$N$26)/($N$27*$N$28)</f>
        <v>3.1094042590187172</v>
      </c>
    </row>
    <row r="104" spans="2:3">
      <c r="B104" s="1">
        <v>7.7</v>
      </c>
      <c r="C104" s="2">
        <f>(1+$N$27*$N$28*(Table14[[#This Row],[(Vi) '[V']]]-$N$29))/($N$27*$N$28) - SQRT((1+$N$27*$N$28*(Table14[[#This Row],[(Vi) '[V']]]-$N$29))^2 - 2*$N$27*$N$28*$N$26)/($N$27*$N$28)</f>
        <v>3.0403516202719345</v>
      </c>
    </row>
    <row r="105" spans="2:3">
      <c r="B105" s="1">
        <v>7.8</v>
      </c>
      <c r="C105" s="2">
        <f>(1+$N$27*$N$28*(Table14[[#This Row],[(Vi) '[V']]]-$N$29))/($N$27*$N$28) - SQRT((1+$N$27*$N$28*(Table14[[#This Row],[(Vi) '[V']]]-$N$29))^2 - 2*$N$27*$N$28*$N$26)/($N$27*$N$28)</f>
        <v>2.9752480916571811</v>
      </c>
    </row>
    <row r="106" spans="2:3">
      <c r="B106" s="1">
        <v>7.9</v>
      </c>
      <c r="C106" s="2">
        <f>(1+$N$27*$N$28*(Table14[[#This Row],[(Vi) '[V']]]-$N$29))/($N$27*$N$28) - SQRT((1+$N$27*$N$28*(Table14[[#This Row],[(Vi) '[V']]]-$N$29))^2 - 2*$N$27*$N$28*$N$26)/($N$27*$N$28)</f>
        <v>2.9136915220743926</v>
      </c>
    </row>
    <row r="107" spans="2:3">
      <c r="B107" s="1">
        <v>8</v>
      </c>
      <c r="C107" s="2">
        <f>(1+$N$27*$N$28*(Table14[[#This Row],[(Vi) '[V']]]-$N$29))/($N$27*$N$28) - SQRT((1+$N$27*$N$28*(Table14[[#This Row],[(Vi) '[V']]]-$N$29))^2 - 2*$N$27*$N$28*$N$26)/($N$27*$N$28)</f>
        <v>2.8553396184538018</v>
      </c>
    </row>
    <row r="108" spans="2:3">
      <c r="B108" s="1">
        <v>8.1</v>
      </c>
      <c r="C108" s="2">
        <f>(1+$N$27*$N$28*(Table14[[#This Row],[(Vi) '[V']]]-$N$29))/($N$27*$N$28) - SQRT((1+$N$27*$N$28*(Table14[[#This Row],[(Vi) '[V']]]-$N$29))^2 - 2*$N$27*$N$28*$N$26)/($N$27*$N$28)</f>
        <v>2.799898356181501</v>
      </c>
    </row>
    <row r="109" spans="2:3">
      <c r="B109" s="1">
        <v>8.1999999999999993</v>
      </c>
      <c r="C109" s="2">
        <f>(1+$N$27*$N$28*(Table14[[#This Row],[(Vi) '[V']]]-$N$29))/($N$27*$N$28) - SQRT((1+$N$27*$N$28*(Table14[[#This Row],[(Vi) '[V']]]-$N$29))^2 - 2*$N$27*$N$28*$N$26)/($N$27*$N$28)</f>
        <v>2.7471131100668922</v>
      </c>
    </row>
    <row r="110" spans="2:3">
      <c r="B110" s="1">
        <v>8.3000000000000007</v>
      </c>
      <c r="C110" s="2">
        <f>(1+$N$27*$N$28*(Table14[[#This Row],[(Vi) '[V']]]-$N$29))/($N$27*$N$28) - SQRT((1+$N$27*$N$28*(Table14[[#This Row],[(Vi) '[V']]]-$N$29))^2 - 2*$N$27*$N$28*$N$26)/($N$27*$N$28)</f>
        <v>2.6967617654026679</v>
      </c>
    </row>
    <row r="111" spans="2:3">
      <c r="B111" s="1">
        <v>8.4</v>
      </c>
      <c r="C111" s="2">
        <f>(1+$N$27*$N$28*(Table14[[#This Row],[(Vi) '[V']]]-$N$29))/($N$27*$N$28) - SQRT((1+$N$27*$N$28*(Table14[[#This Row],[(Vi) '[V']]]-$N$29))^2 - 2*$N$27*$N$28*$N$26)/($N$27*$N$28)</f>
        <v>2.6486492954204772</v>
      </c>
    </row>
    <row r="112" spans="2:3">
      <c r="B112" s="1">
        <v>8.5</v>
      </c>
      <c r="C112" s="2">
        <f>(1+$N$27*$N$28*(Table14[[#This Row],[(Vi) '[V']]]-$N$29))/($N$27*$N$28) - SQRT((1+$N$27*$N$28*(Table14[[#This Row],[(Vi) '[V']]]-$N$29))^2 - 2*$N$27*$N$28*$N$26)/($N$27*$N$28)</f>
        <v>2.6026034417089292</v>
      </c>
    </row>
    <row r="113" spans="2:3">
      <c r="B113" s="1">
        <v>8.6</v>
      </c>
      <c r="C113" s="2">
        <f>(1+$N$27*$N$28*(Table14[[#This Row],[(Vi) '[V']]]-$N$29))/($N$27*$N$28) - SQRT((1+$N$27*$N$28*(Table14[[#This Row],[(Vi) '[V']]]-$N$29))^2 - 2*$N$27*$N$28*$N$26)/($N$27*$N$28)</f>
        <v>2.5584712359138315</v>
      </c>
    </row>
    <row r="114" spans="2:3">
      <c r="B114" s="1">
        <v>8.6999999999999993</v>
      </c>
      <c r="C114" s="2">
        <f>(1+$N$27*$N$28*(Table14[[#This Row],[(Vi) '[V']]]-$N$29))/($N$27*$N$28) - SQRT((1+$N$27*$N$28*(Table14[[#This Row],[(Vi) '[V']]]-$N$29))^2 - 2*$N$27*$N$28*$N$26)/($N$27*$N$28)</f>
        <v>2.5161161712960771</v>
      </c>
    </row>
    <row r="115" spans="2:3">
      <c r="B115" s="1">
        <v>8.8000000000000007</v>
      </c>
      <c r="C115" s="2">
        <f>(1+$N$27*$N$28*(Table14[[#This Row],[(Vi) '[V']]]-$N$29))/($N$27*$N$28) - SQRT((1+$N$27*$N$28*(Table14[[#This Row],[(Vi) '[V']]]-$N$29))^2 - 2*$N$27*$N$28*$N$26)/($N$27*$N$28)</f>
        <v>2.4754158820899743</v>
      </c>
    </row>
    <row r="116" spans="2:3">
      <c r="B116" s="1">
        <v>8.9</v>
      </c>
      <c r="C116" s="2">
        <f>(1+$N$27*$N$28*(Table14[[#This Row],[(Vi) '[V']]]-$N$29))/($N$27*$N$28) - SQRT((1+$N$27*$N$28*(Table14[[#This Row],[(Vi) '[V']]]-$N$29))^2 - 2*$N$27*$N$28*$N$26)/($N$27*$N$28)</f>
        <v>2.436260223851848</v>
      </c>
    </row>
    <row r="117" spans="2:3">
      <c r="B117" s="1">
        <v>9</v>
      </c>
      <c r="C117" s="2">
        <f>(1+$N$27*$N$28*(Table14[[#This Row],[(Vi) '[V']]]-$N$29))/($N$27*$N$28) - SQRT((1+$N$27*$N$28*(Table14[[#This Row],[(Vi) '[V']]]-$N$29))^2 - 2*$N$27*$N$28*$N$26)/($N$27*$N$28)</f>
        <v>2.3985496735229903</v>
      </c>
    </row>
    <row r="118" spans="2:3">
      <c r="B118" s="1">
        <v>9.1</v>
      </c>
      <c r="C118" s="2">
        <f>(1+$N$27*$N$28*(Table14[[#This Row],[(Vi) '[V']]]-$N$29))/($N$27*$N$28) - SQRT((1+$N$27*$N$28*(Table14[[#This Row],[(Vi) '[V']]]-$N$29))^2 - 2*$N$27*$N$28*$N$26)/($N$27*$N$28)</f>
        <v>2.362193986677303</v>
      </c>
    </row>
    <row r="119" spans="2:3">
      <c r="B119" s="1">
        <v>9.1999999999999993</v>
      </c>
      <c r="C119" s="2">
        <f>(1+$N$27*$N$28*(Table14[[#This Row],[(Vi) '[V']]]-$N$29))/($N$27*$N$28) - SQRT((1+$N$27*$N$28*(Table14[[#This Row],[(Vi) '[V']]]-$N$29))^2 - 2*$N$27*$N$28*$N$26)/($N$27*$N$28)</f>
        <v>2.3271110633562717</v>
      </c>
    </row>
    <row r="120" spans="2:3">
      <c r="B120" s="1">
        <v>9.3000000000000007</v>
      </c>
      <c r="C120" s="2">
        <f>(1+$N$27*$N$28*(Table14[[#This Row],[(Vi) '[V']]]-$N$29))/($N$27*$N$28) - SQRT((1+$N$27*$N$28*(Table14[[#This Row],[(Vi) '[V']]]-$N$29))^2 - 2*$N$27*$N$28*$N$26)/($N$27*$N$28)</f>
        <v>2.2932259843663951</v>
      </c>
    </row>
    <row r="121" spans="2:3">
      <c r="B121" s="1">
        <v>9.4</v>
      </c>
      <c r="C121" s="2">
        <f>(1+$N$27*$N$28*(Table14[[#This Row],[(Vi) '[V']]]-$N$29))/($N$27*$N$28) - SQRT((1+$N$27*$N$28*(Table14[[#This Row],[(Vi) '[V']]]-$N$29))^2 - 2*$N$27*$N$28*$N$26)/($N$27*$N$28)</f>
        <v>2.2604701878687719</v>
      </c>
    </row>
    <row r="122" spans="2:3">
      <c r="B122" s="1">
        <v>9.5</v>
      </c>
      <c r="C122" s="2">
        <f>(1+$N$27*$N$28*(Table14[[#This Row],[(Vi) '[V']]]-$N$29))/($N$27*$N$28) - SQRT((1+$N$27*$N$28*(Table14[[#This Row],[(Vi) '[V']]]-$N$29))^2 - 2*$N$27*$N$28*$N$26)/($N$27*$N$28)</f>
        <v>2.2287807621916702</v>
      </c>
    </row>
    <row r="123" spans="2:3">
      <c r="B123" s="1">
        <v>9.6</v>
      </c>
      <c r="C123" s="2">
        <f>(1+$N$27*$N$28*(Table14[[#This Row],[(Vi) '[V']]]-$N$29))/($N$27*$N$28) - SQRT((1+$N$27*$N$28*(Table14[[#This Row],[(Vi) '[V']]]-$N$29))^2 - 2*$N$27*$N$28*$N$26)/($N$27*$N$28)</f>
        <v>2.1980998355189865</v>
      </c>
    </row>
    <row r="124" spans="2:3">
      <c r="B124" s="1">
        <v>9.6999999999999993</v>
      </c>
      <c r="C124" s="2">
        <f>(1+$N$27*$N$28*(Table14[[#This Row],[(Vi) '[V']]]-$N$29))/($N$27*$N$28) - SQRT((1+$N$27*$N$28*(Table14[[#This Row],[(Vi) '[V']]]-$N$29))^2 - 2*$N$27*$N$28*$N$26)/($N$27*$N$28)</f>
        <v>2.1683740467931347</v>
      </c>
    </row>
    <row r="125" spans="2:3">
      <c r="B125" s="1">
        <v>9.8000000000000007</v>
      </c>
      <c r="C125" s="2">
        <f>(1+$N$27*$N$28*(Table14[[#This Row],[(Vi) '[V']]]-$N$29))/($N$27*$N$28) - SQRT((1+$N$27*$N$28*(Table14[[#This Row],[(Vi) '[V']]]-$N$29))^2 - 2*$N$27*$N$28*$N$26)/($N$27*$N$28)</f>
        <v>2.1395540850706212</v>
      </c>
    </row>
    <row r="126" spans="2:3">
      <c r="B126" s="1">
        <v>9.9</v>
      </c>
      <c r="C126" s="2">
        <f>(1+$N$27*$N$28*(Table14[[#This Row],[(Vi) '[V']]]-$N$29))/($N$27*$N$28) - SQRT((1+$N$27*$N$28*(Table14[[#This Row],[(Vi) '[V']]]-$N$29))^2 - 2*$N$27*$N$28*$N$26)/($N$27*$N$28)</f>
        <v>2.1115942868666409</v>
      </c>
    </row>
    <row r="127" spans="2:3">
      <c r="B127" s="1">
        <v>10</v>
      </c>
      <c r="C127" s="2">
        <f>(1+$N$27*$N$28*(Table14[[#This Row],[(Vi) '[V']]]-$N$29))/($N$27*$N$28) - SQRT((1+$N$27*$N$28*(Table14[[#This Row],[(Vi) '[V']]]-$N$29))^2 - 2*$N$27*$N$28*$N$26)/($N$27*$N$28)</f>
        <v>2.0844522828591945</v>
      </c>
    </row>
    <row r="128" spans="2:3">
      <c r="B128" s="1">
        <v>10.1</v>
      </c>
      <c r="C128" s="2">
        <f>(1+$N$27*$N$28*(Table14[[#This Row],[(Vi) '[V']]]-$N$29))/($N$27*$N$28) - SQRT((1+$N$27*$N$28*(Table14[[#This Row],[(Vi) '[V']]]-$N$29))^2 - 2*$N$27*$N$28*$N$26)/($N$27*$N$28)</f>
        <v>2.0580886867967374</v>
      </c>
    </row>
    <row r="129" spans="2:3">
      <c r="B129" s="1">
        <v>10.199999999999999</v>
      </c>
      <c r="C129" s="2">
        <f>(1+$N$27*$N$28*(Table14[[#This Row],[(Vi) '[V']]]-$N$29))/($N$27*$N$28) - SQRT((1+$N$27*$N$28*(Table14[[#This Row],[(Vi) '[V']]]-$N$29))^2 - 2*$N$27*$N$28*$N$26)/($N$27*$N$28)</f>
        <v>2.0324668206443945</v>
      </c>
    </row>
    <row r="130" spans="2:3">
      <c r="B130" s="1">
        <v>10.3</v>
      </c>
      <c r="C130" s="2">
        <f>(1+$N$27*$N$28*(Table14[[#This Row],[(Vi) '[V']]]-$N$29))/($N$27*$N$28) - SQRT((1+$N$27*$N$28*(Table14[[#This Row],[(Vi) '[V']]]-$N$29))^2 - 2*$N$27*$N$28*$N$26)/($N$27*$N$28)</f>
        <v>2.0075524709721542</v>
      </c>
    </row>
    <row r="131" spans="2:3">
      <c r="B131" s="1">
        <v>10.4</v>
      </c>
      <c r="C131" s="2">
        <f>(1+$N$27*$N$28*(Table14[[#This Row],[(Vi) '[V']]]-$N$29))/($N$27*$N$28) - SQRT((1+$N$27*$N$28*(Table14[[#This Row],[(Vi) '[V']]]-$N$29))^2 - 2*$N$27*$N$28*$N$26)/($N$27*$N$28)</f>
        <v>1.9833136723801754</v>
      </c>
    </row>
    <row r="132" spans="2:3">
      <c r="B132" s="1">
        <v>10.5</v>
      </c>
      <c r="C132" s="2">
        <f>(1+$N$27*$N$28*(Table14[[#This Row],[(Vi) '[V']]]-$N$29))/($N$27*$N$28) - SQRT((1+$N$27*$N$28*(Table14[[#This Row],[(Vi) '[V']]]-$N$29))^2 - 2*$N$27*$N$28*$N$26)/($N$27*$N$28)</f>
        <v>1.9597205144069996</v>
      </c>
    </row>
    <row r="133" spans="2:3">
      <c r="B133" s="1">
        <v>10.6</v>
      </c>
      <c r="C133" s="2">
        <f>(1+$N$27*$N$28*(Table14[[#This Row],[(Vi) '[V']]]-$N$29))/($N$27*$N$28) - SQRT((1+$N$27*$N$28*(Table14[[#This Row],[(Vi) '[V']]]-$N$29))^2 - 2*$N$27*$N$28*$N$26)/($N$27*$N$28)</f>
        <v>1.9367449689038523</v>
      </c>
    </row>
    <row r="134" spans="2:3">
      <c r="B134" s="1">
        <v>10.7</v>
      </c>
      <c r="C134" s="2">
        <f>(1+$N$27*$N$28*(Table14[[#This Row],[(Vi) '[V']]]-$N$29))/($N$27*$N$28) - SQRT((1+$N$27*$N$28*(Table14[[#This Row],[(Vi) '[V']]]-$N$29))^2 - 2*$N$27*$N$28*$N$26)/($N$27*$N$28)</f>
        <v>1.9143607353041983</v>
      </c>
    </row>
    <row r="135" spans="2:3">
      <c r="B135" s="1">
        <v>10.8</v>
      </c>
      <c r="C135" s="2">
        <f>(1+$N$27*$N$28*(Table14[[#This Row],[(Vi) '[V']]]-$N$29))/($N$27*$N$28) - SQRT((1+$N$27*$N$28*(Table14[[#This Row],[(Vi) '[V']]]-$N$29))^2 - 2*$N$27*$N$28*$N$26)/($N$27*$N$28)</f>
        <v>1.8925431015893892</v>
      </c>
    </row>
    <row r="136" spans="2:3">
      <c r="B136" s="1">
        <v>10.9</v>
      </c>
      <c r="C136" s="2">
        <f>(1+$N$27*$N$28*(Table14[[#This Row],[(Vi) '[V']]]-$N$29))/($N$27*$N$28) - SQRT((1+$N$27*$N$28*(Table14[[#This Row],[(Vi) '[V']]]-$N$29))^2 - 2*$N$27*$N$28*$N$26)/($N$27*$N$28)</f>
        <v>1.8712688190624913</v>
      </c>
    </row>
    <row r="137" spans="2:3">
      <c r="B137" s="1">
        <v>11</v>
      </c>
      <c r="C137" s="2">
        <f>(1+$N$27*$N$28*(Table14[[#This Row],[(Vi) '[V']]]-$N$29))/($N$27*$N$28) - SQRT((1+$N$27*$N$28*(Table14[[#This Row],[(Vi) '[V']]]-$N$29))^2 - 2*$N$27*$N$28*$N$26)/($N$27*$N$28)</f>
        <v>1.8505159893039043</v>
      </c>
    </row>
    <row r="138" spans="2:3">
      <c r="B138" s="1">
        <v>11.1</v>
      </c>
      <c r="C138" s="2">
        <f>(1+$N$27*$N$28*(Table14[[#This Row],[(Vi) '[V']]]-$N$29))/($N$27*$N$28) - SQRT((1+$N$27*$N$28*(Table14[[#This Row],[(Vi) '[V']]]-$N$29))^2 - 2*$N$27*$N$28*$N$26)/($N$27*$N$28)</f>
        <v>1.8302639619031211</v>
      </c>
    </row>
    <row r="139" spans="2:3">
      <c r="B139" s="1">
        <v>11.2</v>
      </c>
      <c r="C139" s="2">
        <f>(1+$N$27*$N$28*(Table14[[#This Row],[(Vi) '[V']]]-$N$29))/($N$27*$N$28) - SQRT((1+$N$27*$N$28*(Table14[[#This Row],[(Vi) '[V']]]-$N$29))^2 - 2*$N$27*$N$28*$N$26)/($N$27*$N$28)</f>
        <v>1.8104932417479151</v>
      </c>
    </row>
    <row r="140" spans="2:3">
      <c r="B140" s="1">
        <v>11.3</v>
      </c>
      <c r="C140" s="2">
        <f>(1+$N$27*$N$28*(Table14[[#This Row],[(Vi) '[V']]]-$N$29))/($N$27*$N$28) - SQRT((1+$N$27*$N$28*(Table14[[#This Row],[(Vi) '[V']]]-$N$29))^2 - 2*$N$27*$N$28*$N$26)/($N$27*$N$28)</f>
        <v>1.7911854048111255</v>
      </c>
    </row>
    <row r="141" spans="2:3">
      <c r="B141" s="1">
        <v>11.4</v>
      </c>
      <c r="C141" s="2">
        <f>(1+$N$27*$N$28*(Table14[[#This Row],[(Vi) '[V']]]-$N$29))/($N$27*$N$28) - SQRT((1+$N$27*$N$28*(Table14[[#This Row],[(Vi) '[V']]]-$N$29))^2 - 2*$N$27*$N$28*$N$26)/($N$27*$N$28)</f>
        <v>1.7723230215107613</v>
      </c>
    </row>
    <row r="142" spans="2:3">
      <c r="B142" s="1">
        <v>11.5</v>
      </c>
      <c r="C142" s="2">
        <f>(1+$N$27*$N$28*(Table14[[#This Row],[(Vi) '[V']]]-$N$29))/($N$27*$N$28) - SQRT((1+$N$27*$N$28*(Table14[[#This Row],[(Vi) '[V']]]-$N$29))^2 - 2*$N$27*$N$28*$N$26)/($N$27*$N$28)</f>
        <v>1.7538895868350739</v>
      </c>
    </row>
    <row r="143" spans="2:3">
      <c r="B143" s="1">
        <v>11.6</v>
      </c>
      <c r="C143" s="2">
        <f>(1+$N$27*$N$28*(Table14[[#This Row],[(Vi) '[V']]]-$N$29))/($N$27*$N$28) - SQRT((1+$N$27*$N$28*(Table14[[#This Row],[(Vi) '[V']]]-$N$29))^2 - 2*$N$27*$N$28*$N$26)/($N$27*$N$28)</f>
        <v>1.7358694565238064</v>
      </c>
    </row>
    <row r="144" spans="2:3">
      <c r="B144" s="1">
        <v>11.7</v>
      </c>
      <c r="C144" s="2">
        <f>(1+$N$27*$N$28*(Table14[[#This Row],[(Vi) '[V']]]-$N$29))/($N$27*$N$28) - SQRT((1+$N$27*$N$28*(Table14[[#This Row],[(Vi) '[V']]]-$N$29))^2 - 2*$N$27*$N$28*$N$26)/($N$27*$N$28)</f>
        <v>1.7182477886824916</v>
      </c>
    </row>
    <row r="145" spans="2:3">
      <c r="B145" s="1">
        <v>11.8</v>
      </c>
      <c r="C145" s="2">
        <f>(1+$N$27*$N$28*(Table14[[#This Row],[(Vi) '[V']]]-$N$29))/($N$27*$N$28) - SQRT((1+$N$27*$N$28*(Table14[[#This Row],[(Vi) '[V']]]-$N$29))^2 - 2*$N$27*$N$28*$N$26)/($N$27*$N$28)</f>
        <v>1.7010104902807388</v>
      </c>
    </row>
    <row r="146" spans="2:3">
      <c r="B146" s="1">
        <v>11.9</v>
      </c>
      <c r="C146" s="2">
        <f>(1+$N$27*$N$28*(Table14[[#This Row],[(Vi) '[V']]]-$N$29))/($N$27*$N$28) - SQRT((1+$N$27*$N$28*(Table14[[#This Row],[(Vi) '[V']]]-$N$29))^2 - 2*$N$27*$N$28*$N$26)/($N$27*$N$28)</f>
        <v>1.6841441680493912</v>
      </c>
    </row>
    <row r="147" spans="2:3">
      <c r="B147" s="1">
        <v>12</v>
      </c>
      <c r="C147" s="2">
        <f>(1+$N$27*$N$28*(Table14[[#This Row],[(Vi) '[V']]]-$N$29))/($N$27*$N$28) - SQRT((1+$N$27*$N$28*(Table14[[#This Row],[(Vi) '[V']]]-$N$29))^2 - 2*$N$27*$N$28*$N$26)/($N$27*$N$28)</f>
        <v>1.6676360833471602</v>
      </c>
    </row>
    <row r="148" spans="2:3">
      <c r="B148" s="1">
        <v>12.1</v>
      </c>
      <c r="C148" s="2">
        <f>(1+$N$27*$N$28*(Table14[[#This Row],[(Vi) '[V']]]-$N$29))/($N$27*$N$28) - SQRT((1+$N$27*$N$28*(Table14[[#This Row],[(Vi) '[V']]]-$N$29))^2 - 2*$N$27*$N$28*$N$26)/($N$27*$N$28)</f>
        <v>1.6514741106157178</v>
      </c>
    </row>
    <row r="149" spans="2:3">
      <c r="B149" s="1">
        <v>12.2</v>
      </c>
      <c r="C149" s="2">
        <f>(1+$N$27*$N$28*(Table14[[#This Row],[(Vi) '[V']]]-$N$29))/($N$27*$N$28) - SQRT((1+$N$27*$N$28*(Table14[[#This Row],[(Vi) '[V']]]-$N$29))^2 - 2*$N$27*$N$28*$N$26)/($N$27*$N$28)</f>
        <v>1.6356466990844378</v>
      </c>
    </row>
    <row r="150" spans="2:3">
      <c r="B150" s="1">
        <v>12.3</v>
      </c>
      <c r="C150" s="2">
        <f>(1+$N$27*$N$28*(Table14[[#This Row],[(Vi) '[V']]]-$N$29))/($N$27*$N$28) - SQRT((1+$N$27*$N$28*(Table14[[#This Row],[(Vi) '[V']]]-$N$29))^2 - 2*$N$27*$N$28*$N$26)/($N$27*$N$28)</f>
        <v>1.6201428374229536</v>
      </c>
    </row>
    <row r="151" spans="2:3">
      <c r="B151" s="1">
        <v>12.4</v>
      </c>
      <c r="C151" s="2">
        <f>(1+$N$27*$N$28*(Table14[[#This Row],[(Vi) '[V']]]-$N$29))/($N$27*$N$28) - SQRT((1+$N$27*$N$28*(Table14[[#This Row],[(Vi) '[V']]]-$N$29))^2 - 2*$N$27*$N$28*$N$26)/($N$27*$N$28)</f>
        <v>1.6049520210720765</v>
      </c>
    </row>
    <row r="152" spans="2:3">
      <c r="B152" s="1">
        <v>12.5</v>
      </c>
      <c r="C152" s="2">
        <f>(1+$N$27*$N$28*(Table14[[#This Row],[(Vi) '[V']]]-$N$29))/($N$27*$N$28) - SQRT((1+$N$27*$N$28*(Table14[[#This Row],[(Vi) '[V']]]-$N$29))^2 - 2*$N$27*$N$28*$N$26)/($N$27*$N$28)</f>
        <v>1.5900642220120869</v>
      </c>
    </row>
    <row r="153" spans="2:3">
      <c r="B153" s="1">
        <v>12.6</v>
      </c>
      <c r="C153" s="2">
        <f>(1+$N$27*$N$28*(Table14[[#This Row],[(Vi) '[V']]]-$N$29))/($N$27*$N$28) - SQRT((1+$N$27*$N$28*(Table14[[#This Row],[(Vi) '[V']]]-$N$29))^2 - 2*$N$27*$N$28*$N$26)/($N$27*$N$28)</f>
        <v>1.5754698607524542</v>
      </c>
    </row>
    <row r="154" spans="2:3">
      <c r="B154" s="1">
        <v>12.7</v>
      </c>
      <c r="C154" s="2">
        <f>(1+$N$27*$N$28*(Table14[[#This Row],[(Vi) '[V']]]-$N$29))/($N$27*$N$28) - SQRT((1+$N$27*$N$28*(Table14[[#This Row],[(Vi) '[V']]]-$N$29))^2 - 2*$N$27*$N$28*$N$26)/($N$27*$N$28)</f>
        <v>1.5611597803490973</v>
      </c>
    </row>
    <row r="155" spans="2:3">
      <c r="B155" s="1">
        <v>12.8</v>
      </c>
      <c r="C155" s="2">
        <f>(1+$N$27*$N$28*(Table14[[#This Row],[(Vi) '[V']]]-$N$29))/($N$27*$N$28) - SQRT((1+$N$27*$N$28*(Table14[[#This Row],[(Vi) '[V']]]-$N$29))^2 - 2*$N$27*$N$28*$N$26)/($N$27*$N$28)</f>
        <v>1.547125222274996</v>
      </c>
    </row>
    <row r="156" spans="2:3">
      <c r="B156" s="1">
        <v>12.9</v>
      </c>
      <c r="C156" s="2">
        <f>(1+$N$27*$N$28*(Table14[[#This Row],[(Vi) '[V']]]-$N$29))/($N$27*$N$28) - SQRT((1+$N$27*$N$28*(Table14[[#This Row],[(Vi) '[V']]]-$N$29))^2 - 2*$N$27*$N$28*$N$26)/($N$27*$N$28)</f>
        <v>1.5333578039871085</v>
      </c>
    </row>
    <row r="157" spans="2:3">
      <c r="B157" s="1">
        <v>13</v>
      </c>
      <c r="C157" s="2">
        <f>(1+$N$27*$N$28*(Table14[[#This Row],[(Vi) '[V']]]-$N$29))/($N$27*$N$28) - SQRT((1+$N$27*$N$28*(Table14[[#This Row],[(Vi) '[V']]]-$N$29))^2 - 2*$N$27*$N$28*$N$26)/($N$27*$N$28)</f>
        <v>1.519849498047984</v>
      </c>
    </row>
    <row r="158" spans="2:3">
      <c r="B158" s="1">
        <v>13.1</v>
      </c>
      <c r="C158" s="2">
        <f>(1+$N$27*$N$28*(Table14[[#This Row],[(Vi) '[V']]]-$N$29))/($N$27*$N$28) - SQRT((1+$N$27*$N$28*(Table14[[#This Row],[(Vi) '[V']]]-$N$29))^2 - 2*$N$27*$N$28*$N$26)/($N$27*$N$28)</f>
        <v>1.5065926126741758</v>
      </c>
    </row>
    <row r="159" spans="2:3">
      <c r="B159" s="1">
        <v>13.2</v>
      </c>
      <c r="C159" s="2">
        <f>(1+$N$27*$N$28*(Table14[[#This Row],[(Vi) '[V']]]-$N$29))/($N$27*$N$28) - SQRT((1+$N$27*$N$28*(Table14[[#This Row],[(Vi) '[V']]]-$N$29))^2 - 2*$N$27*$N$28*$N$26)/($N$27*$N$28)</f>
        <v>1.4935797735956573</v>
      </c>
    </row>
    <row r="160" spans="2:3">
      <c r="B160" s="1">
        <v>13.3</v>
      </c>
      <c r="C160" s="2">
        <f>(1+$N$27*$N$28*(Table14[[#This Row],[(Vi) '[V']]]-$N$29))/($N$27*$N$28) - SQRT((1+$N$27*$N$28*(Table14[[#This Row],[(Vi) '[V']]]-$N$29))^2 - 2*$N$27*$N$28*$N$26)/($N$27*$N$28)</f>
        <v>1.4808039071213219</v>
      </c>
    </row>
    <row r="161" spans="2:3">
      <c r="B161" s="1">
        <v>13.4</v>
      </c>
      <c r="C161" s="2">
        <f>(1+$N$27*$N$28*(Table14[[#This Row],[(Vi) '[V']]]-$N$29))/($N$27*$N$28) - SQRT((1+$N$27*$N$28*(Table14[[#This Row],[(Vi) '[V']]]-$N$29))^2 - 2*$N$27*$N$28*$N$26)/($N$27*$N$28)</f>
        <v>1.4682582243153863</v>
      </c>
    </row>
    <row r="162" spans="2:3">
      <c r="B162" s="1">
        <v>13.5</v>
      </c>
      <c r="C162" s="2">
        <f>(1+$N$27*$N$28*(Table14[[#This Row],[(Vi) '[V']]]-$N$29))/($N$27*$N$28) - SQRT((1+$N$27*$N$28*(Table14[[#This Row],[(Vi) '[V']]]-$N$29))^2 - 2*$N$27*$N$28*$N$26)/($N$27*$N$28)</f>
        <v>1.4559362061981496</v>
      </c>
    </row>
    <row r="163" spans="2:3">
      <c r="B163" s="1">
        <v>13.6</v>
      </c>
      <c r="C163" s="2">
        <f>(1+$N$27*$N$28*(Table14[[#This Row],[(Vi) '[V']]]-$N$29))/($N$27*$N$28) - SQRT((1+$N$27*$N$28*(Table14[[#This Row],[(Vi) '[V']]]-$N$29))^2 - 2*$N$27*$N$28*$N$26)/($N$27*$N$28)</f>
        <v>1.4438315898924259</v>
      </c>
    </row>
    <row r="164" spans="2:3">
      <c r="B164" s="1">
        <v>13.7</v>
      </c>
      <c r="C164" s="2">
        <f>(1+$N$27*$N$28*(Table14[[#This Row],[(Vi) '[V']]]-$N$29))/($N$27*$N$28) - SQRT((1+$N$27*$N$28*(Table14[[#This Row],[(Vi) '[V']]]-$N$29))^2 - 2*$N$27*$N$28*$N$26)/($N$27*$N$28)</f>
        <v>1.4319383556438812</v>
      </c>
    </row>
    <row r="165" spans="2:3">
      <c r="B165" s="1">
        <v>13.8</v>
      </c>
      <c r="C165" s="2">
        <f>(1+$N$27*$N$28*(Table14[[#This Row],[(Vi) '[V']]]-$N$29))/($N$27*$N$28) - SQRT((1+$N$27*$N$28*(Table14[[#This Row],[(Vi) '[V']]]-$N$29))^2 - 2*$N$27*$N$28*$N$26)/($N$27*$N$28)</f>
        <v>1.4202507146498409</v>
      </c>
    </row>
    <row r="166" spans="2:3">
      <c r="B166" s="1">
        <v>13.9</v>
      </c>
      <c r="C166" s="2">
        <f>(1+$N$27*$N$28*(Table14[[#This Row],[(Vi) '[V']]]-$N$29))/($N$27*$N$28) - SQRT((1+$N$27*$N$28*(Table14[[#This Row],[(Vi) '[V']]]-$N$29))^2 - 2*$N$27*$N$28*$N$26)/($N$27*$N$28)</f>
        <v>1.4087630976368359</v>
      </c>
    </row>
    <row r="167" spans="2:3">
      <c r="B167" s="1">
        <v>14</v>
      </c>
      <c r="C167" s="2">
        <f>(1+$N$27*$N$28*(Table14[[#This Row],[(Vi) '[V']]]-$N$29))/($N$27*$N$28) - SQRT((1+$N$27*$N$28*(Table14[[#This Row],[(Vi) '[V']]]-$N$29))^2 - 2*$N$27*$N$28*$N$26)/($N$27*$N$28)</f>
        <v>1.3974701441321624</v>
      </c>
    </row>
    <row r="168" spans="2:3">
      <c r="B168" s="1">
        <v>14.1</v>
      </c>
      <c r="C168" s="2">
        <f>(1+$N$27*$N$28*(Table14[[#This Row],[(Vi) '[V']]]-$N$29))/($N$27*$N$28) - SQRT((1+$N$27*$N$28*(Table14[[#This Row],[(Vi) '[V']]]-$N$29))^2 - 2*$N$27*$N$28*$N$26)/($N$27*$N$28)</f>
        <v>1.3863666923794593</v>
      </c>
    </row>
    <row r="169" spans="2:3">
      <c r="B169" s="1">
        <v>14.2</v>
      </c>
      <c r="C169" s="2">
        <f>(1+$N$27*$N$28*(Table14[[#This Row],[(Vi) '[V']]]-$N$29))/($N$27*$N$28) - SQRT((1+$N$27*$N$28*(Table14[[#This Row],[(Vi) '[V']]]-$N$29))^2 - 2*$N$27*$N$28*$N$26)/($N$27*$N$28)</f>
        <v>1.3754477698524141</v>
      </c>
    </row>
    <row r="170" spans="2:3">
      <c r="B170" s="1">
        <v>14.3</v>
      </c>
      <c r="C170" s="2">
        <f>(1+$N$27*$N$28*(Table14[[#This Row],[(Vi) '[V']]]-$N$29))/($N$27*$N$28) - SQRT((1+$N$27*$N$28*(Table14[[#This Row],[(Vi) '[V']]]-$N$29))^2 - 2*$N$27*$N$28*$N$26)/($N$27*$N$28)</f>
        <v>1.3647085843244682</v>
      </c>
    </row>
    <row r="171" spans="2:3">
      <c r="B171" s="1">
        <v>14.4</v>
      </c>
      <c r="C171" s="2">
        <f>(1+$N$27*$N$28*(Table14[[#This Row],[(Vi) '[V']]]-$N$29))/($N$27*$N$28) - SQRT((1+$N$27*$N$28*(Table14[[#This Row],[(Vi) '[V']]]-$N$29))^2 - 2*$N$27*$N$28*$N$26)/($N$27*$N$28)</f>
        <v>1.354144515455916</v>
      </c>
    </row>
    <row r="172" spans="2:3">
      <c r="B172" s="1">
        <v>14.5</v>
      </c>
      <c r="C172" s="2">
        <f>(1+$N$27*$N$28*(Table14[[#This Row],[(Vi) '[V']]]-$N$29))/($N$27*$N$28) - SQRT((1+$N$27*$N$28*(Table14[[#This Row],[(Vi) '[V']]]-$N$29))^2 - 2*$N$27*$N$28*$N$26)/($N$27*$N$28)</f>
        <v>1.3437511068628005</v>
      </c>
    </row>
    <row r="173" spans="2:3">
      <c r="B173" s="1">
        <v>14.6</v>
      </c>
      <c r="C173" s="2">
        <f>(1+$N$27*$N$28*(Table14[[#This Row],[(Vi) '[V']]]-$N$29))/($N$27*$N$28) - SQRT((1+$N$27*$N$28*(Table14[[#This Row],[(Vi) '[V']]]-$N$29))^2 - 2*$N$27*$N$28*$N$26)/($N$27*$N$28)</f>
        <v>1.3335240586348363</v>
      </c>
    </row>
    <row r="174" spans="2:3">
      <c r="B174" s="1">
        <v>14.7</v>
      </c>
      <c r="C174" s="2">
        <f>(1+$N$27*$N$28*(Table14[[#This Row],[(Vi) '[V']]]-$N$29))/($N$27*$N$28) - SQRT((1+$N$27*$N$28*(Table14[[#This Row],[(Vi) '[V']]]-$N$29))^2 - 2*$N$27*$N$28*$N$26)/($N$27*$N$28)</f>
        <v>1.323459220272289</v>
      </c>
    </row>
    <row r="175" spans="2:3">
      <c r="B175" s="1">
        <v>14.8</v>
      </c>
      <c r="C175" s="2">
        <f>(1+$N$27*$N$28*(Table14[[#This Row],[(Vi) '[V']]]-$N$29))/($N$27*$N$28) - SQRT((1+$N$27*$N$28*(Table14[[#This Row],[(Vi) '[V']]]-$N$29))^2 - 2*$N$27*$N$28*$N$26)/($N$27*$N$28)</f>
        <v>1.3135525840139195</v>
      </c>
    </row>
    <row r="176" spans="2:3">
      <c r="B176" s="1">
        <v>14.9</v>
      </c>
      <c r="C176" s="2">
        <f>(1+$N$27*$N$28*(Table14[[#This Row],[(Vi) '[V']]]-$N$29))/($N$27*$N$28) - SQRT((1+$N$27*$N$28*(Table14[[#This Row],[(Vi) '[V']]]-$N$29))^2 - 2*$N$27*$N$28*$N$26)/($N$27*$N$28)</f>
        <v>1.3038002785303195</v>
      </c>
    </row>
    <row r="177" spans="2:3">
      <c r="B177" s="1">
        <v>15</v>
      </c>
      <c r="C177" s="2">
        <f>(1+$N$27*$N$28*(Table14[[#This Row],[(Vi) '[V']]]-$N$29))/($N$27*$N$28) - SQRT((1+$N$27*$N$28*(Table14[[#This Row],[(Vi) '[V']]]-$N$29))^2 - 2*$N$27*$N$28*$N$26)/($N$27*$N$28)</f>
        <v>1.2941985629589539</v>
      </c>
    </row>
    <row r="178" spans="2:3">
      <c r="B178" s="1">
        <v>15.1</v>
      </c>
      <c r="C178" s="2">
        <f>(1+$N$27*$N$28*(Table14[[#This Row],[(Vi) '[V']]]-$N$29))/($N$27*$N$28) - SQRT((1+$N$27*$N$28*(Table14[[#This Row],[(Vi) '[V']]]-$N$29))^2 - 2*$N$27*$N$28*$N$26)/($N$27*$N$28)</f>
        <v>1.2847438212588731</v>
      </c>
    </row>
    <row r="179" spans="2:3">
      <c r="B179" s="1">
        <v>15.2</v>
      </c>
      <c r="C179" s="2">
        <f>(1+$N$27*$N$28*(Table14[[#This Row],[(Vi) '[V']]]-$N$29))/($N$27*$N$28) - SQRT((1+$N$27*$N$28*(Table14[[#This Row],[(Vi) '[V']]]-$N$29))^2 - 2*$N$27*$N$28*$N$26)/($N$27*$N$28)</f>
        <v>1.2754325568648905</v>
      </c>
    </row>
    <row r="180" spans="2:3">
      <c r="B180" s="1">
        <v>15.3</v>
      </c>
      <c r="C180" s="2">
        <f>(1+$N$27*$N$28*(Table14[[#This Row],[(Vi) '[V']]]-$N$29))/($N$27*$N$28) - SQRT((1+$N$27*$N$28*(Table14[[#This Row],[(Vi) '[V']]]-$N$29))^2 - 2*$N$27*$N$28*$N$26)/($N$27*$N$28)</f>
        <v>1.2662613876222846</v>
      </c>
    </row>
    <row r="181" spans="2:3">
      <c r="B181" s="1">
        <v>15.4</v>
      </c>
      <c r="C181" s="2">
        <f>(1+$N$27*$N$28*(Table14[[#This Row],[(Vi) '[V']]]-$N$29))/($N$27*$N$28) - SQRT((1+$N$27*$N$28*(Table14[[#This Row],[(Vi) '[V']]]-$N$29))^2 - 2*$N$27*$N$28*$N$26)/($N$27*$N$28)</f>
        <v>1.2572270409846507</v>
      </c>
    </row>
    <row r="182" spans="2:3">
      <c r="B182" s="1">
        <v>15.5</v>
      </c>
      <c r="C182" s="2">
        <f>(1+$N$27*$N$28*(Table14[[#This Row],[(Vi) '[V']]]-$N$29))/($N$27*$N$28) - SQRT((1+$N$27*$N$28*(Table14[[#This Row],[(Vi) '[V']]]-$N$29))^2 - 2*$N$27*$N$28*$N$26)/($N$27*$N$28)</f>
        <v>1.2483263494586563</v>
      </c>
    </row>
    <row r="183" spans="2:3">
      <c r="B183" s="1">
        <v>15.6</v>
      </c>
      <c r="C183" s="2">
        <f>(1+$N$27*$N$28*(Table14[[#This Row],[(Vi) '[V']]]-$N$29))/($N$27*$N$28) - SQRT((1+$N$27*$N$28*(Table14[[#This Row],[(Vi) '[V']]]-$N$29))^2 - 2*$N$27*$N$28*$N$26)/($N$27*$N$28)</f>
        <v>1.2395562462806691</v>
      </c>
    </row>
    <row r="184" spans="2:3">
      <c r="B184" s="1">
        <v>15.7</v>
      </c>
      <c r="C184" s="2">
        <f>(1+$N$27*$N$28*(Table14[[#This Row],[(Vi) '[V']]]-$N$29))/($N$27*$N$28) - SQRT((1+$N$27*$N$28*(Table14[[#This Row],[(Vi) '[V']]]-$N$29))^2 - 2*$N$27*$N$28*$N$26)/($N$27*$N$28)</f>
        <v>1.2309137613112728</v>
      </c>
    </row>
    <row r="185" spans="2:3">
      <c r="B185" s="1">
        <v>15.8</v>
      </c>
      <c r="C185" s="2">
        <f>(1+$N$27*$N$28*(Table14[[#This Row],[(Vi) '[V']]]-$N$29))/($N$27*$N$28) - SQRT((1+$N$27*$N$28*(Table14[[#This Row],[(Vi) '[V']]]-$N$29))^2 - 2*$N$27*$N$28*$N$26)/($N$27*$N$28)</f>
        <v>1.2223960171346544</v>
      </c>
    </row>
    <row r="186" spans="2:3">
      <c r="B186" s="1">
        <v>15.9</v>
      </c>
      <c r="C186" s="2">
        <f>(1+$N$27*$N$28*(Table14[[#This Row],[(Vi) '[V']]]-$N$29))/($N$27*$N$28) - SQRT((1+$N$27*$N$28*(Table14[[#This Row],[(Vi) '[V']]]-$N$29))^2 - 2*$N$27*$N$28*$N$26)/($N$27*$N$28)</f>
        <v>1.2140002253507287</v>
      </c>
    </row>
    <row r="187" spans="2:3">
      <c r="B187" s="1">
        <v>16</v>
      </c>
      <c r="C187" s="2">
        <f>(1+$N$27*$N$28*(Table14[[#This Row],[(Vi) '[V']]]-$N$29))/($N$27*$N$28) - SQRT((1+$N$27*$N$28*(Table14[[#This Row],[(Vi) '[V']]]-$N$29))^2 - 2*$N$27*$N$28*$N$26)/($N$27*$N$28)</f>
        <v>1.2057236830487543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ABF2-9132-AB4F-A6B1-8ABD1BD1087E}">
  <dimension ref="B2:G17"/>
  <sheetViews>
    <sheetView zoomScale="156" workbookViewId="0">
      <selection activeCell="G13" sqref="G13"/>
    </sheetView>
  </sheetViews>
  <sheetFormatPr baseColWidth="10" defaultRowHeight="15.75"/>
  <cols>
    <col min="2" max="2" width="10.625" bestFit="1" customWidth="1"/>
    <col min="3" max="3" width="16" bestFit="1" customWidth="1"/>
    <col min="4" max="4" width="9.875" bestFit="1" customWidth="1"/>
    <col min="5" max="5" width="7.375" bestFit="1" customWidth="1"/>
    <col min="6" max="6" width="9.625" bestFit="1" customWidth="1"/>
  </cols>
  <sheetData>
    <row r="2" spans="2:7" ht="20.25">
      <c r="B2" t="s">
        <v>1</v>
      </c>
      <c r="C2" t="s">
        <v>10</v>
      </c>
      <c r="D2" t="s">
        <v>5</v>
      </c>
      <c r="E2" t="s">
        <v>8</v>
      </c>
      <c r="F2" t="s">
        <v>11</v>
      </c>
      <c r="G2" t="s">
        <v>6</v>
      </c>
    </row>
    <row r="3" spans="2:7">
      <c r="B3" s="2">
        <v>0.57299999999999995</v>
      </c>
      <c r="C3" s="2">
        <v>0.57299999999999995</v>
      </c>
      <c r="D3" s="2">
        <v>1.2E-2</v>
      </c>
      <c r="E3" s="2">
        <f>Table13[[#This Row],[(VRD) '[V']]]/Table13[[#This Row],[RD '[Ω']]]</f>
        <v>1.2024048096192385E-5</v>
      </c>
      <c r="F3" s="2">
        <f>SQRT(Table13[[#This Row],[ID '[A']]])</f>
        <v>3.4675709215807519E-3</v>
      </c>
      <c r="G3" s="3">
        <v>998</v>
      </c>
    </row>
    <row r="4" spans="2:7">
      <c r="B4" s="2">
        <v>1.0409999999999999</v>
      </c>
      <c r="C4" s="2">
        <v>1.0409999999999999</v>
      </c>
      <c r="D4" s="2">
        <v>1.4999999999999999E-2</v>
      </c>
      <c r="E4" s="2">
        <f>Table13[[#This Row],[(VRD) '[V']]]/Table13[[#This Row],[RD '[Ω']]]</f>
        <v>1.503006012024048E-5</v>
      </c>
      <c r="F4" s="2">
        <f>SQRT(Table13[[#This Row],[ID '[A']]])</f>
        <v>3.8768621487280767E-3</v>
      </c>
      <c r="G4" s="3">
        <v>998</v>
      </c>
    </row>
    <row r="5" spans="2:7">
      <c r="B5" s="2">
        <v>2.6779999999999999</v>
      </c>
      <c r="C5" s="2">
        <v>2.2909999999999999</v>
      </c>
      <c r="D5" s="2">
        <v>0.34899999999999998</v>
      </c>
      <c r="E5" s="2">
        <f>Table13[[#This Row],[(VRD) '[V']]]/Table13[[#This Row],[RD '[Ω']]]</f>
        <v>3.4969939879759518E-4</v>
      </c>
      <c r="F5" s="2">
        <f>SQRT(Table13[[#This Row],[ID '[A']]])</f>
        <v>1.8700251303059946E-2</v>
      </c>
      <c r="G5" s="3">
        <v>998</v>
      </c>
    </row>
    <row r="6" spans="2:7">
      <c r="B6" s="2">
        <v>2.94</v>
      </c>
      <c r="C6" s="2">
        <v>2.4329999999999998</v>
      </c>
      <c r="D6" s="2">
        <v>0.46800000000000003</v>
      </c>
      <c r="E6" s="2">
        <f>Table13[[#This Row],[(VRD) '[V']]]/Table13[[#This Row],[RD '[Ω']]]</f>
        <v>4.6893787575150305E-4</v>
      </c>
      <c r="F6" s="2">
        <f>SQRT(Table13[[#This Row],[ID '[A']]])</f>
        <v>2.1654973464576285E-2</v>
      </c>
      <c r="G6" s="3">
        <v>998</v>
      </c>
    </row>
    <row r="7" spans="2:7">
      <c r="B7" s="2">
        <v>3.2850000000000001</v>
      </c>
      <c r="C7" s="2">
        <v>2.6059999999999999</v>
      </c>
      <c r="D7" s="2">
        <v>0.63500000000000001</v>
      </c>
      <c r="E7" s="2">
        <f>Table13[[#This Row],[(VRD) '[V']]]/Table13[[#This Row],[RD '[Ω']]]</f>
        <v>6.3627254509018036E-4</v>
      </c>
      <c r="F7" s="2">
        <f>SQRT(Table13[[#This Row],[ID '[A']]])</f>
        <v>2.5224443404962979E-2</v>
      </c>
      <c r="G7" s="3">
        <v>998</v>
      </c>
    </row>
    <row r="8" spans="2:7">
      <c r="B8" s="2">
        <v>3.6</v>
      </c>
      <c r="C8" s="2">
        <v>2.7480000000000002</v>
      </c>
      <c r="D8" s="2">
        <v>0.79800000000000004</v>
      </c>
      <c r="E8" s="2">
        <f>Table13[[#This Row],[(VRD) '[V']]]/Table13[[#This Row],[RD '[Ω']]]</f>
        <v>7.9959919839679358E-4</v>
      </c>
      <c r="F8" s="2">
        <f>SQRT(Table13[[#This Row],[ID '[A']]])</f>
        <v>2.8277185121521442E-2</v>
      </c>
      <c r="G8" s="3">
        <v>998</v>
      </c>
    </row>
    <row r="9" spans="2:7">
      <c r="B9" s="2">
        <v>3.8820000000000001</v>
      </c>
      <c r="C9" s="2">
        <v>2.8769999999999998</v>
      </c>
      <c r="D9" s="2">
        <v>0.94799999999999995</v>
      </c>
      <c r="E9" s="2">
        <f>Table13[[#This Row],[(VRD) '[V']]]/Table13[[#This Row],[RD '[Ω']]]</f>
        <v>9.498997995991983E-4</v>
      </c>
      <c r="F9" s="2">
        <f>SQRT(Table13[[#This Row],[ID '[A']]])</f>
        <v>3.0820444506839909E-2</v>
      </c>
      <c r="G9" s="3">
        <v>998</v>
      </c>
    </row>
    <row r="10" spans="2:7">
      <c r="B10" s="2">
        <v>4.1820000000000004</v>
      </c>
      <c r="C10" s="2">
        <v>3</v>
      </c>
      <c r="D10" s="2">
        <v>1.117</v>
      </c>
      <c r="E10" s="2">
        <f>Table13[[#This Row],[(VRD) '[V']]]/Table13[[#This Row],[RD '[Ω']]]</f>
        <v>1.1192384769539078E-3</v>
      </c>
      <c r="F10" s="2">
        <f>SQRT(Table13[[#This Row],[ID '[A']]])</f>
        <v>3.3455021700096205E-2</v>
      </c>
      <c r="G10" s="3">
        <v>998</v>
      </c>
    </row>
    <row r="11" spans="2:7">
      <c r="B11" s="2">
        <v>4.5519999999999996</v>
      </c>
      <c r="C11" s="2">
        <v>3.1549999999999998</v>
      </c>
      <c r="D11" s="2">
        <v>1.3240000000000001</v>
      </c>
      <c r="E11" s="2">
        <f>Table13[[#This Row],[(VRD) '[V']]]/Table13[[#This Row],[RD '[Ω']]]</f>
        <v>1.3266533066132265E-3</v>
      </c>
      <c r="F11" s="2">
        <f>SQRT(Table13[[#This Row],[ID '[A']]])</f>
        <v>3.6423252279460527E-2</v>
      </c>
      <c r="G11" s="3">
        <v>998</v>
      </c>
    </row>
    <row r="12" spans="2:7">
      <c r="B12" s="2">
        <v>4.9109999999999996</v>
      </c>
      <c r="C12" s="2">
        <v>3.3279999999999998</v>
      </c>
      <c r="D12" s="2">
        <v>1.546</v>
      </c>
      <c r="E12" s="2">
        <f>Table13[[#This Row],[(VRD) '[V']]]/Table13[[#This Row],[RD '[Ω']]]</f>
        <v>1.5490981963927856E-3</v>
      </c>
      <c r="F12" s="2">
        <f>SQRT(Table13[[#This Row],[ID '[A']]])</f>
        <v>3.9358584786457776E-2</v>
      </c>
      <c r="G12" s="3">
        <v>998</v>
      </c>
    </row>
    <row r="13" spans="2:7">
      <c r="B13" s="2">
        <v>5.2</v>
      </c>
      <c r="C13" s="2">
        <v>3.4129999999999998</v>
      </c>
      <c r="D13" s="2">
        <v>1.7230000000000001</v>
      </c>
      <c r="E13" s="2">
        <f>Table13[[#This Row],[(VRD) '[V']]]/Table13[[#This Row],[RD '[Ω']]]</f>
        <v>1.7264529058116233E-3</v>
      </c>
      <c r="F13" s="2">
        <f>SQRT(Table13[[#This Row],[ID '[A']]])</f>
        <v>4.155060656370281E-2</v>
      </c>
      <c r="G13" s="3">
        <v>998</v>
      </c>
    </row>
    <row r="14" spans="2:7">
      <c r="B14" s="2"/>
      <c r="C14" s="2"/>
      <c r="D14" s="2"/>
      <c r="E14" s="2"/>
      <c r="F14" s="3"/>
      <c r="G14" s="3"/>
    </row>
    <row r="15" spans="2:7">
      <c r="B15" s="2"/>
      <c r="C15" s="2"/>
      <c r="D15" s="2"/>
      <c r="E15" s="2"/>
      <c r="F15" s="3"/>
      <c r="G15" s="3"/>
    </row>
    <row r="16" spans="2:7">
      <c r="B16" s="2" t="s">
        <v>12</v>
      </c>
      <c r="C16" s="2"/>
      <c r="D16" s="2"/>
      <c r="E16" s="2"/>
      <c r="F16" s="3"/>
      <c r="G16" s="3"/>
    </row>
    <row r="17" spans="2:7">
      <c r="B17" s="2"/>
      <c r="C17" s="2"/>
      <c r="D17" s="2"/>
      <c r="E17" s="2"/>
      <c r="F17" s="3"/>
      <c r="G17" s="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Car. Transferencia</vt:lpstr>
      <vt:lpstr>Curva I-V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Arturo Olivares</cp:lastModifiedBy>
  <dcterms:created xsi:type="dcterms:W3CDTF">2022-11-11T08:40:55Z</dcterms:created>
  <dcterms:modified xsi:type="dcterms:W3CDTF">2022-12-08T00:16:56Z</dcterms:modified>
</cp:coreProperties>
</file>