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linne\Box Sync\CL_BUD\Data\Historical_External\"/>
    </mc:Choice>
  </mc:AlternateContent>
  <xr:revisionPtr revIDLastSave="0" documentId="13_ncr:1_{6ED5B072-87FF-4E5F-8C98-0B44C36525D4}" xr6:coauthVersionLast="45" xr6:coauthVersionMax="45" xr10:uidLastSave="{00000000-0000-0000-0000-000000000000}"/>
  <bookViews>
    <workbookView xWindow="28680" yWindow="-120" windowWidth="29040" windowHeight="15840" activeTab="1" xr2:uid="{00000000-000D-0000-FFFF-FFFF00000000}"/>
  </bookViews>
  <sheets>
    <sheet name="Explanation" sheetId="2" r:id="rId1"/>
    <sheet name="RoadDensity" sheetId="1" r:id="rId2"/>
  </sheets>
  <definedNames>
    <definedName name="_xlnm._FilterDatabase" localSheetId="1" hidden="1">RoadDensity!$A$1:$J$63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4" i="1" l="1"/>
  <c r="D79" i="1"/>
  <c r="I68" i="1" s="1"/>
  <c r="J68" i="1" s="1"/>
  <c r="C79" i="1"/>
  <c r="F68" i="1"/>
  <c r="F71" i="1"/>
  <c r="C68" i="1"/>
  <c r="C69" i="1"/>
  <c r="C70" i="1"/>
  <c r="C71" i="1"/>
  <c r="C72" i="1"/>
  <c r="C73" i="1"/>
  <c r="C74" i="1"/>
  <c r="C75" i="1"/>
  <c r="C76" i="1"/>
  <c r="C67" i="1"/>
  <c r="F75" i="1"/>
  <c r="F74" i="1"/>
  <c r="F70" i="1"/>
  <c r="G73" i="1" l="1"/>
  <c r="H73" i="1" s="1"/>
  <c r="I75" i="1"/>
  <c r="J75" i="1" s="1"/>
  <c r="G70" i="1"/>
  <c r="H70" i="1" s="1"/>
  <c r="I72" i="1"/>
  <c r="J72" i="1" s="1"/>
  <c r="G71" i="1"/>
  <c r="H71" i="1" s="1"/>
  <c r="G69" i="1"/>
  <c r="H69" i="1" s="1"/>
  <c r="I71" i="1"/>
  <c r="J71" i="1" s="1"/>
  <c r="I74" i="1"/>
  <c r="J74" i="1" s="1"/>
  <c r="G67" i="1"/>
  <c r="H67" i="1" s="1"/>
  <c r="G76" i="1"/>
  <c r="H76" i="1" s="1"/>
  <c r="G68" i="1"/>
  <c r="H68" i="1" s="1"/>
  <c r="I70" i="1"/>
  <c r="J70" i="1" s="1"/>
  <c r="G75" i="1"/>
  <c r="H75" i="1" s="1"/>
  <c r="I67" i="1"/>
  <c r="J67" i="1" s="1"/>
  <c r="I69" i="1"/>
  <c r="J69" i="1" s="1"/>
  <c r="G72" i="1"/>
  <c r="H72" i="1" s="1"/>
  <c r="I73" i="1"/>
  <c r="J73" i="1" s="1"/>
  <c r="G74" i="1"/>
  <c r="H74" i="1" s="1"/>
  <c r="I76" i="1"/>
  <c r="J76" i="1" s="1"/>
  <c r="F73" i="1"/>
  <c r="F72" i="1"/>
  <c r="F69" i="1"/>
  <c r="F76" i="1"/>
  <c r="F67" i="1"/>
  <c r="D63" i="1"/>
  <c r="C63" i="1"/>
  <c r="D61" i="1"/>
  <c r="C61" i="1"/>
  <c r="E61" i="1" s="1"/>
  <c r="I27" i="1" l="1"/>
  <c r="J27" i="1" s="1"/>
  <c r="I28" i="1"/>
  <c r="J28" i="1" s="1"/>
  <c r="G17" i="1"/>
  <c r="H17" i="1" s="1"/>
  <c r="G16" i="1"/>
  <c r="H16" i="1" s="1"/>
  <c r="G37" i="1"/>
  <c r="H37" i="1" s="1"/>
  <c r="G24" i="1"/>
  <c r="H24" i="1" s="1"/>
  <c r="G45" i="1"/>
  <c r="H45" i="1" s="1"/>
  <c r="G54" i="1"/>
  <c r="H54" i="1" s="1"/>
  <c r="G5" i="1"/>
  <c r="H5" i="1" s="1"/>
  <c r="G26" i="1"/>
  <c r="H26" i="1" s="1"/>
  <c r="G13" i="1"/>
  <c r="H13" i="1" s="1"/>
  <c r="G38" i="1"/>
  <c r="H38" i="1" s="1"/>
  <c r="G39" i="1"/>
  <c r="H39" i="1" s="1"/>
  <c r="G29" i="1"/>
  <c r="H29" i="1" s="1"/>
  <c r="G11" i="1"/>
  <c r="H11" i="1" s="1"/>
  <c r="G34" i="1"/>
  <c r="H34" i="1" s="1"/>
  <c r="G48" i="1"/>
  <c r="H48" i="1" s="1"/>
  <c r="G41" i="1"/>
  <c r="H41" i="1" s="1"/>
  <c r="G44" i="1"/>
  <c r="H44" i="1" s="1"/>
  <c r="G49" i="1"/>
  <c r="H49" i="1" s="1"/>
  <c r="G10" i="1"/>
  <c r="H10" i="1" s="1"/>
  <c r="G42" i="1"/>
  <c r="H42" i="1" s="1"/>
  <c r="G19" i="1"/>
  <c r="H19" i="1" s="1"/>
  <c r="G56" i="1"/>
  <c r="H56" i="1" s="1"/>
  <c r="G47" i="1"/>
  <c r="H47" i="1" s="1"/>
  <c r="G6" i="1"/>
  <c r="H6" i="1" s="1"/>
  <c r="G28" i="1"/>
  <c r="H28" i="1" s="1"/>
  <c r="G8" i="1"/>
  <c r="H8" i="1" s="1"/>
  <c r="G2" i="1"/>
  <c r="G55" i="1"/>
  <c r="H55" i="1" s="1"/>
  <c r="G3" i="1"/>
  <c r="H3" i="1" s="1"/>
  <c r="G12" i="1"/>
  <c r="H12" i="1" s="1"/>
  <c r="G27" i="1"/>
  <c r="H27" i="1" s="1"/>
  <c r="G46" i="1"/>
  <c r="H46" i="1" s="1"/>
  <c r="G7" i="1"/>
  <c r="H7" i="1" s="1"/>
  <c r="G33" i="1"/>
  <c r="H33" i="1" s="1"/>
  <c r="G32" i="1"/>
  <c r="H32" i="1" s="1"/>
  <c r="G58" i="1"/>
  <c r="H58" i="1" s="1"/>
  <c r="G40" i="1"/>
  <c r="H40" i="1" s="1"/>
  <c r="G30" i="1"/>
  <c r="H30" i="1" s="1"/>
  <c r="G51" i="1"/>
  <c r="H51" i="1" s="1"/>
  <c r="G31" i="1"/>
  <c r="H31" i="1" s="1"/>
  <c r="G9" i="1"/>
  <c r="H9" i="1" s="1"/>
  <c r="G4" i="1"/>
  <c r="H4" i="1" s="1"/>
  <c r="G57" i="1"/>
  <c r="H57" i="1" s="1"/>
  <c r="G14" i="1"/>
  <c r="H14" i="1" s="1"/>
  <c r="G36" i="1"/>
  <c r="H36" i="1" s="1"/>
  <c r="G23" i="1"/>
  <c r="H23" i="1" s="1"/>
  <c r="G52" i="1"/>
  <c r="H52" i="1" s="1"/>
  <c r="G35" i="1"/>
  <c r="H35" i="1" s="1"/>
  <c r="G53" i="1"/>
  <c r="H53" i="1" s="1"/>
  <c r="G59" i="1"/>
  <c r="H59" i="1" s="1"/>
  <c r="G20" i="1"/>
  <c r="H20" i="1" s="1"/>
  <c r="G43" i="1"/>
  <c r="H43" i="1" s="1"/>
  <c r="G22" i="1"/>
  <c r="H22" i="1" s="1"/>
  <c r="G25" i="1"/>
  <c r="H25" i="1" s="1"/>
  <c r="G21" i="1"/>
  <c r="H21" i="1" s="1"/>
  <c r="G15" i="1"/>
  <c r="H15" i="1" s="1"/>
  <c r="G18" i="1"/>
  <c r="H18" i="1" s="1"/>
  <c r="G50" i="1"/>
  <c r="H50" i="1" s="1"/>
  <c r="G60" i="1"/>
  <c r="H60" i="1" s="1"/>
  <c r="I34" i="1"/>
  <c r="J34" i="1" s="1"/>
  <c r="I30" i="1"/>
  <c r="J30" i="1" s="1"/>
  <c r="I31" i="1"/>
  <c r="J31" i="1" s="1"/>
  <c r="I32" i="1"/>
  <c r="J32" i="1" s="1"/>
  <c r="I29" i="1"/>
  <c r="I35" i="1"/>
  <c r="J35" i="1" s="1"/>
  <c r="I33" i="1"/>
  <c r="J33" i="1" s="1"/>
  <c r="I36" i="1"/>
  <c r="J36" i="1" s="1"/>
  <c r="F40" i="1"/>
  <c r="F54" i="1"/>
  <c r="F49" i="1"/>
  <c r="F12" i="1"/>
  <c r="F30" i="1"/>
  <c r="F57" i="1"/>
  <c r="F43" i="1"/>
  <c r="F17" i="1"/>
  <c r="F41" i="1"/>
  <c r="F5" i="1"/>
  <c r="F10" i="1"/>
  <c r="F27" i="1"/>
  <c r="F8" i="1"/>
  <c r="F14" i="1"/>
  <c r="F22" i="1"/>
  <c r="F16" i="1"/>
  <c r="F55" i="1"/>
  <c r="F26" i="1"/>
  <c r="F42" i="1"/>
  <c r="F46" i="1"/>
  <c r="F34" i="1"/>
  <c r="F36" i="1"/>
  <c r="F25" i="1"/>
  <c r="F37" i="1"/>
  <c r="F9" i="1"/>
  <c r="F13" i="1"/>
  <c r="F19" i="1"/>
  <c r="F7" i="1"/>
  <c r="F51" i="1"/>
  <c r="F23" i="1"/>
  <c r="F21" i="1"/>
  <c r="F24" i="1"/>
  <c r="F20" i="1"/>
  <c r="F38" i="1"/>
  <c r="F56" i="1"/>
  <c r="F33" i="1"/>
  <c r="F48" i="1"/>
  <c r="F52" i="1"/>
  <c r="F15" i="1"/>
  <c r="F60" i="1"/>
  <c r="F4" i="1"/>
  <c r="F39" i="1"/>
  <c r="F47" i="1"/>
  <c r="F32" i="1"/>
  <c r="F2" i="1"/>
  <c r="F35" i="1"/>
  <c r="F18" i="1"/>
  <c r="F59" i="1"/>
  <c r="F44" i="1"/>
  <c r="F29" i="1"/>
  <c r="F6" i="1"/>
  <c r="F58" i="1"/>
  <c r="F31" i="1"/>
  <c r="F53" i="1"/>
  <c r="F50" i="1"/>
  <c r="F45" i="1"/>
  <c r="F3" i="1"/>
  <c r="F11" i="1"/>
  <c r="F28" i="1"/>
  <c r="J29" i="1" l="1"/>
  <c r="J62" i="1" s="1"/>
  <c r="I62" i="1"/>
  <c r="G62" i="1"/>
  <c r="H2" i="1"/>
  <c r="H62" i="1" s="1"/>
</calcChain>
</file>

<file path=xl/sharedStrings.xml><?xml version="1.0" encoding="utf-8"?>
<sst xmlns="http://schemas.openxmlformats.org/spreadsheetml/2006/main" count="96" uniqueCount="81">
  <si>
    <t>HUC12_NAME</t>
  </si>
  <si>
    <t>HUC12_CODE</t>
  </si>
  <si>
    <t>100 Mile Grove Cemetary</t>
  </si>
  <si>
    <t>Badfish Creek</t>
  </si>
  <si>
    <t>Badger Mill Creek</t>
  </si>
  <si>
    <t>Blue Mounds Branch</t>
  </si>
  <si>
    <t>Blue Mounds Creek</t>
  </si>
  <si>
    <t>Cherokee Lake-Yahara River</t>
  </si>
  <si>
    <t>City of Evansville-Allen Creek</t>
  </si>
  <si>
    <t>City of Stoughton-Yahara River</t>
  </si>
  <si>
    <t>Deansville Marsh-Maunesha River</t>
  </si>
  <si>
    <t>Door Creek</t>
  </si>
  <si>
    <t>Dunbar Creek-Wisconsin River</t>
  </si>
  <si>
    <t>East Branch Blue Mounds Creek</t>
  </si>
  <si>
    <t>Goose Lake-Yahara River</t>
  </si>
  <si>
    <t>Halfway Prairie Creek</t>
  </si>
  <si>
    <t>Headwaters Crawfish River</t>
  </si>
  <si>
    <t>Headwaters Koshkonong Creek</t>
  </si>
  <si>
    <t>Headwaters Maunesha River</t>
  </si>
  <si>
    <t>Headwaters Sugar River</t>
  </si>
  <si>
    <t>Koshkonong Creek</t>
  </si>
  <si>
    <t>Lake Kegonsa-Yahara River</t>
  </si>
  <si>
    <t>Lake Koshkonong-Rock River</t>
  </si>
  <si>
    <t>Lake Mendota-Yahara River</t>
  </si>
  <si>
    <t>Lake Monona-Yahara River</t>
  </si>
  <si>
    <t>Lake Ripley-Koshkonong Creek</t>
  </si>
  <si>
    <t>Lake Waubesa-Yahara River</t>
  </si>
  <si>
    <t>Lower Black Earth Creek</t>
  </si>
  <si>
    <t>Marsh Creek-Wisconsin River</t>
  </si>
  <si>
    <t>Maunesha River</t>
  </si>
  <si>
    <t>Middle Black Earth Creek</t>
  </si>
  <si>
    <t>Mt. Vernon Creek</t>
  </si>
  <si>
    <t>Mud Creek</t>
  </si>
  <si>
    <t>Mud Creek-Crawfish River</t>
  </si>
  <si>
    <t>Mud Lake-Koshkonong Creek</t>
  </si>
  <si>
    <t>Nolan Creek-Crawfish River</t>
  </si>
  <si>
    <t>Oregon Branch</t>
  </si>
  <si>
    <t>Paoli-Sugar River</t>
  </si>
  <si>
    <t>Pheasant Branch</t>
  </si>
  <si>
    <t>Pleasant Branch</t>
  </si>
  <si>
    <t>Primrose Branch-West Branch Sugar River</t>
  </si>
  <si>
    <t>Robbins Creek-Crawfish River</t>
  </si>
  <si>
    <t>Ross Crossing-Sugar River</t>
  </si>
  <si>
    <t>Roxbury Creek</t>
  </si>
  <si>
    <t>Rutland Creek-Badfish Creek</t>
  </si>
  <si>
    <t>Saunders Creek</t>
  </si>
  <si>
    <t>Sixmile Creek</t>
  </si>
  <si>
    <t>Spring Creek</t>
  </si>
  <si>
    <t>Starkweather Creek</t>
  </si>
  <si>
    <t>Stony Brook</t>
  </si>
  <si>
    <t>Story Creek</t>
  </si>
  <si>
    <t>Stoughton Airfield-Yahara River</t>
  </si>
  <si>
    <t>Token Creek</t>
  </si>
  <si>
    <t>Upper Black Earth Creek</t>
  </si>
  <si>
    <t>Ward Creek-Little Sugar River</t>
  </si>
  <si>
    <t>Waunakee Marsh-Sixmile Creek</t>
  </si>
  <si>
    <t>West Branch Sugar River</t>
  </si>
  <si>
    <t>Williams Creek-East Branch Pecatonica River</t>
  </si>
  <si>
    <t>Yahara River</t>
  </si>
  <si>
    <t>Prairie du Sac Dam-Wisconsin River</t>
  </si>
  <si>
    <t>NA</t>
  </si>
  <si>
    <t>West Branch Blue Mounds Creek</t>
  </si>
  <si>
    <t>HUC12 area (sq mi)</t>
  </si>
  <si>
    <t>Right of Way Area (sq mi)</t>
  </si>
  <si>
    <t>Density</t>
  </si>
  <si>
    <t>Percent</t>
  </si>
  <si>
    <t xml:space="preserve">This map shows the clipped watersheds and the area designated as "road right of way" (when zoomed in, the roads are continuous, not dotted as they appear here) </t>
  </si>
  <si>
    <t>HUC 12 watersheds were clipped to Dane County area</t>
  </si>
  <si>
    <t xml:space="preserve">Road area includes the total area of "road right of way" for land use from 2015. The right of way extends beyond the actual paved area, so the calculated density is a slight over estimate. </t>
  </si>
  <si>
    <t>area weighted density</t>
  </si>
  <si>
    <t>%areaDC</t>
  </si>
  <si>
    <t>%areaUYRW</t>
  </si>
  <si>
    <t>Name</t>
  </si>
  <si>
    <t>code</t>
  </si>
  <si>
    <t>HUC12 area hectare</t>
  </si>
  <si>
    <t>density</t>
  </si>
  <si>
    <t>percentage</t>
  </si>
  <si>
    <t>%area Dane County</t>
  </si>
  <si>
    <t>weighted density</t>
  </si>
  <si>
    <t>%area watershed</t>
  </si>
  <si>
    <t>right of way hectare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</si>
</sst>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xf>
    <xf numFmtId="1" fontId="0" fillId="0" borderId="0" xfId="0" applyNumberFormat="1" applyAlignment="1">
      <alignment horizontal="center"/>
    </xf>
    <xf numFmtId="0" fontId="16" fillId="0" borderId="0" xfId="0" applyFont="1" applyAlignment="1">
      <alignment horizontal="center"/>
    </xf>
    <xf numFmtId="0" fontId="0" fillId="33" borderId="0" xfId="0" applyFill="1" applyAlignment="1">
      <alignment horizontal="center"/>
    </xf>
    <xf numFmtId="1" fontId="0" fillId="33" borderId="0" xfId="0" applyNumberForma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314325</xdr:colOff>
      <xdr:row>2</xdr:row>
      <xdr:rowOff>180975</xdr:rowOff>
    </xdr:from>
    <xdr:to>
      <xdr:col>11</xdr:col>
      <xdr:colOff>151582</xdr:colOff>
      <xdr:row>28</xdr:row>
      <xdr:rowOff>113689</xdr:rowOff>
    </xdr:to>
    <xdr:pic>
      <xdr:nvPicPr>
        <xdr:cNvPr id="2" name="Picture 1">
          <a:extLst>
            <a:ext uri="{FF2B5EF4-FFF2-40B4-BE49-F238E27FC236}">
              <a16:creationId xmlns:a16="http://schemas.microsoft.com/office/drawing/2014/main" id="{BDF43E4A-4446-424F-B612-0D88E47FD30E}"/>
            </a:ext>
          </a:extLst>
        </xdr:cNvPr>
        <xdr:cNvPicPr>
          <a:picLocks noChangeAspect="1"/>
        </xdr:cNvPicPr>
      </xdr:nvPicPr>
      <xdr:blipFill>
        <a:blip xmlns:r="http://schemas.openxmlformats.org/officeDocument/2006/relationships" r:embed="rId1"/>
        <a:stretch>
          <a:fillRect/>
        </a:stretch>
      </xdr:blipFill>
      <xdr:spPr>
        <a:xfrm>
          <a:off x="314325" y="561975"/>
          <a:ext cx="6542857" cy="4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N22" sqref="N22"/>
    </sheetView>
  </sheetViews>
  <sheetFormatPr defaultRowHeight="14.4" x14ac:dyDescent="0.3"/>
  <sheetData>
    <row r="1" spans="1:1" x14ac:dyDescent="0.3">
      <c r="A1" t="s">
        <v>67</v>
      </c>
    </row>
    <row r="2" spans="1:1" x14ac:dyDescent="0.3">
      <c r="A2" t="s">
        <v>68</v>
      </c>
    </row>
    <row r="30" spans="1:1" x14ac:dyDescent="0.3">
      <c r="A30" t="s">
        <v>66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4"/>
  <sheetViews>
    <sheetView tabSelected="1" zoomScaleNormal="100" workbookViewId="0">
      <pane ySplit="1" topLeftCell="A60" activePane="bottomLeft" state="frozen"/>
      <selection pane="bottomLeft" activeCell="C85" sqref="C85"/>
    </sheetView>
  </sheetViews>
  <sheetFormatPr defaultRowHeight="14.4" x14ac:dyDescent="0.3"/>
  <cols>
    <col min="1" max="1" width="35.5546875" style="1" customWidth="1"/>
    <col min="2" max="2" width="24.5546875" style="1" customWidth="1"/>
    <col min="3" max="3" width="38.5546875" style="1" customWidth="1"/>
    <col min="4" max="4" width="17.5546875" style="1" customWidth="1"/>
    <col min="5" max="5" width="9.109375" style="1"/>
    <col min="6" max="6" width="10.5546875" style="1" bestFit="1" customWidth="1"/>
    <col min="7" max="7" width="12" bestFit="1" customWidth="1"/>
    <col min="8" max="8" width="24.88671875" bestFit="1" customWidth="1"/>
    <col min="9" max="9" width="16.21875" bestFit="1" customWidth="1"/>
    <col min="10" max="10" width="21" bestFit="1" customWidth="1"/>
  </cols>
  <sheetData>
    <row r="1" spans="1:10" x14ac:dyDescent="0.3">
      <c r="A1" s="3" t="s">
        <v>0</v>
      </c>
      <c r="B1" s="3" t="s">
        <v>1</v>
      </c>
      <c r="C1" s="3" t="s">
        <v>63</v>
      </c>
      <c r="D1" s="3" t="s">
        <v>62</v>
      </c>
      <c r="E1" s="3" t="s">
        <v>64</v>
      </c>
      <c r="F1" s="3" t="s">
        <v>65</v>
      </c>
      <c r="G1" s="3" t="s">
        <v>70</v>
      </c>
      <c r="H1" s="3" t="s">
        <v>69</v>
      </c>
      <c r="I1" s="3" t="s">
        <v>71</v>
      </c>
      <c r="J1" s="3" t="s">
        <v>69</v>
      </c>
    </row>
    <row r="2" spans="1:10" x14ac:dyDescent="0.3">
      <c r="A2" s="1" t="s">
        <v>47</v>
      </c>
      <c r="B2" s="1">
        <v>70700050204</v>
      </c>
      <c r="C2" s="1">
        <v>0.7508599601</v>
      </c>
      <c r="D2" s="1">
        <v>22.908300400000002</v>
      </c>
      <c r="E2" s="1">
        <v>3.2776764185439101E-2</v>
      </c>
      <c r="F2" s="2">
        <f t="shared" ref="F2:F33" si="0">C2/D2*100</f>
        <v>3.2776764185439089</v>
      </c>
      <c r="G2">
        <f t="shared" ref="G2:G33" si="1">D2/$D$61</f>
        <v>1.8514648918240076E-2</v>
      </c>
      <c r="H2">
        <f t="shared" ref="H2:H33" si="2">G2*E2</f>
        <v>6.0685028156935012E-4</v>
      </c>
    </row>
    <row r="3" spans="1:10" x14ac:dyDescent="0.3">
      <c r="A3" s="1" t="s">
        <v>59</v>
      </c>
      <c r="B3" s="1">
        <v>70700050206</v>
      </c>
      <c r="C3" s="1" t="s">
        <v>60</v>
      </c>
      <c r="D3" s="1">
        <v>6.5444998000000004E-2</v>
      </c>
      <c r="E3" s="1" t="s">
        <v>60</v>
      </c>
      <c r="F3" s="2" t="e">
        <f t="shared" si="0"/>
        <v>#VALUE!</v>
      </c>
      <c r="G3">
        <f t="shared" si="1"/>
        <v>5.2893106003836226E-5</v>
      </c>
      <c r="H3" t="e">
        <f t="shared" si="2"/>
        <v>#VALUE!</v>
      </c>
    </row>
    <row r="4" spans="1:10" x14ac:dyDescent="0.3">
      <c r="A4" s="1" t="s">
        <v>43</v>
      </c>
      <c r="B4" s="1">
        <v>70700050301</v>
      </c>
      <c r="C4" s="1">
        <v>0.87842451846500003</v>
      </c>
      <c r="D4" s="1">
        <v>21.26059914</v>
      </c>
      <c r="E4" s="1">
        <v>4.1317016170645898E-2</v>
      </c>
      <c r="F4" s="2">
        <f t="shared" si="0"/>
        <v>4.1317016170645884</v>
      </c>
      <c r="G4">
        <f t="shared" si="1"/>
        <v>1.7182965213278625E-2</v>
      </c>
      <c r="H4">
        <f t="shared" si="2"/>
        <v>7.0994885157667892E-4</v>
      </c>
    </row>
    <row r="5" spans="1:10" x14ac:dyDescent="0.3">
      <c r="A5" s="1" t="s">
        <v>12</v>
      </c>
      <c r="B5" s="1">
        <v>70700050303</v>
      </c>
      <c r="C5" s="1">
        <v>0.88422568011619995</v>
      </c>
      <c r="D5" s="1">
        <v>32.96749878</v>
      </c>
      <c r="E5" s="1">
        <v>2.6821133323363399E-2</v>
      </c>
      <c r="F5" s="2">
        <f t="shared" si="0"/>
        <v>2.6821133323363391</v>
      </c>
      <c r="G5">
        <f t="shared" si="1"/>
        <v>2.6644563541004026E-2</v>
      </c>
      <c r="H5">
        <f t="shared" si="2"/>
        <v>7.1463739107609659E-4</v>
      </c>
    </row>
    <row r="6" spans="1:10" x14ac:dyDescent="0.3">
      <c r="A6" s="1" t="s">
        <v>53</v>
      </c>
      <c r="B6" s="1">
        <v>70700050501</v>
      </c>
      <c r="C6" s="1">
        <v>1.08318206458761</v>
      </c>
      <c r="D6" s="1">
        <v>25.332500459999999</v>
      </c>
      <c r="E6" s="1">
        <v>4.2758592516279802E-2</v>
      </c>
      <c r="F6" s="2">
        <f t="shared" si="0"/>
        <v>4.2758592516279776</v>
      </c>
      <c r="G6">
        <f t="shared" si="1"/>
        <v>2.0473904394847867E-2</v>
      </c>
      <c r="H6">
        <f t="shared" si="2"/>
        <v>8.754353352365702E-4</v>
      </c>
    </row>
    <row r="7" spans="1:10" x14ac:dyDescent="0.3">
      <c r="A7" s="1" t="s">
        <v>30</v>
      </c>
      <c r="B7" s="1">
        <v>70700050502</v>
      </c>
      <c r="C7" s="1">
        <v>1.25729062005422</v>
      </c>
      <c r="D7" s="1">
        <v>37.894001009999997</v>
      </c>
      <c r="E7" s="1">
        <v>3.3179146739412101E-2</v>
      </c>
      <c r="F7" s="2">
        <f t="shared" si="0"/>
        <v>3.3179146739412095</v>
      </c>
      <c r="G7">
        <f t="shared" si="1"/>
        <v>3.0626197166839349E-2</v>
      </c>
      <c r="H7">
        <f t="shared" si="2"/>
        <v>1.0161510898687299E-3</v>
      </c>
    </row>
    <row r="8" spans="1:10" x14ac:dyDescent="0.3">
      <c r="A8" s="1" t="s">
        <v>15</v>
      </c>
      <c r="B8" s="1">
        <v>70700050503</v>
      </c>
      <c r="C8" s="1">
        <v>0.68188254025299999</v>
      </c>
      <c r="D8" s="1">
        <v>27.29759979</v>
      </c>
      <c r="E8" s="1">
        <v>2.4979578625912598E-2</v>
      </c>
      <c r="F8" s="2">
        <f t="shared" si="0"/>
        <v>2.4979578625912593</v>
      </c>
      <c r="G8">
        <f t="shared" si="1"/>
        <v>2.2062111444220191E-2</v>
      </c>
      <c r="H8">
        <f t="shared" si="2"/>
        <v>5.5110224747454437E-4</v>
      </c>
    </row>
    <row r="9" spans="1:10" x14ac:dyDescent="0.3">
      <c r="A9" s="1" t="s">
        <v>27</v>
      </c>
      <c r="B9" s="1">
        <v>70700050504</v>
      </c>
      <c r="C9" s="1">
        <v>0.63165698735779996</v>
      </c>
      <c r="D9" s="1">
        <v>12.82439995</v>
      </c>
      <c r="E9" s="1">
        <v>4.9254311298814399E-2</v>
      </c>
      <c r="F9" s="2">
        <f t="shared" si="0"/>
        <v>4.9254311298814413</v>
      </c>
      <c r="G9">
        <f t="shared" si="1"/>
        <v>1.0364769909396925E-2</v>
      </c>
      <c r="H9">
        <f t="shared" si="2"/>
        <v>5.1050960365802052E-4</v>
      </c>
    </row>
    <row r="10" spans="1:10" x14ac:dyDescent="0.3">
      <c r="A10" s="1" t="s">
        <v>13</v>
      </c>
      <c r="B10" s="1">
        <v>70700050601</v>
      </c>
      <c r="C10" s="1">
        <v>0.92570836991539995</v>
      </c>
      <c r="D10" s="1">
        <v>33.978099819999997</v>
      </c>
      <c r="E10" s="1">
        <v>2.7244265418589299E-2</v>
      </c>
      <c r="F10" s="2">
        <f t="shared" si="0"/>
        <v>2.724426541858926</v>
      </c>
      <c r="G10">
        <f t="shared" si="1"/>
        <v>2.7461338383541371E-2</v>
      </c>
      <c r="H10">
        <f t="shared" si="2"/>
        <v>7.4816399167089507E-4</v>
      </c>
    </row>
    <row r="11" spans="1:10" x14ac:dyDescent="0.3">
      <c r="A11" s="1" t="s">
        <v>61</v>
      </c>
      <c r="B11" s="1">
        <v>70700050602</v>
      </c>
      <c r="C11" s="1" t="s">
        <v>60</v>
      </c>
      <c r="D11" s="1">
        <v>0.15956799699999999</v>
      </c>
      <c r="E11" s="1" t="s">
        <v>60</v>
      </c>
      <c r="F11" s="2" t="e">
        <f t="shared" si="0"/>
        <v>#VALUE!</v>
      </c>
      <c r="G11">
        <f t="shared" si="1"/>
        <v>1.289639733832801E-4</v>
      </c>
      <c r="H11" t="e">
        <f t="shared" si="2"/>
        <v>#VALUE!</v>
      </c>
    </row>
    <row r="12" spans="1:10" x14ac:dyDescent="0.3">
      <c r="A12" s="1" t="s">
        <v>6</v>
      </c>
      <c r="B12" s="1">
        <v>70700050603</v>
      </c>
      <c r="C12" s="1">
        <v>7.8615500000000001E-3</v>
      </c>
      <c r="D12" s="1">
        <v>1.2173099519999999</v>
      </c>
      <c r="E12" s="1">
        <v>6.4581333513980804E-3</v>
      </c>
      <c r="F12" s="2">
        <f t="shared" si="0"/>
        <v>0.64581333513980843</v>
      </c>
      <c r="G12">
        <f t="shared" si="1"/>
        <v>9.838384337739728E-4</v>
      </c>
      <c r="H12">
        <f t="shared" si="2"/>
        <v>6.353759801542945E-6</v>
      </c>
    </row>
    <row r="13" spans="1:10" x14ac:dyDescent="0.3">
      <c r="A13" s="1" t="s">
        <v>28</v>
      </c>
      <c r="B13" s="1">
        <v>70700051201</v>
      </c>
      <c r="C13" s="1">
        <v>9.9190482999999996E-2</v>
      </c>
      <c r="D13" s="1">
        <v>5.5402197839999996</v>
      </c>
      <c r="E13" s="1">
        <v>1.7903709034515099E-2</v>
      </c>
      <c r="F13" s="2">
        <f t="shared" si="0"/>
        <v>1.7903709034515083</v>
      </c>
      <c r="G13">
        <f t="shared" si="1"/>
        <v>4.4776444537390405E-3</v>
      </c>
      <c r="H13">
        <f t="shared" si="2"/>
        <v>8.0166443459754084E-5</v>
      </c>
    </row>
    <row r="14" spans="1:10" x14ac:dyDescent="0.3">
      <c r="A14" s="1" t="s">
        <v>16</v>
      </c>
      <c r="B14" s="1">
        <v>70900010701</v>
      </c>
      <c r="C14" s="1">
        <v>9.3367840999999993E-2</v>
      </c>
      <c r="D14" s="1">
        <v>3.498470068</v>
      </c>
      <c r="E14" s="1">
        <v>2.6688192034004299E-2</v>
      </c>
      <c r="F14" s="2">
        <f t="shared" si="0"/>
        <v>2.6688192034004277</v>
      </c>
      <c r="G14">
        <f t="shared" si="1"/>
        <v>2.8274880252570581E-3</v>
      </c>
      <c r="H14">
        <f t="shared" si="2"/>
        <v>7.5460543391907967E-5</v>
      </c>
    </row>
    <row r="15" spans="1:10" x14ac:dyDescent="0.3">
      <c r="A15" s="1" t="s">
        <v>41</v>
      </c>
      <c r="B15" s="1">
        <v>70900010704</v>
      </c>
      <c r="C15" s="1">
        <v>1.9032299999999999E-3</v>
      </c>
      <c r="D15" s="1">
        <v>2.1432298999999998E-2</v>
      </c>
      <c r="E15" s="1">
        <v>8.8801952604338E-2</v>
      </c>
      <c r="F15" s="2">
        <f t="shared" si="0"/>
        <v>8.8801952604337977</v>
      </c>
      <c r="G15">
        <f t="shared" si="1"/>
        <v>1.7321734243355205E-5</v>
      </c>
      <c r="H15">
        <f t="shared" si="2"/>
        <v>1.5382038233033675E-6</v>
      </c>
    </row>
    <row r="16" spans="1:10" x14ac:dyDescent="0.3">
      <c r="A16" s="1" t="s">
        <v>18</v>
      </c>
      <c r="B16" s="1">
        <v>70900010801</v>
      </c>
      <c r="C16" s="1">
        <v>1.6023874490000001</v>
      </c>
      <c r="D16" s="1">
        <v>31.820999149999999</v>
      </c>
      <c r="E16" s="1">
        <v>5.0356289613866498E-2</v>
      </c>
      <c r="F16" s="2">
        <f t="shared" si="0"/>
        <v>5.0356289613866512</v>
      </c>
      <c r="G16">
        <f t="shared" si="1"/>
        <v>2.5717954505689377E-2</v>
      </c>
      <c r="H16">
        <f t="shared" si="2"/>
        <v>1.2950607653647371E-3</v>
      </c>
    </row>
    <row r="17" spans="1:10" x14ac:dyDescent="0.3">
      <c r="A17" s="1" t="s">
        <v>10</v>
      </c>
      <c r="B17" s="1">
        <v>70900010802</v>
      </c>
      <c r="C17" s="1">
        <v>1.4268807887846</v>
      </c>
      <c r="D17" s="1">
        <v>43.338100429999997</v>
      </c>
      <c r="E17" s="1">
        <v>3.2924396192429102E-2</v>
      </c>
      <c r="F17" s="2">
        <f t="shared" si="0"/>
        <v>3.2924396192429062</v>
      </c>
      <c r="G17">
        <f t="shared" si="1"/>
        <v>3.5026156468808967E-2</v>
      </c>
      <c r="H17">
        <f t="shared" si="2"/>
        <v>1.1532150526770799E-3</v>
      </c>
    </row>
    <row r="18" spans="1:10" x14ac:dyDescent="0.3">
      <c r="A18" s="1" t="s">
        <v>49</v>
      </c>
      <c r="B18" s="1">
        <v>70900010803</v>
      </c>
      <c r="C18" s="1">
        <v>6.6287700000000005E-2</v>
      </c>
      <c r="D18" s="1">
        <v>2.0360798839999998</v>
      </c>
      <c r="E18" s="1">
        <v>3.2556532050095101E-2</v>
      </c>
      <c r="F18" s="2">
        <f t="shared" si="0"/>
        <v>3.2556532050095148</v>
      </c>
      <c r="G18">
        <f t="shared" si="1"/>
        <v>1.6455740305269862E-3</v>
      </c>
      <c r="H18">
        <f t="shared" si="2"/>
        <v>5.3574183665656E-5</v>
      </c>
    </row>
    <row r="19" spans="1:10" x14ac:dyDescent="0.3">
      <c r="A19" s="1" t="s">
        <v>29</v>
      </c>
      <c r="B19" s="1">
        <v>70900010804</v>
      </c>
      <c r="C19" s="1">
        <v>0.30689386499999999</v>
      </c>
      <c r="D19" s="1">
        <v>10.884300229999999</v>
      </c>
      <c r="E19" s="1">
        <v>2.8196012468869599E-2</v>
      </c>
      <c r="F19" s="2">
        <f t="shared" si="0"/>
        <v>2.819601246886958</v>
      </c>
      <c r="G19">
        <f t="shared" si="1"/>
        <v>8.7967677200168747E-3</v>
      </c>
      <c r="H19">
        <f t="shared" si="2"/>
        <v>2.480337723193454E-4</v>
      </c>
    </row>
    <row r="20" spans="1:10" x14ac:dyDescent="0.3">
      <c r="A20" s="1" t="s">
        <v>35</v>
      </c>
      <c r="B20" s="1">
        <v>70900011001</v>
      </c>
      <c r="C20" s="1">
        <v>0.18719161773000001</v>
      </c>
      <c r="D20" s="1">
        <v>6.9802498819999999</v>
      </c>
      <c r="E20" s="1">
        <v>2.6817323289917101E-2</v>
      </c>
      <c r="F20" s="2">
        <f t="shared" si="0"/>
        <v>2.6817323289917145</v>
      </c>
      <c r="G20">
        <f t="shared" si="1"/>
        <v>5.6414868702706856E-3</v>
      </c>
      <c r="H20">
        <f t="shared" si="2"/>
        <v>1.512895772358716E-4</v>
      </c>
    </row>
    <row r="21" spans="1:10" x14ac:dyDescent="0.3">
      <c r="A21" s="1" t="s">
        <v>33</v>
      </c>
      <c r="B21" s="1">
        <v>70900011002</v>
      </c>
      <c r="C21" s="1">
        <v>0.140299007</v>
      </c>
      <c r="D21" s="1">
        <v>6.323009968</v>
      </c>
      <c r="E21" s="1">
        <v>2.2188642388678299E-2</v>
      </c>
      <c r="F21" s="2">
        <f t="shared" si="0"/>
        <v>2.2188642388678264</v>
      </c>
      <c r="G21">
        <f t="shared" si="1"/>
        <v>5.1103009660224468E-3</v>
      </c>
      <c r="H21">
        <f t="shared" si="2"/>
        <v>1.1339064063358932E-4</v>
      </c>
    </row>
    <row r="22" spans="1:10" x14ac:dyDescent="0.3">
      <c r="A22" s="1" t="s">
        <v>17</v>
      </c>
      <c r="B22" s="1">
        <v>70900020401</v>
      </c>
      <c r="C22" s="1">
        <v>2.65174180669166</v>
      </c>
      <c r="D22" s="1">
        <v>30.64909935</v>
      </c>
      <c r="E22" s="1">
        <v>8.6519403927987196E-2</v>
      </c>
      <c r="F22" s="2">
        <f t="shared" si="0"/>
        <v>8.6519403927987213</v>
      </c>
      <c r="G22">
        <f t="shared" si="1"/>
        <v>2.4770816874983448E-2</v>
      </c>
      <c r="H22">
        <f t="shared" si="2"/>
        <v>2.1431563108328944E-3</v>
      </c>
    </row>
    <row r="23" spans="1:10" x14ac:dyDescent="0.3">
      <c r="A23" s="1" t="s">
        <v>32</v>
      </c>
      <c r="B23" s="1">
        <v>70900020402</v>
      </c>
      <c r="C23" s="1">
        <v>1.0900356765818</v>
      </c>
      <c r="D23" s="1">
        <v>23.59399986</v>
      </c>
      <c r="E23" s="1">
        <v>4.6199698357622998E-2</v>
      </c>
      <c r="F23" s="2">
        <f t="shared" si="0"/>
        <v>4.6199698357623031</v>
      </c>
      <c r="G23">
        <f t="shared" si="1"/>
        <v>1.9068836027002049E-2</v>
      </c>
      <c r="H23">
        <f t="shared" si="2"/>
        <v>8.8097447247846876E-4</v>
      </c>
    </row>
    <row r="24" spans="1:10" x14ac:dyDescent="0.3">
      <c r="A24" s="1" t="s">
        <v>34</v>
      </c>
      <c r="B24" s="1">
        <v>70900020403</v>
      </c>
      <c r="C24" s="1">
        <v>1.6972622936740001</v>
      </c>
      <c r="D24" s="1">
        <v>42.889400479999999</v>
      </c>
      <c r="E24" s="1">
        <v>3.9573001130324997E-2</v>
      </c>
      <c r="F24" s="2">
        <f t="shared" si="0"/>
        <v>3.9573001130324963</v>
      </c>
      <c r="G24">
        <f t="shared" si="1"/>
        <v>3.4663514024855256E-2</v>
      </c>
      <c r="H24">
        <f t="shared" si="2"/>
        <v>1.3717392796866335E-3</v>
      </c>
    </row>
    <row r="25" spans="1:10" x14ac:dyDescent="0.3">
      <c r="A25" s="1" t="s">
        <v>25</v>
      </c>
      <c r="B25" s="1">
        <v>70900020404</v>
      </c>
      <c r="C25" s="1">
        <v>0.75120820666599997</v>
      </c>
      <c r="D25" s="1">
        <v>20.971000669999999</v>
      </c>
      <c r="E25" s="1">
        <v>3.5821285711970699E-2</v>
      </c>
      <c r="F25" s="2">
        <f t="shared" si="0"/>
        <v>3.582128571197075</v>
      </c>
      <c r="G25">
        <f t="shared" si="1"/>
        <v>1.694890970039957E-2</v>
      </c>
      <c r="H25">
        <f t="shared" si="2"/>
        <v>6.0713173688440474E-4</v>
      </c>
    </row>
    <row r="26" spans="1:10" x14ac:dyDescent="0.3">
      <c r="A26" s="1" t="s">
        <v>20</v>
      </c>
      <c r="B26" s="1">
        <v>70900020405</v>
      </c>
      <c r="C26" s="1">
        <v>0.431106547103</v>
      </c>
      <c r="D26" s="1">
        <v>14.33940029</v>
      </c>
      <c r="E26" s="1">
        <v>3.00644753883916E-2</v>
      </c>
      <c r="F26" s="2">
        <f t="shared" si="0"/>
        <v>3.0064475388391574</v>
      </c>
      <c r="G26">
        <f t="shared" si="1"/>
        <v>1.1589203800883453E-2</v>
      </c>
      <c r="H26">
        <f t="shared" si="2"/>
        <v>3.4842333244271495E-4</v>
      </c>
    </row>
    <row r="27" spans="1:10" x14ac:dyDescent="0.3">
      <c r="A27" s="4" t="s">
        <v>14</v>
      </c>
      <c r="B27" s="4">
        <v>70900020501</v>
      </c>
      <c r="C27" s="4">
        <v>0.30401609600000001</v>
      </c>
      <c r="D27" s="4">
        <v>8.6681299210000002</v>
      </c>
      <c r="E27" s="4">
        <v>3.5072858710097299E-2</v>
      </c>
      <c r="F27" s="5">
        <f t="shared" si="0"/>
        <v>3.5072858710097314</v>
      </c>
      <c r="G27" s="6">
        <f t="shared" si="1"/>
        <v>7.0056433459815756E-3</v>
      </c>
      <c r="H27" s="6">
        <f t="shared" si="2"/>
        <v>2.457079392469451E-4</v>
      </c>
      <c r="I27" s="6">
        <f t="shared" ref="I27:I28" si="3">D27/$D$63</f>
        <v>3.478949741891102E-2</v>
      </c>
      <c r="J27" s="6">
        <f t="shared" ref="J27:J28" si="4">I27*E27</f>
        <v>1.2201671275687608E-3</v>
      </c>
    </row>
    <row r="28" spans="1:10" x14ac:dyDescent="0.3">
      <c r="A28" s="4" t="s">
        <v>2</v>
      </c>
      <c r="B28" s="4">
        <v>70900020502</v>
      </c>
      <c r="C28" s="4">
        <v>0.87559762967499999</v>
      </c>
      <c r="D28" s="4">
        <v>21.418800350000001</v>
      </c>
      <c r="E28" s="4">
        <v>4.08798632681125E-2</v>
      </c>
      <c r="F28" s="5">
        <f t="shared" si="0"/>
        <v>4.0879863268112482</v>
      </c>
      <c r="G28" s="6">
        <f t="shared" si="1"/>
        <v>1.7310824539830447E-2</v>
      </c>
      <c r="H28" s="6">
        <f t="shared" si="2"/>
        <v>7.0766414024655514E-4</v>
      </c>
      <c r="I28" s="6">
        <f t="shared" si="3"/>
        <v>8.5964251376441217E-2</v>
      </c>
      <c r="J28" s="6">
        <f t="shared" si="4"/>
        <v>3.5142068422145687E-3</v>
      </c>
    </row>
    <row r="29" spans="1:10" x14ac:dyDescent="0.3">
      <c r="A29" s="4" t="s">
        <v>52</v>
      </c>
      <c r="B29" s="4">
        <v>70900020503</v>
      </c>
      <c r="C29" s="4">
        <v>1.86619711486009</v>
      </c>
      <c r="D29" s="4">
        <v>25.032100679999999</v>
      </c>
      <c r="E29" s="4">
        <v>7.4552157596231294E-2</v>
      </c>
      <c r="F29" s="5">
        <f t="shared" si="0"/>
        <v>7.455215759623135</v>
      </c>
      <c r="G29" s="6">
        <f t="shared" si="1"/>
        <v>2.0231119187534251E-2</v>
      </c>
      <c r="H29" s="6">
        <f t="shared" si="2"/>
        <v>1.5082735860171923E-3</v>
      </c>
      <c r="I29" s="6">
        <f t="shared" ref="I29:I36" si="5">D29/$D$63</f>
        <v>0.10046621473531335</v>
      </c>
      <c r="J29" s="6">
        <f t="shared" ref="J29:J36" si="6">I29*E29</f>
        <v>7.4899730740438956E-3</v>
      </c>
    </row>
    <row r="30" spans="1:10" x14ac:dyDescent="0.3">
      <c r="A30" s="4" t="s">
        <v>7</v>
      </c>
      <c r="B30" s="4">
        <v>70900020504</v>
      </c>
      <c r="C30" s="4">
        <v>2.6184195813773901</v>
      </c>
      <c r="D30" s="4">
        <v>28.485900879999999</v>
      </c>
      <c r="E30" s="4">
        <v>9.1919844571802994E-2</v>
      </c>
      <c r="F30" s="5">
        <f t="shared" si="0"/>
        <v>9.1919844571803129</v>
      </c>
      <c r="G30" s="6">
        <f t="shared" si="1"/>
        <v>2.3022504712439773E-2</v>
      </c>
      <c r="H30" s="6">
        <f t="shared" si="2"/>
        <v>2.1162250548210659E-3</v>
      </c>
      <c r="I30" s="6">
        <f t="shared" si="5"/>
        <v>0.11432802509561221</v>
      </c>
      <c r="J30" s="6">
        <f t="shared" si="6"/>
        <v>1.0509014296989867E-2</v>
      </c>
    </row>
    <row r="31" spans="1:10" x14ac:dyDescent="0.3">
      <c r="A31" s="4" t="s">
        <v>55</v>
      </c>
      <c r="B31" s="4">
        <v>70900020601</v>
      </c>
      <c r="C31" s="4">
        <v>1.6548619749810001</v>
      </c>
      <c r="D31" s="4">
        <v>37.053901670000002</v>
      </c>
      <c r="E31" s="4">
        <v>4.4660937186024499E-2</v>
      </c>
      <c r="F31" s="5">
        <f t="shared" si="0"/>
        <v>4.4660937186024547</v>
      </c>
      <c r="G31" s="6">
        <f t="shared" si="1"/>
        <v>2.9947222993070215E-2</v>
      </c>
      <c r="H31" s="6">
        <f t="shared" si="2"/>
        <v>1.3374710449893775E-3</v>
      </c>
      <c r="I31" s="6">
        <f t="shared" si="5"/>
        <v>0.14871565473263373</v>
      </c>
      <c r="J31" s="6">
        <f t="shared" si="6"/>
        <v>6.6417805145926627E-3</v>
      </c>
    </row>
    <row r="32" spans="1:10" x14ac:dyDescent="0.3">
      <c r="A32" s="4" t="s">
        <v>46</v>
      </c>
      <c r="B32" s="4">
        <v>70900020602</v>
      </c>
      <c r="C32" s="4">
        <v>1.5843214286034</v>
      </c>
      <c r="D32" s="4">
        <v>24.62059975</v>
      </c>
      <c r="E32" s="4">
        <v>6.4349424656213003E-2</v>
      </c>
      <c r="F32" s="5">
        <f t="shared" si="0"/>
        <v>6.434942465621293</v>
      </c>
      <c r="G32" s="6">
        <f t="shared" si="1"/>
        <v>1.9898541252224861E-2</v>
      </c>
      <c r="H32" s="6">
        <f t="shared" si="2"/>
        <v>1.2804596810785901E-3</v>
      </c>
      <c r="I32" s="6">
        <f t="shared" si="5"/>
        <v>9.8814657747521586E-2</v>
      </c>
      <c r="J32" s="6">
        <f t="shared" si="6"/>
        <v>6.3586663736536148E-3</v>
      </c>
    </row>
    <row r="33" spans="1:10" x14ac:dyDescent="0.3">
      <c r="A33" s="4" t="s">
        <v>38</v>
      </c>
      <c r="B33" s="4">
        <v>70900020603</v>
      </c>
      <c r="C33" s="4">
        <v>2.2403653017224001</v>
      </c>
      <c r="D33" s="4">
        <v>22.547199249999998</v>
      </c>
      <c r="E33" s="4">
        <v>9.9363352267461999E-2</v>
      </c>
      <c r="F33" s="5">
        <f t="shared" si="0"/>
        <v>9.9363352267461789</v>
      </c>
      <c r="G33" s="6">
        <f t="shared" si="1"/>
        <v>1.8222804438314238E-2</v>
      </c>
      <c r="H33" s="6">
        <f t="shared" si="2"/>
        <v>1.8106789367052876E-3</v>
      </c>
      <c r="I33" s="6">
        <f t="shared" si="5"/>
        <v>9.0493074891643335E-2</v>
      </c>
      <c r="J33" s="6">
        <f t="shared" si="6"/>
        <v>8.9916952782241773E-3</v>
      </c>
    </row>
    <row r="34" spans="1:10" x14ac:dyDescent="0.3">
      <c r="A34" s="4" t="s">
        <v>23</v>
      </c>
      <c r="B34" s="4">
        <v>70900020604</v>
      </c>
      <c r="C34" s="4">
        <v>2.9991287072975399</v>
      </c>
      <c r="D34" s="4">
        <v>35.262901309999997</v>
      </c>
      <c r="E34" s="4">
        <v>8.5050537416983193E-2</v>
      </c>
      <c r="F34" s="5">
        <f t="shared" ref="F34:F60" si="7">C34/D34*100</f>
        <v>8.5050537416983172</v>
      </c>
      <c r="G34" s="6">
        <f t="shared" ref="G34:G60" si="8">D34/$D$61</f>
        <v>2.8499723951288761E-2</v>
      </c>
      <c r="H34" s="6">
        <f t="shared" ref="H34:H65" si="9">G34*E34</f>
        <v>2.4239168382927767E-3</v>
      </c>
      <c r="I34" s="6">
        <f t="shared" si="5"/>
        <v>0.14152748346970226</v>
      </c>
      <c r="J34" s="6">
        <f t="shared" si="6"/>
        <v>1.2036988528371382E-2</v>
      </c>
    </row>
    <row r="35" spans="1:10" x14ac:dyDescent="0.3">
      <c r="A35" s="4" t="s">
        <v>48</v>
      </c>
      <c r="B35" s="4">
        <v>70900020701</v>
      </c>
      <c r="C35" s="4">
        <v>3.1716105451866099</v>
      </c>
      <c r="D35" s="4">
        <v>21.594299320000001</v>
      </c>
      <c r="E35" s="4">
        <v>0.14687258420323701</v>
      </c>
      <c r="F35" s="5">
        <f t="shared" si="7"/>
        <v>14.68725842032373</v>
      </c>
      <c r="G35" s="6">
        <f t="shared" si="8"/>
        <v>1.7452664037232127E-2</v>
      </c>
      <c r="H35" s="6">
        <f t="shared" si="9"/>
        <v>2.5633178683791818E-3</v>
      </c>
      <c r="I35" s="6">
        <f t="shared" si="5"/>
        <v>8.6668615641799632E-2</v>
      </c>
      <c r="J35" s="6">
        <f t="shared" si="6"/>
        <v>1.2729243548628201E-2</v>
      </c>
    </row>
    <row r="36" spans="1:10" x14ac:dyDescent="0.3">
      <c r="A36" s="4" t="s">
        <v>24</v>
      </c>
      <c r="B36" s="4">
        <v>70900020702</v>
      </c>
      <c r="C36" s="4">
        <v>7.0423628230137103</v>
      </c>
      <c r="D36" s="4">
        <v>47.290798189999997</v>
      </c>
      <c r="E36" s="4">
        <v>0.14891613363597</v>
      </c>
      <c r="F36" s="5">
        <f t="shared" si="7"/>
        <v>14.891613363596964</v>
      </c>
      <c r="G36" s="6">
        <f t="shared" si="8"/>
        <v>3.8220754497841014E-2</v>
      </c>
      <c r="H36" s="6">
        <f t="shared" si="9"/>
        <v>5.6916869844680943E-3</v>
      </c>
      <c r="I36" s="6">
        <f t="shared" si="5"/>
        <v>0.18980138929198762</v>
      </c>
      <c r="J36" s="6">
        <f t="shared" si="6"/>
        <v>2.8264489052098395E-2</v>
      </c>
    </row>
    <row r="37" spans="1:10" x14ac:dyDescent="0.3">
      <c r="A37" s="1" t="s">
        <v>26</v>
      </c>
      <c r="B37" s="1">
        <v>70900020703</v>
      </c>
      <c r="C37" s="1">
        <v>1.4551157157129999</v>
      </c>
      <c r="D37" s="1">
        <v>22.99220085</v>
      </c>
      <c r="E37" s="1">
        <v>6.3287361014550306E-2</v>
      </c>
      <c r="F37" s="2">
        <f t="shared" si="7"/>
        <v>6.3287361014550294</v>
      </c>
      <c r="G37">
        <f t="shared" si="8"/>
        <v>1.8582457849880954E-2</v>
      </c>
      <c r="H37">
        <f t="shared" si="9"/>
        <v>1.1760347184830802E-3</v>
      </c>
    </row>
    <row r="38" spans="1:10" x14ac:dyDescent="0.3">
      <c r="A38" s="1" t="s">
        <v>36</v>
      </c>
      <c r="B38" s="1">
        <v>70900020801</v>
      </c>
      <c r="C38" s="1">
        <v>1.6477534437029999</v>
      </c>
      <c r="D38" s="1">
        <v>32.39339828</v>
      </c>
      <c r="E38" s="1">
        <v>5.08669522555261E-2</v>
      </c>
      <c r="F38" s="2">
        <f t="shared" si="7"/>
        <v>5.0866952255526057</v>
      </c>
      <c r="G38">
        <f t="shared" si="8"/>
        <v>2.6180571493768338E-2</v>
      </c>
      <c r="H38">
        <f t="shared" si="9"/>
        <v>1.3317258801959018E-3</v>
      </c>
    </row>
    <row r="39" spans="1:10" x14ac:dyDescent="0.3">
      <c r="A39" s="1" t="s">
        <v>44</v>
      </c>
      <c r="B39" s="1">
        <v>70900020802</v>
      </c>
      <c r="C39" s="1">
        <v>0.78788275554999998</v>
      </c>
      <c r="D39" s="1">
        <v>28.231399540000002</v>
      </c>
      <c r="E39" s="1">
        <v>2.7908030362918401E-2</v>
      </c>
      <c r="F39" s="2">
        <f t="shared" si="7"/>
        <v>2.7908030362918379</v>
      </c>
      <c r="G39">
        <f t="shared" si="8"/>
        <v>2.2816814945977586E-2</v>
      </c>
      <c r="H39">
        <f t="shared" si="9"/>
        <v>6.3677236429743279E-4</v>
      </c>
    </row>
    <row r="40" spans="1:10" x14ac:dyDescent="0.3">
      <c r="A40" s="1" t="s">
        <v>3</v>
      </c>
      <c r="B40" s="1">
        <v>70900020803</v>
      </c>
      <c r="C40" s="1">
        <v>0.14533716699999999</v>
      </c>
      <c r="D40" s="1">
        <v>5.0551900859999996</v>
      </c>
      <c r="E40" s="1">
        <v>2.8750089418497101E-2</v>
      </c>
      <c r="F40" s="2">
        <f t="shared" si="7"/>
        <v>2.8750089418497091</v>
      </c>
      <c r="G40">
        <f t="shared" si="8"/>
        <v>4.0856400528630149E-3</v>
      </c>
      <c r="H40">
        <f t="shared" si="9"/>
        <v>1.174625168516049E-4</v>
      </c>
    </row>
    <row r="41" spans="1:10" x14ac:dyDescent="0.3">
      <c r="A41" s="1" t="s">
        <v>11</v>
      </c>
      <c r="B41" s="1">
        <v>70900020901</v>
      </c>
      <c r="C41" s="1">
        <v>2.4078200161322001</v>
      </c>
      <c r="D41" s="1">
        <v>32.013698580000003</v>
      </c>
      <c r="E41" s="1">
        <v>7.5212178627696705E-2</v>
      </c>
      <c r="F41" s="2">
        <f t="shared" si="7"/>
        <v>7.5212178627696691</v>
      </c>
      <c r="G41">
        <f t="shared" si="8"/>
        <v>2.5873695535399074E-2</v>
      </c>
      <c r="H41">
        <f t="shared" si="9"/>
        <v>1.9460170103670739E-3</v>
      </c>
    </row>
    <row r="42" spans="1:10" x14ac:dyDescent="0.3">
      <c r="A42" s="1" t="s">
        <v>21</v>
      </c>
      <c r="B42" s="1">
        <v>70900020902</v>
      </c>
      <c r="C42" s="1">
        <v>1.48652541496697</v>
      </c>
      <c r="D42" s="1">
        <v>28.739900590000001</v>
      </c>
      <c r="E42" s="1">
        <v>5.1723401419286899E-2</v>
      </c>
      <c r="F42" s="2">
        <f t="shared" si="7"/>
        <v>5.1723401419286885</v>
      </c>
      <c r="G42">
        <f t="shared" si="8"/>
        <v>2.3227789058020681E-2</v>
      </c>
      <c r="H42">
        <f t="shared" si="9"/>
        <v>1.2014202575305235E-3</v>
      </c>
    </row>
    <row r="43" spans="1:10" x14ac:dyDescent="0.3">
      <c r="A43" s="1" t="s">
        <v>9</v>
      </c>
      <c r="B43" s="1">
        <v>70900020903</v>
      </c>
      <c r="C43" s="1">
        <v>1.65482925666</v>
      </c>
      <c r="D43" s="1">
        <v>25.040800090000001</v>
      </c>
      <c r="E43" s="1">
        <v>6.6085318788230499E-2</v>
      </c>
      <c r="F43" s="2">
        <f t="shared" si="7"/>
        <v>6.6085318788230456</v>
      </c>
      <c r="G43">
        <f t="shared" si="8"/>
        <v>2.0238150111659286E-2</v>
      </c>
      <c r="H43">
        <f t="shared" si="9"/>
        <v>1.3374446018130665E-3</v>
      </c>
    </row>
    <row r="44" spans="1:10" x14ac:dyDescent="0.3">
      <c r="A44" s="1" t="s">
        <v>51</v>
      </c>
      <c r="B44" s="1">
        <v>70900020904</v>
      </c>
      <c r="C44" s="1">
        <v>0.53704769708</v>
      </c>
      <c r="D44" s="1">
        <v>18.994800569999999</v>
      </c>
      <c r="E44" s="1">
        <v>2.82734054038031E-2</v>
      </c>
      <c r="F44" s="2">
        <f t="shared" si="7"/>
        <v>2.8273405403803089</v>
      </c>
      <c r="G44">
        <f t="shared" si="8"/>
        <v>1.5351730930922156E-2</v>
      </c>
      <c r="H44">
        <f t="shared" si="9"/>
        <v>4.3404571226006569E-4</v>
      </c>
    </row>
    <row r="45" spans="1:10" x14ac:dyDescent="0.3">
      <c r="A45" s="1" t="s">
        <v>58</v>
      </c>
      <c r="B45" s="1">
        <v>70900020905</v>
      </c>
      <c r="C45" s="1">
        <v>2.2164251999999998E-3</v>
      </c>
      <c r="D45" s="1">
        <v>7.4699796999999998E-2</v>
      </c>
      <c r="E45" s="1">
        <v>2.9671100712629801E-2</v>
      </c>
      <c r="F45" s="2">
        <f t="shared" si="7"/>
        <v>2.9671100712629781</v>
      </c>
      <c r="G45">
        <f t="shared" si="8"/>
        <v>6.0372899410678371E-5</v>
      </c>
      <c r="H45">
        <f t="shared" si="9"/>
        <v>1.7913303787277063E-6</v>
      </c>
    </row>
    <row r="46" spans="1:10" x14ac:dyDescent="0.3">
      <c r="A46" s="1" t="s">
        <v>22</v>
      </c>
      <c r="B46" s="1">
        <v>70900021003</v>
      </c>
      <c r="C46" s="1">
        <v>0.32070238292999997</v>
      </c>
      <c r="D46" s="1">
        <v>5.3616900440000004</v>
      </c>
      <c r="E46" s="1">
        <v>5.9813674475435598E-2</v>
      </c>
      <c r="F46" s="2">
        <f t="shared" si="7"/>
        <v>5.9813674475435601</v>
      </c>
      <c r="G46">
        <f t="shared" si="8"/>
        <v>4.3333554667845707E-3</v>
      </c>
      <c r="H46">
        <f t="shared" si="9"/>
        <v>2.591939132766016E-4</v>
      </c>
    </row>
    <row r="47" spans="1:10" x14ac:dyDescent="0.3">
      <c r="A47" s="1" t="s">
        <v>45</v>
      </c>
      <c r="B47" s="1">
        <v>70900021005</v>
      </c>
      <c r="C47" s="1">
        <v>1.631587105855</v>
      </c>
      <c r="D47" s="1">
        <v>36.070201869999998</v>
      </c>
      <c r="E47" s="1">
        <v>4.52336560725492E-2</v>
      </c>
      <c r="F47" s="2">
        <f t="shared" si="7"/>
        <v>4.5233656072549175</v>
      </c>
      <c r="G47">
        <f t="shared" si="8"/>
        <v>2.9152189921217226E-2</v>
      </c>
      <c r="H47">
        <f t="shared" si="9"/>
        <v>1.3186601326579752E-3</v>
      </c>
    </row>
    <row r="48" spans="1:10" x14ac:dyDescent="0.3">
      <c r="A48" s="1" t="s">
        <v>39</v>
      </c>
      <c r="B48" s="1">
        <v>70900030501</v>
      </c>
      <c r="C48" s="1">
        <v>0.68923593910000003</v>
      </c>
      <c r="D48" s="1">
        <v>26.774599080000002</v>
      </c>
      <c r="E48" s="1">
        <v>2.5742157222994399E-2</v>
      </c>
      <c r="F48" s="2">
        <f t="shared" si="7"/>
        <v>2.5742157222994355</v>
      </c>
      <c r="G48">
        <f t="shared" si="8"/>
        <v>2.1639418605355537E-2</v>
      </c>
      <c r="H48">
        <f t="shared" si="9"/>
        <v>5.5704531595325243E-4</v>
      </c>
    </row>
    <row r="49" spans="1:10" x14ac:dyDescent="0.3">
      <c r="A49" s="1" t="s">
        <v>5</v>
      </c>
      <c r="B49" s="1">
        <v>70900030502</v>
      </c>
      <c r="C49" s="1">
        <v>0.75902625049719996</v>
      </c>
      <c r="D49" s="1">
        <v>21.32900047</v>
      </c>
      <c r="E49" s="1">
        <v>3.5586583232758498E-2</v>
      </c>
      <c r="F49" s="2">
        <f t="shared" si="7"/>
        <v>3.5586583232758491</v>
      </c>
      <c r="G49">
        <f t="shared" si="8"/>
        <v>1.723824764752201E-2</v>
      </c>
      <c r="H49">
        <f t="shared" si="9"/>
        <v>6.1345033469544538E-4</v>
      </c>
    </row>
    <row r="50" spans="1:10" x14ac:dyDescent="0.3">
      <c r="A50" s="1" t="s">
        <v>57</v>
      </c>
      <c r="B50" s="1">
        <v>70900030602</v>
      </c>
      <c r="C50" s="1">
        <v>0.1759888265</v>
      </c>
      <c r="D50" s="1">
        <v>1.8637599949999999</v>
      </c>
      <c r="E50" s="1">
        <v>9.4426764697243107E-2</v>
      </c>
      <c r="F50" s="2">
        <f t="shared" si="7"/>
        <v>9.4426764697243115</v>
      </c>
      <c r="G50">
        <f t="shared" si="8"/>
        <v>1.5063038886676146E-3</v>
      </c>
      <c r="H50">
        <f t="shared" si="9"/>
        <v>1.4223540285775911E-4</v>
      </c>
    </row>
    <row r="51" spans="1:10" x14ac:dyDescent="0.3">
      <c r="A51" s="1" t="s">
        <v>31</v>
      </c>
      <c r="B51" s="1">
        <v>70900040101</v>
      </c>
      <c r="C51" s="1">
        <v>0.81422799275919999</v>
      </c>
      <c r="D51" s="1">
        <v>16.79759979</v>
      </c>
      <c r="E51" s="1">
        <v>4.8472877252613698E-2</v>
      </c>
      <c r="F51" s="2">
        <f t="shared" si="7"/>
        <v>4.8472877252613715</v>
      </c>
      <c r="G51">
        <f t="shared" si="8"/>
        <v>1.3575937863157809E-2</v>
      </c>
      <c r="H51">
        <f t="shared" si="9"/>
        <v>6.5806476962995914E-4</v>
      </c>
    </row>
    <row r="52" spans="1:10" x14ac:dyDescent="0.3">
      <c r="A52" s="1" t="s">
        <v>40</v>
      </c>
      <c r="B52" s="1">
        <v>70900040102</v>
      </c>
      <c r="C52" s="1">
        <v>1.2492199567868001</v>
      </c>
      <c r="D52" s="1">
        <v>32.841499329999998</v>
      </c>
      <c r="E52" s="1">
        <v>3.8037847914137897E-2</v>
      </c>
      <c r="F52" s="2">
        <f t="shared" si="7"/>
        <v>3.8037847914137854</v>
      </c>
      <c r="G52">
        <f t="shared" si="8"/>
        <v>2.654272990254513E-2</v>
      </c>
      <c r="H52">
        <f t="shared" si="9"/>
        <v>1.0096283232590519E-3</v>
      </c>
    </row>
    <row r="53" spans="1:10" x14ac:dyDescent="0.3">
      <c r="A53" s="1" t="s">
        <v>56</v>
      </c>
      <c r="B53" s="1">
        <v>70900040103</v>
      </c>
      <c r="C53" s="1">
        <v>0.46477408980989998</v>
      </c>
      <c r="D53" s="1">
        <v>17.256999969999999</v>
      </c>
      <c r="E53" s="1">
        <v>2.6932496414085599E-2</v>
      </c>
      <c r="F53" s="2">
        <f t="shared" si="7"/>
        <v>2.693249641408558</v>
      </c>
      <c r="G53">
        <f t="shared" si="8"/>
        <v>1.3947228307981742E-2</v>
      </c>
      <c r="H53">
        <f t="shared" si="9"/>
        <v>3.7563367639115142E-4</v>
      </c>
    </row>
    <row r="54" spans="1:10" x14ac:dyDescent="0.3">
      <c r="A54" s="1" t="s">
        <v>4</v>
      </c>
      <c r="B54" s="1">
        <v>70900040201</v>
      </c>
      <c r="C54" s="1">
        <v>3.9779337561571002</v>
      </c>
      <c r="D54" s="1">
        <v>33.8207016</v>
      </c>
      <c r="E54" s="1">
        <v>0.117618309732436</v>
      </c>
      <c r="F54" s="2">
        <f t="shared" si="7"/>
        <v>11.761830973243619</v>
      </c>
      <c r="G54">
        <f t="shared" si="8"/>
        <v>2.7334128039134684E-2</v>
      </c>
      <c r="H54">
        <f t="shared" si="9"/>
        <v>3.2149939379730067E-3</v>
      </c>
    </row>
    <row r="55" spans="1:10" x14ac:dyDescent="0.3">
      <c r="A55" s="1" t="s">
        <v>19</v>
      </c>
      <c r="B55" s="1">
        <v>70900040202</v>
      </c>
      <c r="C55" s="1">
        <v>2.0650289974543199</v>
      </c>
      <c r="D55" s="1">
        <v>47.410800930000001</v>
      </c>
      <c r="E55" s="1">
        <v>4.3556087578086801E-2</v>
      </c>
      <c r="F55" s="2">
        <f t="shared" si="7"/>
        <v>4.3556087578086817</v>
      </c>
      <c r="G55">
        <f t="shared" si="8"/>
        <v>3.8317741553254646E-2</v>
      </c>
      <c r="H55">
        <f t="shared" si="9"/>
        <v>1.6689709068880552E-3</v>
      </c>
    </row>
    <row r="56" spans="1:10" x14ac:dyDescent="0.3">
      <c r="A56" s="1" t="s">
        <v>37</v>
      </c>
      <c r="B56" s="1">
        <v>70900040203</v>
      </c>
      <c r="C56" s="1">
        <v>0.66871186068194999</v>
      </c>
      <c r="D56" s="1">
        <v>22.100799559999999</v>
      </c>
      <c r="E56" s="1">
        <v>3.0257360547816799E-2</v>
      </c>
      <c r="F56" s="2">
        <f t="shared" si="7"/>
        <v>3.0257360547816763</v>
      </c>
      <c r="G56">
        <f t="shared" si="8"/>
        <v>1.7862021080612103E-2</v>
      </c>
      <c r="H56">
        <f t="shared" si="9"/>
        <v>5.4045761194878466E-4</v>
      </c>
    </row>
    <row r="57" spans="1:10" x14ac:dyDescent="0.3">
      <c r="A57" s="1" t="s">
        <v>8</v>
      </c>
      <c r="B57" s="1">
        <v>70900040301</v>
      </c>
      <c r="C57" s="1">
        <v>0.124404903</v>
      </c>
      <c r="D57" s="1">
        <v>5.8371601100000001</v>
      </c>
      <c r="E57" s="1">
        <v>2.1312573349988199E-2</v>
      </c>
      <c r="F57" s="2">
        <f t="shared" si="7"/>
        <v>2.1312573349988169</v>
      </c>
      <c r="G57">
        <f t="shared" si="8"/>
        <v>4.7176337060869699E-3</v>
      </c>
      <c r="H57">
        <f t="shared" si="9"/>
        <v>1.0054491439935522E-4</v>
      </c>
    </row>
    <row r="58" spans="1:10" x14ac:dyDescent="0.3">
      <c r="A58" s="1" t="s">
        <v>54</v>
      </c>
      <c r="B58" s="1">
        <v>70900040402</v>
      </c>
      <c r="C58" s="1">
        <v>0.32024358730000002</v>
      </c>
      <c r="D58" s="1">
        <v>9.3936395650000009</v>
      </c>
      <c r="E58" s="1">
        <v>3.4091534498854298E-2</v>
      </c>
      <c r="F58" s="2">
        <f t="shared" si="7"/>
        <v>3.4091534498854279</v>
      </c>
      <c r="G58">
        <f t="shared" si="8"/>
        <v>7.5920053244309827E-3</v>
      </c>
      <c r="H58">
        <f t="shared" si="9"/>
        <v>2.5882311143332436E-4</v>
      </c>
    </row>
    <row r="59" spans="1:10" x14ac:dyDescent="0.3">
      <c r="A59" s="1" t="s">
        <v>50</v>
      </c>
      <c r="B59" s="1">
        <v>70900040501</v>
      </c>
      <c r="C59" s="1">
        <v>0.89879439596599997</v>
      </c>
      <c r="D59" s="1">
        <v>29.276300429999999</v>
      </c>
      <c r="E59" s="1">
        <v>3.0700408957580801E-2</v>
      </c>
      <c r="F59" s="2">
        <f t="shared" si="7"/>
        <v>3.0700408957580847</v>
      </c>
      <c r="G59">
        <f t="shared" si="8"/>
        <v>2.3661311167648687E-2</v>
      </c>
      <c r="H59">
        <f t="shared" si="9"/>
        <v>7.2641192931938842E-4</v>
      </c>
    </row>
    <row r="60" spans="1:10" x14ac:dyDescent="0.3">
      <c r="A60" s="1" t="s">
        <v>42</v>
      </c>
      <c r="B60" s="1">
        <v>70900040502</v>
      </c>
      <c r="C60" s="1">
        <v>0.34247739998939403</v>
      </c>
      <c r="D60" s="1">
        <v>6.8702101710000001</v>
      </c>
      <c r="E60" s="1">
        <v>4.98496248972169E-2</v>
      </c>
      <c r="F60" s="2">
        <f t="shared" si="7"/>
        <v>4.9849624897216849</v>
      </c>
      <c r="G60">
        <f t="shared" si="8"/>
        <v>5.5525520047129771E-3</v>
      </c>
      <c r="H60">
        <f t="shared" si="9"/>
        <v>2.7679263465723165E-4</v>
      </c>
    </row>
    <row r="61" spans="1:10" x14ac:dyDescent="0.3">
      <c r="C61" s="1">
        <f>SUM(C2:C60)</f>
        <v>66.630615342589451</v>
      </c>
      <c r="D61" s="1">
        <f>SUM(D2:D60)</f>
        <v>1237.3067672610002</v>
      </c>
      <c r="E61" s="1">
        <f>C61/D61</f>
        <v>5.385133024859165E-2</v>
      </c>
      <c r="F61" s="2"/>
    </row>
    <row r="62" spans="1:10" x14ac:dyDescent="0.3">
      <c r="G62">
        <f>SUM(G2:G60)</f>
        <v>0.99999999999999967</v>
      </c>
      <c r="H62" t="e">
        <f>SUM(H2:H58)</f>
        <v>#VALUE!</v>
      </c>
      <c r="I62">
        <f>SUM(I2:I59)</f>
        <v>1.091568864401566</v>
      </c>
      <c r="J62">
        <f>SUM(J2:J59)</f>
        <v>9.775622463638553E-2</v>
      </c>
    </row>
    <row r="63" spans="1:10" x14ac:dyDescent="0.3">
      <c r="C63" s="4">
        <f>SUM(C55,C52,C48,C46,C38,C24,C23,C7)</f>
        <v>10.01652931028414</v>
      </c>
      <c r="D63" s="4">
        <f>SUM(D55,D52,D48,D46,D38,D24,D23,D7)</f>
        <v>249.159389014</v>
      </c>
      <c r="H63" s="1"/>
    </row>
    <row r="66" spans="1:10" x14ac:dyDescent="0.3">
      <c r="A66" s="1" t="s">
        <v>72</v>
      </c>
      <c r="B66" s="1" t="s">
        <v>73</v>
      </c>
      <c r="C66" s="1" t="s">
        <v>80</v>
      </c>
      <c r="D66" s="1" t="s">
        <v>74</v>
      </c>
      <c r="E66" s="1" t="s">
        <v>75</v>
      </c>
      <c r="F66" s="1" t="s">
        <v>76</v>
      </c>
      <c r="G66" s="1" t="s">
        <v>77</v>
      </c>
      <c r="H66" s="1" t="s">
        <v>78</v>
      </c>
      <c r="I66" s="1" t="s">
        <v>79</v>
      </c>
      <c r="J66" s="1" t="s">
        <v>69</v>
      </c>
    </row>
    <row r="67" spans="1:10" x14ac:dyDescent="0.3">
      <c r="A67" s="4" t="s">
        <v>14</v>
      </c>
      <c r="B67" s="4">
        <v>70900020501</v>
      </c>
      <c r="C67" s="4">
        <f>C27*258.999</f>
        <v>78.739864847904016</v>
      </c>
      <c r="D67">
        <v>9246.8649999999998</v>
      </c>
      <c r="E67" s="4">
        <v>3.5072858710097299E-2</v>
      </c>
      <c r="F67" s="5">
        <f t="shared" ref="F67:F76" si="10">C67/D67*100</f>
        <v>0.85153038189596175</v>
      </c>
      <c r="G67" s="6">
        <f>D67/$D$79</f>
        <v>0.11821639172505904</v>
      </c>
      <c r="H67" s="6">
        <f t="shared" ref="H67:H76" si="11">G67*E67</f>
        <v>4.1461868041905115E-3</v>
      </c>
      <c r="I67" s="6">
        <f>D67/$D$79</f>
        <v>0.11821639172505904</v>
      </c>
      <c r="J67" s="6">
        <f t="shared" ref="J67:J76" si="12">I67*E67</f>
        <v>4.1461868041905115E-3</v>
      </c>
    </row>
    <row r="68" spans="1:10" x14ac:dyDescent="0.3">
      <c r="A68" s="4" t="s">
        <v>2</v>
      </c>
      <c r="B68" s="4">
        <v>70900020502</v>
      </c>
      <c r="C68" s="4">
        <f t="shared" ref="C68:D76" si="13">C28*258.999</f>
        <v>226.77891048819535</v>
      </c>
      <c r="D68">
        <v>6277.8469999999998</v>
      </c>
      <c r="E68" s="4">
        <v>4.08798632681125E-2</v>
      </c>
      <c r="F68" s="5">
        <f t="shared" si="10"/>
        <v>3.612367591758693</v>
      </c>
      <c r="G68" s="6">
        <f t="shared" ref="G68:G76" si="14">D68/$D$79</f>
        <v>8.025903050839249E-2</v>
      </c>
      <c r="H68" s="6">
        <f t="shared" si="11"/>
        <v>3.2809781932143546E-3</v>
      </c>
      <c r="I68" s="6">
        <f t="shared" ref="I68:I76" si="15">D68/$D$79</f>
        <v>8.025903050839249E-2</v>
      </c>
      <c r="J68" s="6">
        <f t="shared" si="12"/>
        <v>3.2809781932143546E-3</v>
      </c>
    </row>
    <row r="69" spans="1:10" x14ac:dyDescent="0.3">
      <c r="A69" s="4" t="s">
        <v>52</v>
      </c>
      <c r="B69" s="4">
        <v>70900020503</v>
      </c>
      <c r="C69" s="4">
        <f t="shared" si="13"/>
        <v>483.3431865516485</v>
      </c>
      <c r="D69">
        <v>6487.9279999999999</v>
      </c>
      <c r="E69" s="4">
        <v>7.4552157596231294E-2</v>
      </c>
      <c r="F69" s="5">
        <f t="shared" si="10"/>
        <v>7.4498851798547774</v>
      </c>
      <c r="G69" s="6">
        <f t="shared" si="14"/>
        <v>8.2944807557153583E-2</v>
      </c>
      <c r="H69" s="6">
        <f t="shared" si="11"/>
        <v>6.1837143647899906E-3</v>
      </c>
      <c r="I69" s="6">
        <f t="shared" si="15"/>
        <v>8.2944807557153583E-2</v>
      </c>
      <c r="J69" s="6">
        <f t="shared" si="12"/>
        <v>6.1837143647899906E-3</v>
      </c>
    </row>
    <row r="70" spans="1:10" x14ac:dyDescent="0.3">
      <c r="A70" s="4" t="s">
        <v>7</v>
      </c>
      <c r="B70" s="4">
        <v>70900020504</v>
      </c>
      <c r="C70" s="4">
        <f t="shared" si="13"/>
        <v>678.16805315716272</v>
      </c>
      <c r="D70">
        <v>7383.2160000000003</v>
      </c>
      <c r="E70" s="4">
        <v>9.1919844571802994E-2</v>
      </c>
      <c r="F70" s="5">
        <f t="shared" si="10"/>
        <v>9.1852663278056959</v>
      </c>
      <c r="G70" s="6">
        <f t="shared" si="14"/>
        <v>9.4390602095599282E-2</v>
      </c>
      <c r="H70" s="6">
        <f t="shared" si="11"/>
        <v>8.6763694736663888E-3</v>
      </c>
      <c r="I70" s="6">
        <f t="shared" si="15"/>
        <v>9.4390602095599282E-2</v>
      </c>
      <c r="J70" s="6">
        <f t="shared" si="12"/>
        <v>8.6763694736663888E-3</v>
      </c>
    </row>
    <row r="71" spans="1:10" x14ac:dyDescent="0.3">
      <c r="A71" s="4" t="s">
        <v>55</v>
      </c>
      <c r="B71" s="4">
        <v>70900020601</v>
      </c>
      <c r="C71" s="4">
        <f t="shared" si="13"/>
        <v>428.60759665810406</v>
      </c>
      <c r="D71">
        <v>9604.2270000000008</v>
      </c>
      <c r="E71" s="4">
        <v>4.4660937186024499E-2</v>
      </c>
      <c r="F71" s="5">
        <f t="shared" si="10"/>
        <v>4.4626974837027902</v>
      </c>
      <c r="G71" s="6">
        <f t="shared" si="14"/>
        <v>0.12278508026757055</v>
      </c>
      <c r="H71" s="6">
        <f t="shared" si="11"/>
        <v>5.4836967572109447E-3</v>
      </c>
      <c r="I71" s="6">
        <f t="shared" si="15"/>
        <v>0.12278508026757055</v>
      </c>
      <c r="J71" s="6">
        <f t="shared" si="12"/>
        <v>5.4836967572109447E-3</v>
      </c>
    </row>
    <row r="72" spans="1:10" x14ac:dyDescent="0.3">
      <c r="A72" s="4" t="s">
        <v>46</v>
      </c>
      <c r="B72" s="4">
        <v>70900020602</v>
      </c>
      <c r="C72" s="4">
        <f t="shared" si="13"/>
        <v>410.33766568685201</v>
      </c>
      <c r="D72">
        <v>6381.51</v>
      </c>
      <c r="E72" s="4">
        <v>6.4349424656213003E-2</v>
      </c>
      <c r="F72" s="5">
        <f t="shared" si="10"/>
        <v>6.4301029957933462</v>
      </c>
      <c r="G72" s="6">
        <f t="shared" si="14"/>
        <v>8.1584308406944583E-2</v>
      </c>
      <c r="H72" s="6">
        <f t="shared" si="11"/>
        <v>5.2499033069619257E-3</v>
      </c>
      <c r="I72" s="6">
        <f t="shared" si="15"/>
        <v>8.1584308406944583E-2</v>
      </c>
      <c r="J72" s="6">
        <f t="shared" si="12"/>
        <v>5.2499033069619257E-3</v>
      </c>
    </row>
    <row r="73" spans="1:10" x14ac:dyDescent="0.3">
      <c r="A73" s="4" t="s">
        <v>38</v>
      </c>
      <c r="B73" s="4">
        <v>70900020603</v>
      </c>
      <c r="C73" s="4">
        <f t="shared" si="13"/>
        <v>580.25237278079999</v>
      </c>
      <c r="D73">
        <v>5844.1710000000003</v>
      </c>
      <c r="E73" s="4">
        <v>9.9363352267461999E-2</v>
      </c>
      <c r="F73" s="5">
        <f t="shared" si="10"/>
        <v>9.9287370746133199</v>
      </c>
      <c r="G73" s="6">
        <f t="shared" si="14"/>
        <v>7.4714706902742734E-2</v>
      </c>
      <c r="H73" s="6">
        <f t="shared" si="11"/>
        <v>7.4239037415374009E-3</v>
      </c>
      <c r="I73" s="6">
        <f t="shared" si="15"/>
        <v>7.4714706902742734E-2</v>
      </c>
      <c r="J73" s="6">
        <f t="shared" si="12"/>
        <v>7.4239037415374009E-3</v>
      </c>
    </row>
    <row r="74" spans="1:10" x14ac:dyDescent="0.3">
      <c r="A74" s="4" t="s">
        <v>23</v>
      </c>
      <c r="B74" s="4">
        <v>70900020604</v>
      </c>
      <c r="C74" s="4">
        <f t="shared" si="13"/>
        <v>776.77133606135556</v>
      </c>
      <c r="D74">
        <v>9139.8770000000004</v>
      </c>
      <c r="E74" s="4">
        <v>8.5050537416983193E-2</v>
      </c>
      <c r="F74" s="5">
        <f t="shared" si="10"/>
        <v>8.4987066681680243</v>
      </c>
      <c r="G74" s="6">
        <f t="shared" si="14"/>
        <v>0.11684860541933484</v>
      </c>
      <c r="H74" s="6">
        <f t="shared" si="11"/>
        <v>9.9380366873394431E-3</v>
      </c>
      <c r="I74" s="6">
        <f t="shared" si="15"/>
        <v>0.11684860541933484</v>
      </c>
      <c r="J74" s="6">
        <f t="shared" si="12"/>
        <v>9.9380366873394431E-3</v>
      </c>
    </row>
    <row r="75" spans="1:10" x14ac:dyDescent="0.3">
      <c r="A75" s="4" t="s">
        <v>48</v>
      </c>
      <c r="B75" s="4">
        <v>70900020701</v>
      </c>
      <c r="C75" s="4">
        <f t="shared" si="13"/>
        <v>821.44395959278688</v>
      </c>
      <c r="D75" s="6">
        <v>5596.9340000000002</v>
      </c>
      <c r="E75" s="4">
        <v>0.14687258420323701</v>
      </c>
      <c r="F75" s="5">
        <f t="shared" si="10"/>
        <v>14.676677616580559</v>
      </c>
      <c r="G75" s="6">
        <f t="shared" si="14"/>
        <v>7.1553909590255912E-2</v>
      </c>
      <c r="H75" s="6">
        <f t="shared" si="11"/>
        <v>1.0509307611365671E-2</v>
      </c>
      <c r="I75" s="6">
        <f t="shared" si="15"/>
        <v>7.1553909590255912E-2</v>
      </c>
      <c r="J75" s="6">
        <f t="shared" si="12"/>
        <v>1.0509307611365671E-2</v>
      </c>
    </row>
    <row r="76" spans="1:10" x14ac:dyDescent="0.3">
      <c r="A76" s="4" t="s">
        <v>24</v>
      </c>
      <c r="B76" s="4">
        <v>70900020702</v>
      </c>
      <c r="C76" s="4">
        <f t="shared" si="13"/>
        <v>1823.9649287977281</v>
      </c>
      <c r="D76" s="6">
        <v>12257.245999999999</v>
      </c>
      <c r="E76" s="4">
        <v>0.14891613363597</v>
      </c>
      <c r="F76" s="5">
        <f t="shared" si="10"/>
        <v>14.880707532489176</v>
      </c>
      <c r="G76" s="6">
        <f t="shared" si="14"/>
        <v>0.15670255752694703</v>
      </c>
      <c r="H76" s="6">
        <f t="shared" si="11"/>
        <v>2.3335538997781121E-2</v>
      </c>
      <c r="I76" s="6">
        <f t="shared" si="15"/>
        <v>0.15670255752694703</v>
      </c>
      <c r="J76" s="6">
        <f t="shared" si="12"/>
        <v>2.3335538997781121E-2</v>
      </c>
    </row>
    <row r="77" spans="1:10" x14ac:dyDescent="0.3">
      <c r="D77"/>
    </row>
    <row r="79" spans="1:10" x14ac:dyDescent="0.3">
      <c r="C79" s="1">
        <f>SUM(C67:C76)</f>
        <v>6308.4078746225368</v>
      </c>
      <c r="D79" s="1">
        <f>SUM(D67:D76)</f>
        <v>78219.820999999996</v>
      </c>
    </row>
    <row r="84" spans="3:3" x14ac:dyDescent="0.3">
      <c r="C84" s="1">
        <f>199509.3/D67</f>
        <v>21.575885448743978</v>
      </c>
    </row>
  </sheetData>
  <autoFilter ref="A1:J63" xr:uid="{918F60E6-FE1D-4849-A544-CC5B756BC855}">
    <sortState xmlns:xlrd2="http://schemas.microsoft.com/office/spreadsheetml/2017/richdata2" ref="A2:J63">
      <sortCondition ref="B1:B63"/>
    </sortState>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0B02C605BB834DA3EA91D0E51C9968" ma:contentTypeVersion="10" ma:contentTypeDescription="Create a new document." ma:contentTypeScope="" ma:versionID="46c6ee94a039108929a3a41900535357">
  <xsd:schema xmlns:xsd="http://www.w3.org/2001/XMLSchema" xmlns:xs="http://www.w3.org/2001/XMLSchema" xmlns:p="http://schemas.microsoft.com/office/2006/metadata/properties" xmlns:ns3="77d03fdb-226f-4007-b694-2142aab5f859" targetNamespace="http://schemas.microsoft.com/office/2006/metadata/properties" ma:root="true" ma:fieldsID="f550958f12aa051073fa0deee7589353" ns3:_="">
    <xsd:import namespace="77d03fdb-226f-4007-b694-2142aab5f85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d03fdb-226f-4007-b694-2142aab5f8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426AFA-5A98-4F3C-8AF5-F6249BB55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d03fdb-226f-4007-b694-2142aab5f8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E96139-21FD-4C1D-A484-A82A0DD7916C}">
  <ds:schemaRefs>
    <ds:schemaRef ds:uri="http://schemas.microsoft.com/office/2006/documentManagement/types"/>
    <ds:schemaRef ds:uri="http://schemas.microsoft.com/office/2006/metadata/properties"/>
    <ds:schemaRef ds:uri="http://purl.org/dc/terms/"/>
    <ds:schemaRef ds:uri="http://purl.org/dc/elements/1.1/"/>
    <ds:schemaRef ds:uri="http://schemas.openxmlformats.org/package/2006/metadata/core-properties"/>
    <ds:schemaRef ds:uri="77d03fdb-226f-4007-b694-2142aab5f859"/>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975CBD27-2201-4F9C-A8FB-ED323C69EF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Explanation</vt:lpstr>
      <vt:lpstr>RoadDensity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saf3</dc:creator>
  <cp:lastModifiedBy>Linnea Rock</cp:lastModifiedBy>
  <dcterms:created xsi:type="dcterms:W3CDTF">2020-04-17T16:17:48Z</dcterms:created>
  <dcterms:modified xsi:type="dcterms:W3CDTF">2020-08-07T19:47:11Z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0x010100770B02C605BB834DA3EA91D0E51C9968</vt:lpwstr>
  </property>
</Properties>
</file>