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54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Default Extension="vml" ContentType="application/vnd.openxmlformats-officedocument.vmlDrawing"/>
  <Override PartName="/xl/comments1.xml" ContentType="application/vnd.openxmlformats-officedocument.spreadsheetml.comments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 defaultThemeVersion="124226"/>
  <bookViews>
    <workbookView xWindow="0" yWindow="0" windowWidth="20745" windowHeight="11760" tabRatio="774"/>
  </bookViews>
  <sheets>
    <sheet name="1. Início" sheetId="16" r:id="rId1"/>
    <sheet name="2. Objetivo e Mídias" sheetId="20" r:id="rId2"/>
    <sheet name="3. Resultados Mensais" sheetId="23" r:id="rId3"/>
    <sheet name="4. Cronograma" sheetId="29" r:id="rId4"/>
    <sheet name="6. Recursos Humanos" sheetId="28" state="hidden" r:id="rId5"/>
    <sheet name="7. Painel de Indicadores" sheetId="24" state="hidden" r:id="rId6"/>
    <sheet name="5. Relatorios" sheetId="32" r:id="rId7"/>
    <sheet name="6. Gráficos" sheetId="30" r:id="rId8"/>
  </sheets>
  <definedNames>
    <definedName name="_impostos" localSheetId="2">#REF!</definedName>
    <definedName name="_impostos" localSheetId="3">#REF!</definedName>
    <definedName name="_impostos" localSheetId="6">#REF!</definedName>
    <definedName name="_impostos" localSheetId="7">#REF!</definedName>
    <definedName name="_impostos" localSheetId="4">#REF!</definedName>
    <definedName name="_impostos" localSheetId="5">#REF!</definedName>
    <definedName name="_impostos">#REF!</definedName>
    <definedName name="A">#REF!</definedName>
    <definedName name="abc">#REF!</definedName>
    <definedName name="abcd">#REF!</definedName>
    <definedName name="_xlnm.Print_Area" localSheetId="0">'1. Início'!$A$1:$J$42</definedName>
    <definedName name="_xlnm.Print_Area" localSheetId="1">'2. Objetivo e Mídias'!$A$2:$O$15</definedName>
    <definedName name="_xlnm.Print_Area" localSheetId="2">'3. Resultados Mensais'!$A$1:$X$17</definedName>
    <definedName name="_xlnm.Print_Area" localSheetId="3">'4. Cronograma'!$A$1:$S$4</definedName>
    <definedName name="_xlnm.Print_Area" localSheetId="6">'5. Relatorios'!$A$1:$S$39</definedName>
    <definedName name="_xlnm.Print_Area" localSheetId="7">'6. Gráficos'!$A$1:$S$39</definedName>
    <definedName name="_xlnm.Print_Area" localSheetId="4">'6. Recursos Humanos'!$A$1:$S$33</definedName>
    <definedName name="_xlnm.Print_Area" localSheetId="5">'7. Painel de Indicadores'!$B$6:$S$71</definedName>
    <definedName name="as">#REF!</definedName>
    <definedName name="CONTAS" localSheetId="2">#REF!</definedName>
    <definedName name="CONTAS" localSheetId="3">#REF!</definedName>
    <definedName name="CONTAS" localSheetId="6">#REF!</definedName>
    <definedName name="CONTAS" localSheetId="7">#REF!</definedName>
    <definedName name="CONTAS" localSheetId="4">#REF!</definedName>
    <definedName name="CONTAS" localSheetId="5">#REF!</definedName>
    <definedName name="CONTAS">#REF!</definedName>
    <definedName name="CONTAS123" localSheetId="2">#REF!</definedName>
    <definedName name="CONTAS123" localSheetId="3">#REF!</definedName>
    <definedName name="CONTAS123" localSheetId="6">#REF!</definedName>
    <definedName name="CONTAS123" localSheetId="7">#REF!</definedName>
    <definedName name="CONTAS123" localSheetId="4">#REF!</definedName>
    <definedName name="CONTAS123" localSheetId="5">#REF!</definedName>
    <definedName name="CONTAS123">#REF!</definedName>
    <definedName name="despesas_mkt" localSheetId="2">#REF!</definedName>
    <definedName name="despesas_mkt" localSheetId="3">#REF!</definedName>
    <definedName name="despesas_mkt" localSheetId="6">#REF!</definedName>
    <definedName name="despesas_mkt" localSheetId="7">#REF!</definedName>
    <definedName name="despesas_mkt" localSheetId="4">#REF!</definedName>
    <definedName name="despesas_mkt" localSheetId="5">#REF!</definedName>
    <definedName name="despesas_mkt">#REF!</definedName>
    <definedName name="despesas_nop" localSheetId="2">#REF!</definedName>
    <definedName name="despesas_nop" localSheetId="3">#REF!</definedName>
    <definedName name="despesas_nop" localSheetId="6">#REF!</definedName>
    <definedName name="despesas_nop" localSheetId="7">#REF!</definedName>
    <definedName name="despesas_nop" localSheetId="4">#REF!</definedName>
    <definedName name="despesas_nop" localSheetId="5">#REF!</definedName>
    <definedName name="despesas_nop">#REF!</definedName>
    <definedName name="despesas_op" localSheetId="2">#REF!</definedName>
    <definedName name="despesas_op" localSheetId="3">#REF!</definedName>
    <definedName name="despesas_op" localSheetId="6">#REF!</definedName>
    <definedName name="despesas_op" localSheetId="7">#REF!</definedName>
    <definedName name="despesas_op" localSheetId="4">#REF!</definedName>
    <definedName name="despesas_op" localSheetId="5">#REF!</definedName>
    <definedName name="despesas_op">#REF!</definedName>
    <definedName name="despesas_op1">#REF!</definedName>
    <definedName name="despesas_produtos" localSheetId="2">#REF!</definedName>
    <definedName name="despesas_produtos" localSheetId="3">#REF!</definedName>
    <definedName name="despesas_produtos" localSheetId="6">#REF!</definedName>
    <definedName name="despesas_produtos" localSheetId="7">#REF!</definedName>
    <definedName name="despesas_produtos" localSheetId="4">#REF!</definedName>
    <definedName name="despesas_produtos" localSheetId="5">#REF!</definedName>
    <definedName name="despesas_produtos">#REF!</definedName>
    <definedName name="despesas_produtos1" localSheetId="2">#REF!</definedName>
    <definedName name="despesas_produtos1" localSheetId="3">#REF!</definedName>
    <definedName name="despesas_produtos1" localSheetId="6">#REF!</definedName>
    <definedName name="despesas_produtos1" localSheetId="7">#REF!</definedName>
    <definedName name="despesas_produtos1" localSheetId="4">#REF!</definedName>
    <definedName name="despesas_produtos1" localSheetId="5">#REF!</definedName>
    <definedName name="despesas_produtos1">#REF!</definedName>
    <definedName name="despesas_rh" localSheetId="2">#REF!</definedName>
    <definedName name="despesas_rh" localSheetId="3">#REF!</definedName>
    <definedName name="despesas_rh" localSheetId="6">#REF!</definedName>
    <definedName name="despesas_rh" localSheetId="7">#REF!</definedName>
    <definedName name="despesas_rh" localSheetId="4">#REF!</definedName>
    <definedName name="despesas_rh" localSheetId="5">#REF!</definedName>
    <definedName name="despesas_rh">#REF!</definedName>
    <definedName name="despesas_serviços" localSheetId="2">#REF!</definedName>
    <definedName name="despesas_serviços" localSheetId="3">#REF!</definedName>
    <definedName name="despesas_serviços" localSheetId="6">#REF!</definedName>
    <definedName name="despesas_serviços" localSheetId="7">#REF!</definedName>
    <definedName name="despesas_serviços" localSheetId="4">#REF!</definedName>
    <definedName name="despesas_serviços" localSheetId="5">#REF!</definedName>
    <definedName name="despesas_serviços">#REF!</definedName>
    <definedName name="fdssf" localSheetId="2">#REF!</definedName>
    <definedName name="fdssf" localSheetId="3">#REF!</definedName>
    <definedName name="fdssf" localSheetId="6">#REF!</definedName>
    <definedName name="fdssf" localSheetId="7">#REF!</definedName>
    <definedName name="fdssf" localSheetId="4">#REF!</definedName>
    <definedName name="fdssf" localSheetId="5">#REF!</definedName>
    <definedName name="fdssf">#REF!</definedName>
    <definedName name="fwefw" localSheetId="2">#REF!</definedName>
    <definedName name="fwefw" localSheetId="3">#REF!</definedName>
    <definedName name="fwefw" localSheetId="6">#REF!</definedName>
    <definedName name="fwefw" localSheetId="7">#REF!</definedName>
    <definedName name="fwefw" localSheetId="4">#REF!</definedName>
    <definedName name="fwefw" localSheetId="5">#REF!</definedName>
    <definedName name="fwefw">#REF!</definedName>
    <definedName name="fwefww">#REF!</definedName>
    <definedName name="impostos" localSheetId="2">#REF!</definedName>
    <definedName name="impostos" localSheetId="3">#REF!</definedName>
    <definedName name="impostos" localSheetId="6">#REF!</definedName>
    <definedName name="impostos" localSheetId="7">#REF!</definedName>
    <definedName name="impostos" localSheetId="4">#REF!</definedName>
    <definedName name="impostos" localSheetId="5">#REF!</definedName>
    <definedName name="impostos">#REF!</definedName>
    <definedName name="plano_de_contas" localSheetId="2">#REF!</definedName>
    <definedName name="plano_de_contas" localSheetId="3">#REF!</definedName>
    <definedName name="plano_de_contas" localSheetId="6">#REF!</definedName>
    <definedName name="plano_de_contas" localSheetId="7">#REF!</definedName>
    <definedName name="plano_de_contas" localSheetId="4">#REF!</definedName>
    <definedName name="plano_de_contas" localSheetId="5">#REF!</definedName>
    <definedName name="plano_de_contas">#REF!</definedName>
    <definedName name="receitas_nop" localSheetId="2">#REF!</definedName>
    <definedName name="receitas_nop" localSheetId="3">#REF!</definedName>
    <definedName name="receitas_nop" localSheetId="6">#REF!</definedName>
    <definedName name="receitas_nop" localSheetId="7">#REF!</definedName>
    <definedName name="receitas_nop" localSheetId="4">#REF!</definedName>
    <definedName name="receitas_nop" localSheetId="5">#REF!</definedName>
    <definedName name="receitas_nop">#REF!</definedName>
    <definedName name="receitas_produtos" localSheetId="2">#REF!</definedName>
    <definedName name="receitas_produtos" localSheetId="3">#REF!</definedName>
    <definedName name="receitas_produtos" localSheetId="6">#REF!</definedName>
    <definedName name="receitas_produtos" localSheetId="7">#REF!</definedName>
    <definedName name="receitas_produtos" localSheetId="4">#REF!</definedName>
    <definedName name="receitas_produtos" localSheetId="5">#REF!</definedName>
    <definedName name="receitas_produtos">#REF!</definedName>
    <definedName name="receitas_serviços" localSheetId="2">#REF!</definedName>
    <definedName name="receitas_serviços" localSheetId="3">#REF!</definedName>
    <definedName name="receitas_serviços" localSheetId="6">#REF!</definedName>
    <definedName name="receitas_serviços" localSheetId="7">#REF!</definedName>
    <definedName name="receitas_serviços" localSheetId="4">#REF!</definedName>
    <definedName name="receitas_serviços" localSheetId="5">#REF!</definedName>
    <definedName name="receitas_serviços">#REF!</definedName>
    <definedName name="WEw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18" i="23"/>
  <c r="AX17"/>
  <c r="AX16"/>
  <c r="AX15"/>
  <c r="AX14"/>
  <c r="AX13"/>
  <c r="AX12"/>
  <c r="AX11"/>
  <c r="AX10"/>
  <c r="AX9"/>
  <c r="AT18"/>
  <c r="AT17"/>
  <c r="AT16"/>
  <c r="AT15"/>
  <c r="AT14"/>
  <c r="AT13"/>
  <c r="AT12"/>
  <c r="AT11"/>
  <c r="AT10"/>
  <c r="AT9"/>
  <c r="AP18"/>
  <c r="AP17"/>
  <c r="AP16"/>
  <c r="AP15"/>
  <c r="AP14"/>
  <c r="AP13"/>
  <c r="AP12"/>
  <c r="AP11"/>
  <c r="AP10"/>
  <c r="AP9"/>
  <c r="AL18"/>
  <c r="AL17"/>
  <c r="AL16"/>
  <c r="AL15"/>
  <c r="AL14"/>
  <c r="AL13"/>
  <c r="AL12"/>
  <c r="AL11"/>
  <c r="AL10"/>
  <c r="AL9"/>
  <c r="AH18"/>
  <c r="AH17"/>
  <c r="AH16"/>
  <c r="AH15"/>
  <c r="AH14"/>
  <c r="AH13"/>
  <c r="AH12"/>
  <c r="AH11"/>
  <c r="AH10"/>
  <c r="AH9"/>
  <c r="AD18"/>
  <c r="AD17"/>
  <c r="AD16"/>
  <c r="AD15"/>
  <c r="AD14"/>
  <c r="AD13"/>
  <c r="AD12"/>
  <c r="AD11"/>
  <c r="AD10"/>
  <c r="AD9"/>
  <c r="Z18"/>
  <c r="Z17"/>
  <c r="Z16"/>
  <c r="Z15"/>
  <c r="Z14"/>
  <c r="Z13"/>
  <c r="Z12"/>
  <c r="Z11"/>
  <c r="Z10"/>
  <c r="Z9"/>
  <c r="V18"/>
  <c r="V17"/>
  <c r="V16"/>
  <c r="V15"/>
  <c r="V14"/>
  <c r="V13"/>
  <c r="V12"/>
  <c r="V11"/>
  <c r="V10"/>
  <c r="V9"/>
  <c r="R18"/>
  <c r="R17"/>
  <c r="R16"/>
  <c r="R15"/>
  <c r="R14"/>
  <c r="R13"/>
  <c r="R12"/>
  <c r="R11"/>
  <c r="R10"/>
  <c r="R9"/>
  <c r="N18"/>
  <c r="N17"/>
  <c r="N16"/>
  <c r="N15"/>
  <c r="N14"/>
  <c r="N13"/>
  <c r="N12"/>
  <c r="N11"/>
  <c r="N10"/>
  <c r="N9"/>
  <c r="J18"/>
  <c r="J17"/>
  <c r="J16"/>
  <c r="J15"/>
  <c r="J14"/>
  <c r="J13"/>
  <c r="J12"/>
  <c r="J11"/>
  <c r="J10"/>
  <c r="J9"/>
  <c r="F18"/>
  <c r="F17"/>
  <c r="F16"/>
  <c r="F15"/>
  <c r="F14"/>
  <c r="F13"/>
  <c r="F12"/>
  <c r="F11"/>
  <c r="F10"/>
  <c r="F9"/>
  <c r="N13" i="32"/>
  <c r="N12"/>
  <c r="N11"/>
  <c r="N10"/>
  <c r="M13"/>
  <c r="M12"/>
  <c r="M11"/>
  <c r="M10"/>
  <c r="L13"/>
  <c r="L12"/>
  <c r="L11"/>
  <c r="L10"/>
  <c r="K13"/>
  <c r="K12"/>
  <c r="K11"/>
  <c r="K10"/>
  <c r="J13"/>
  <c r="J12"/>
  <c r="J11"/>
  <c r="J10"/>
  <c r="I13"/>
  <c r="I12"/>
  <c r="I11"/>
  <c r="I10"/>
  <c r="H13"/>
  <c r="H12"/>
  <c r="H11"/>
  <c r="H10"/>
  <c r="G13"/>
  <c r="G12"/>
  <c r="G11"/>
  <c r="G10"/>
  <c r="F13"/>
  <c r="F12"/>
  <c r="F11"/>
  <c r="F10"/>
  <c r="E13"/>
  <c r="E12"/>
  <c r="E11"/>
  <c r="E10"/>
  <c r="D13"/>
  <c r="D12"/>
  <c r="D11"/>
  <c r="D10"/>
  <c r="C13"/>
  <c r="C12"/>
  <c r="C11"/>
  <c r="C10"/>
  <c r="B13"/>
  <c r="B12"/>
  <c r="B11"/>
  <c r="B10"/>
  <c r="AW19" i="23"/>
  <c r="AV19"/>
  <c r="AX19"/>
  <c r="AE156" i="32"/>
  <c r="AS19" i="23"/>
  <c r="AR19"/>
  <c r="AT19"/>
  <c r="AD156" i="32"/>
  <c r="AO19" i="23"/>
  <c r="AN19"/>
  <c r="AP19"/>
  <c r="AC156" i="32"/>
  <c r="AK19" i="23"/>
  <c r="AJ19"/>
  <c r="AL19"/>
  <c r="AB156" i="32"/>
  <c r="AG19" i="23"/>
  <c r="AF19"/>
  <c r="AH19"/>
  <c r="AA156" i="32"/>
  <c r="AC19" i="23"/>
  <c r="AB19"/>
  <c r="AD19"/>
  <c r="Z156" i="32"/>
  <c r="Y19" i="23"/>
  <c r="X19"/>
  <c r="Z19"/>
  <c r="Y156" i="32"/>
  <c r="U19" i="23"/>
  <c r="T19"/>
  <c r="V19"/>
  <c r="X156" i="32"/>
  <c r="Q19" i="23"/>
  <c r="P19"/>
  <c r="R19"/>
  <c r="W156" i="32"/>
  <c r="M19" i="23"/>
  <c r="L19"/>
  <c r="N19"/>
  <c r="V156" i="32"/>
  <c r="I19" i="23"/>
  <c r="H19"/>
  <c r="J19"/>
  <c r="U156" i="32"/>
  <c r="E19" i="23"/>
  <c r="D19"/>
  <c r="F19"/>
  <c r="T156" i="32"/>
  <c r="AE155"/>
  <c r="AD155"/>
  <c r="AC155"/>
  <c r="AB155"/>
  <c r="AA155"/>
  <c r="Z155"/>
  <c r="Y155"/>
  <c r="X155"/>
  <c r="W155"/>
  <c r="V155"/>
  <c r="U155"/>
  <c r="T155"/>
  <c r="S155"/>
  <c r="AE154"/>
  <c r="AD154"/>
  <c r="AC154"/>
  <c r="AB154"/>
  <c r="AA154"/>
  <c r="Z154"/>
  <c r="Y154"/>
  <c r="X154"/>
  <c r="W154"/>
  <c r="V154"/>
  <c r="U154"/>
  <c r="T154"/>
  <c r="S154"/>
  <c r="AE153"/>
  <c r="AD153"/>
  <c r="AC153"/>
  <c r="AB153"/>
  <c r="AA153"/>
  <c r="Z153"/>
  <c r="Y153"/>
  <c r="X153"/>
  <c r="W153"/>
  <c r="V153"/>
  <c r="U153"/>
  <c r="T153"/>
  <c r="S153"/>
  <c r="AE152"/>
  <c r="AD152"/>
  <c r="AC152"/>
  <c r="AB152"/>
  <c r="AA152"/>
  <c r="Z152"/>
  <c r="Y152"/>
  <c r="X152"/>
  <c r="W152"/>
  <c r="V152"/>
  <c r="U152"/>
  <c r="T152"/>
  <c r="S152"/>
  <c r="AE151"/>
  <c r="AD151"/>
  <c r="AC151"/>
  <c r="AB151"/>
  <c r="AA151"/>
  <c r="Z151"/>
  <c r="Y151"/>
  <c r="X151"/>
  <c r="W151"/>
  <c r="V151"/>
  <c r="U151"/>
  <c r="T151"/>
  <c r="S151"/>
  <c r="AE150"/>
  <c r="AD150"/>
  <c r="AC150"/>
  <c r="AB150"/>
  <c r="AA150"/>
  <c r="Z150"/>
  <c r="Y150"/>
  <c r="X150"/>
  <c r="W150"/>
  <c r="V150"/>
  <c r="U150"/>
  <c r="T150"/>
  <c r="S150"/>
  <c r="AE149"/>
  <c r="AD149"/>
  <c r="AC149"/>
  <c r="AB149"/>
  <c r="AA149"/>
  <c r="Z149"/>
  <c r="Y149"/>
  <c r="X149"/>
  <c r="W149"/>
  <c r="V149"/>
  <c r="U149"/>
  <c r="T149"/>
  <c r="S149"/>
  <c r="AE148"/>
  <c r="AD148"/>
  <c r="AC148"/>
  <c r="AB148"/>
  <c r="AA148"/>
  <c r="Z148"/>
  <c r="Y148"/>
  <c r="X148"/>
  <c r="W148"/>
  <c r="V148"/>
  <c r="U148"/>
  <c r="T148"/>
  <c r="S148"/>
  <c r="AE147"/>
  <c r="AD147"/>
  <c r="AC147"/>
  <c r="AB147"/>
  <c r="AA147"/>
  <c r="Z147"/>
  <c r="Y147"/>
  <c r="X147"/>
  <c r="W147"/>
  <c r="V147"/>
  <c r="U147"/>
  <c r="T147"/>
  <c r="S147"/>
  <c r="AE146"/>
  <c r="AD146"/>
  <c r="AC146"/>
  <c r="AB146"/>
  <c r="AA146"/>
  <c r="Z146"/>
  <c r="Y146"/>
  <c r="X146"/>
  <c r="W146"/>
  <c r="V146"/>
  <c r="U146"/>
  <c r="T146"/>
  <c r="S146"/>
  <c r="AU35"/>
  <c r="AT35"/>
  <c r="AS35"/>
  <c r="AR35"/>
  <c r="AQ35"/>
  <c r="AP35"/>
  <c r="AO35"/>
  <c r="AN35"/>
  <c r="AM35"/>
  <c r="AL35"/>
  <c r="AK35"/>
  <c r="AJ35"/>
  <c r="AI35"/>
  <c r="AU34"/>
  <c r="AT34"/>
  <c r="AS34"/>
  <c r="AR34"/>
  <c r="AQ34"/>
  <c r="AP34"/>
  <c r="AO34"/>
  <c r="AN34"/>
  <c r="AM34"/>
  <c r="AL34"/>
  <c r="AK34"/>
  <c r="AJ34"/>
  <c r="AI34"/>
  <c r="AU33"/>
  <c r="AT33"/>
  <c r="AS33"/>
  <c r="AR33"/>
  <c r="AQ33"/>
  <c r="AP33"/>
  <c r="AO33"/>
  <c r="AN33"/>
  <c r="AM33"/>
  <c r="AL33"/>
  <c r="AK33"/>
  <c r="AJ33"/>
  <c r="AI33"/>
  <c r="AI32"/>
  <c r="AU30"/>
  <c r="AT30"/>
  <c r="AS30"/>
  <c r="AR30"/>
  <c r="AQ30"/>
  <c r="AP30"/>
  <c r="AO30"/>
  <c r="AN30"/>
  <c r="AM30"/>
  <c r="AL30"/>
  <c r="AK30"/>
  <c r="AJ30"/>
  <c r="AI30"/>
  <c r="AU29"/>
  <c r="AT29"/>
  <c r="AS29"/>
  <c r="AR29"/>
  <c r="AQ29"/>
  <c r="AP29"/>
  <c r="AO29"/>
  <c r="AN29"/>
  <c r="AM29"/>
  <c r="AL29"/>
  <c r="AK29"/>
  <c r="AJ29"/>
  <c r="AI29"/>
  <c r="AU27"/>
  <c r="AT27"/>
  <c r="AS27"/>
  <c r="AR27"/>
  <c r="AQ27"/>
  <c r="AP27"/>
  <c r="AO27"/>
  <c r="AN27"/>
  <c r="AM27"/>
  <c r="AL27"/>
  <c r="AK27"/>
  <c r="AJ27"/>
  <c r="AI27"/>
  <c r="AI26"/>
  <c r="AU23"/>
  <c r="AT23"/>
  <c r="AS23"/>
  <c r="AR23"/>
  <c r="AQ23"/>
  <c r="AP23"/>
  <c r="AO23"/>
  <c r="AN23"/>
  <c r="AM23"/>
  <c r="AL23"/>
  <c r="AK23"/>
  <c r="AJ23"/>
  <c r="AI23"/>
  <c r="AU22"/>
  <c r="AT22"/>
  <c r="AS22"/>
  <c r="AR22"/>
  <c r="AQ22"/>
  <c r="AP22"/>
  <c r="AO22"/>
  <c r="AN22"/>
  <c r="AM22"/>
  <c r="AL22"/>
  <c r="AK22"/>
  <c r="AJ22"/>
  <c r="AI22"/>
  <c r="AU21"/>
  <c r="AT21"/>
  <c r="AS21"/>
  <c r="AR21"/>
  <c r="AQ21"/>
  <c r="AP21"/>
  <c r="AO21"/>
  <c r="AN21"/>
  <c r="AM21"/>
  <c r="AL21"/>
  <c r="AK21"/>
  <c r="AJ21"/>
  <c r="AI21"/>
  <c r="AI20"/>
  <c r="AU16"/>
  <c r="AT16"/>
  <c r="AS16"/>
  <c r="AR16"/>
  <c r="AQ16"/>
  <c r="AP16"/>
  <c r="AO16"/>
  <c r="AN16"/>
  <c r="AM16"/>
  <c r="AL16"/>
  <c r="AK16"/>
  <c r="AJ16"/>
  <c r="AI16"/>
  <c r="AU15"/>
  <c r="AT15"/>
  <c r="AS15"/>
  <c r="AR15"/>
  <c r="AQ15"/>
  <c r="AP15"/>
  <c r="AO15"/>
  <c r="AN15"/>
  <c r="AM15"/>
  <c r="AL15"/>
  <c r="AK15"/>
  <c r="AJ15"/>
  <c r="AI15"/>
  <c r="AU14"/>
  <c r="AT14"/>
  <c r="AS14"/>
  <c r="AR14"/>
  <c r="AQ14"/>
  <c r="AP14"/>
  <c r="AO14"/>
  <c r="AN14"/>
  <c r="AM14"/>
  <c r="AL14"/>
  <c r="AK14"/>
  <c r="AJ14"/>
  <c r="AI14"/>
  <c r="AI13"/>
  <c r="AU10"/>
  <c r="AT10"/>
  <c r="AS10"/>
  <c r="AR10"/>
  <c r="AQ10"/>
  <c r="AP10"/>
  <c r="AO10"/>
  <c r="AN10"/>
  <c r="AM10"/>
  <c r="AL10"/>
  <c r="AK10"/>
  <c r="AJ10"/>
  <c r="AI10"/>
  <c r="AU9"/>
  <c r="AT9"/>
  <c r="AS9"/>
  <c r="AR9"/>
  <c r="AQ9"/>
  <c r="AP9"/>
  <c r="AO9"/>
  <c r="AN9"/>
  <c r="AM9"/>
  <c r="AL9"/>
  <c r="AK9"/>
  <c r="AJ9"/>
  <c r="AI9"/>
  <c r="AU19" i="23"/>
  <c r="AU8" i="32"/>
  <c r="AQ19" i="23"/>
  <c r="AT8" i="32"/>
  <c r="AM19" i="23"/>
  <c r="AS8" i="32"/>
  <c r="AI19" i="23"/>
  <c r="AR8" i="32"/>
  <c r="AE19" i="23"/>
  <c r="AQ8" i="32"/>
  <c r="AA19" i="23"/>
  <c r="AP8" i="32"/>
  <c r="W19" i="23"/>
  <c r="AO8" i="32"/>
  <c r="S19" i="23"/>
  <c r="AN8" i="32"/>
  <c r="O19" i="23"/>
  <c r="AM8" i="32"/>
  <c r="K19" i="23"/>
  <c r="AL8" i="32"/>
  <c r="G19" i="23"/>
  <c r="AK8" i="32"/>
  <c r="C19" i="23"/>
  <c r="AJ8" i="32"/>
  <c r="AI8"/>
  <c r="AI7"/>
  <c r="E90" i="29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D90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D8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D7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D6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D54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D45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D36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D27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D9"/>
  <c r="G18"/>
  <c r="H18"/>
  <c r="I18"/>
  <c r="J18"/>
  <c r="F18"/>
  <c r="E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D18"/>
  <c r="C90"/>
  <c r="C81"/>
  <c r="C72"/>
  <c r="C63"/>
  <c r="C54"/>
  <c r="C45"/>
  <c r="C36"/>
  <c r="C27"/>
  <c r="C18"/>
  <c r="C9"/>
  <c r="T156" i="30"/>
  <c r="U156"/>
  <c r="V156"/>
  <c r="W156"/>
  <c r="X156"/>
  <c r="Y156"/>
  <c r="Z156"/>
  <c r="AA156"/>
  <c r="AB156"/>
  <c r="AC156"/>
  <c r="AD156"/>
  <c r="AE156"/>
  <c r="S148"/>
  <c r="S149"/>
  <c r="S150"/>
  <c r="S151"/>
  <c r="S152"/>
  <c r="S153"/>
  <c r="S154"/>
  <c r="S155"/>
  <c r="S147"/>
  <c r="S146"/>
  <c r="T147"/>
  <c r="U147"/>
  <c r="V147"/>
  <c r="W147"/>
  <c r="X147"/>
  <c r="Y147"/>
  <c r="Z147"/>
  <c r="AA147"/>
  <c r="AB147"/>
  <c r="AC147"/>
  <c r="AD147"/>
  <c r="AE147"/>
  <c r="T148"/>
  <c r="U148"/>
  <c r="V148"/>
  <c r="W148"/>
  <c r="X148"/>
  <c r="Y148"/>
  <c r="Z148"/>
  <c r="AA148"/>
  <c r="AB148"/>
  <c r="AC148"/>
  <c r="AD148"/>
  <c r="AE148"/>
  <c r="T149"/>
  <c r="U149"/>
  <c r="V149"/>
  <c r="W149"/>
  <c r="X149"/>
  <c r="Y149"/>
  <c r="Z149"/>
  <c r="AA149"/>
  <c r="AB149"/>
  <c r="AC149"/>
  <c r="AD149"/>
  <c r="AE149"/>
  <c r="T150"/>
  <c r="U150"/>
  <c r="V150"/>
  <c r="W150"/>
  <c r="X150"/>
  <c r="Y150"/>
  <c r="Z150"/>
  <c r="AA150"/>
  <c r="AB150"/>
  <c r="AC150"/>
  <c r="AD150"/>
  <c r="AE150"/>
  <c r="T151"/>
  <c r="U151"/>
  <c r="V151"/>
  <c r="W151"/>
  <c r="X151"/>
  <c r="Y151"/>
  <c r="Z151"/>
  <c r="AA151"/>
  <c r="AB151"/>
  <c r="AC151"/>
  <c r="AD151"/>
  <c r="AE151"/>
  <c r="T152"/>
  <c r="U152"/>
  <c r="V152"/>
  <c r="W152"/>
  <c r="X152"/>
  <c r="Y152"/>
  <c r="Z152"/>
  <c r="AA152"/>
  <c r="AB152"/>
  <c r="AC152"/>
  <c r="AD152"/>
  <c r="AE152"/>
  <c r="T153"/>
  <c r="U153"/>
  <c r="V153"/>
  <c r="W153"/>
  <c r="X153"/>
  <c r="Y153"/>
  <c r="Z153"/>
  <c r="AA153"/>
  <c r="AB153"/>
  <c r="AC153"/>
  <c r="AD153"/>
  <c r="AE153"/>
  <c r="T154"/>
  <c r="U154"/>
  <c r="V154"/>
  <c r="W154"/>
  <c r="X154"/>
  <c r="Y154"/>
  <c r="Z154"/>
  <c r="AA154"/>
  <c r="AB154"/>
  <c r="AC154"/>
  <c r="AD154"/>
  <c r="AE154"/>
  <c r="T155"/>
  <c r="U155"/>
  <c r="V155"/>
  <c r="W155"/>
  <c r="X155"/>
  <c r="Y155"/>
  <c r="Z155"/>
  <c r="AA155"/>
  <c r="AB155"/>
  <c r="AC155"/>
  <c r="AD155"/>
  <c r="AE155"/>
  <c r="AE146"/>
  <c r="AD146"/>
  <c r="AC146"/>
  <c r="AB146"/>
  <c r="AA146"/>
  <c r="Z146"/>
  <c r="Y146"/>
  <c r="X146"/>
  <c r="W146"/>
  <c r="V146"/>
  <c r="U146"/>
  <c r="T146"/>
  <c r="BA18" i="23"/>
  <c r="AZ18"/>
  <c r="BB18"/>
  <c r="BA17"/>
  <c r="AZ17"/>
  <c r="BB17"/>
  <c r="BA16"/>
  <c r="AZ16"/>
  <c r="BB16"/>
  <c r="BA15"/>
  <c r="AZ15"/>
  <c r="BB15"/>
  <c r="BA14"/>
  <c r="AZ14"/>
  <c r="BB14"/>
  <c r="BA13"/>
  <c r="AZ13"/>
  <c r="BB13"/>
  <c r="BA12"/>
  <c r="AZ12"/>
  <c r="BB12"/>
  <c r="BA11"/>
  <c r="AZ11"/>
  <c r="BB11"/>
  <c r="BA10"/>
  <c r="AZ10"/>
  <c r="BB10"/>
  <c r="BA9"/>
  <c r="AZ9"/>
  <c r="BB9"/>
  <c r="BA19"/>
  <c r="AZ19"/>
  <c r="BB19"/>
  <c r="C7" i="30"/>
  <c r="C13"/>
  <c r="C21"/>
  <c r="C29"/>
  <c r="C37"/>
  <c r="B39"/>
  <c r="B40"/>
  <c r="C40"/>
  <c r="D40"/>
  <c r="E40"/>
  <c r="F40"/>
  <c r="G40"/>
  <c r="H40"/>
  <c r="I40"/>
  <c r="J40"/>
  <c r="K40"/>
  <c r="L40"/>
  <c r="M40"/>
  <c r="N40"/>
  <c r="B41"/>
  <c r="C41"/>
  <c r="D41"/>
  <c r="E41"/>
  <c r="F41"/>
  <c r="G41"/>
  <c r="H41"/>
  <c r="I41"/>
  <c r="J41"/>
  <c r="K41"/>
  <c r="L41"/>
  <c r="M41"/>
  <c r="N41"/>
  <c r="B42"/>
  <c r="C42"/>
  <c r="D42"/>
  <c r="E42"/>
  <c r="F42"/>
  <c r="G42"/>
  <c r="H42"/>
  <c r="I42"/>
  <c r="J42"/>
  <c r="K42"/>
  <c r="L42"/>
  <c r="M42"/>
  <c r="N42"/>
  <c r="C45"/>
  <c r="B46"/>
  <c r="B47"/>
  <c r="C47"/>
  <c r="D47"/>
  <c r="E47"/>
  <c r="F47"/>
  <c r="G47"/>
  <c r="H47"/>
  <c r="I47"/>
  <c r="J47"/>
  <c r="K47"/>
  <c r="L47"/>
  <c r="M47"/>
  <c r="N47"/>
  <c r="B48"/>
  <c r="C48"/>
  <c r="D48"/>
  <c r="E48"/>
  <c r="F48"/>
  <c r="G48"/>
  <c r="H48"/>
  <c r="I48"/>
  <c r="J48"/>
  <c r="K48"/>
  <c r="L48"/>
  <c r="M48"/>
  <c r="N48"/>
  <c r="B49"/>
  <c r="C49"/>
  <c r="D49"/>
  <c r="E49"/>
  <c r="F49"/>
  <c r="G49"/>
  <c r="H49"/>
  <c r="I49"/>
  <c r="J49"/>
  <c r="K49"/>
  <c r="L49"/>
  <c r="M49"/>
  <c r="N49"/>
  <c r="C51"/>
  <c r="B52"/>
  <c r="C53"/>
  <c r="D53"/>
  <c r="E53"/>
  <c r="F53"/>
  <c r="G53"/>
  <c r="H53"/>
  <c r="I53"/>
  <c r="J53"/>
  <c r="K53"/>
  <c r="L53"/>
  <c r="M53"/>
  <c r="N53"/>
  <c r="C54"/>
  <c r="D54"/>
  <c r="E54"/>
  <c r="F54"/>
  <c r="G54"/>
  <c r="H54"/>
  <c r="I54"/>
  <c r="J54"/>
  <c r="K54"/>
  <c r="L54"/>
  <c r="M54"/>
  <c r="N54"/>
  <c r="C55"/>
  <c r="D55"/>
  <c r="E55"/>
  <c r="F55"/>
  <c r="G55"/>
  <c r="H55"/>
  <c r="I55"/>
  <c r="J55"/>
  <c r="K55"/>
  <c r="L55"/>
  <c r="M55"/>
  <c r="N55"/>
  <c r="C56"/>
  <c r="B57"/>
  <c r="C58"/>
  <c r="D58"/>
  <c r="E58"/>
  <c r="F58"/>
  <c r="G58"/>
  <c r="H58"/>
  <c r="I58"/>
  <c r="J58"/>
  <c r="K58"/>
  <c r="L58"/>
  <c r="M58"/>
  <c r="N58"/>
  <c r="C59"/>
  <c r="D59"/>
  <c r="E59"/>
  <c r="F59"/>
  <c r="G59"/>
  <c r="H59"/>
  <c r="I59"/>
  <c r="J59"/>
  <c r="K59"/>
  <c r="L59"/>
  <c r="M59"/>
  <c r="N59"/>
  <c r="C60"/>
  <c r="D60"/>
  <c r="E60"/>
  <c r="F60"/>
  <c r="G60"/>
  <c r="H60"/>
  <c r="I60"/>
  <c r="J60"/>
  <c r="K60"/>
  <c r="L60"/>
  <c r="M60"/>
  <c r="N60"/>
  <c r="C61"/>
  <c r="B62"/>
  <c r="C63"/>
  <c r="D63"/>
  <c r="E63"/>
  <c r="F63"/>
  <c r="G63"/>
  <c r="H63"/>
  <c r="I63"/>
  <c r="J63"/>
  <c r="K63"/>
  <c r="L63"/>
  <c r="M63"/>
  <c r="N63"/>
  <c r="C64"/>
  <c r="D64"/>
  <c r="E64"/>
  <c r="F64"/>
  <c r="G64"/>
  <c r="H64"/>
  <c r="I64"/>
  <c r="J64"/>
  <c r="K64"/>
  <c r="L64"/>
  <c r="M64"/>
  <c r="N64"/>
  <c r="C65"/>
  <c r="D65"/>
  <c r="E65"/>
  <c r="F65"/>
  <c r="G65"/>
  <c r="H65"/>
  <c r="I65"/>
  <c r="J65"/>
  <c r="K65"/>
  <c r="L65"/>
  <c r="M65"/>
  <c r="N65"/>
  <c r="B67"/>
  <c r="C68"/>
  <c r="D68"/>
  <c r="E68"/>
  <c r="F68"/>
  <c r="G68"/>
  <c r="H68"/>
  <c r="I68"/>
  <c r="J68"/>
  <c r="K68"/>
  <c r="L68"/>
  <c r="M68"/>
  <c r="N68"/>
  <c r="C69"/>
  <c r="D69"/>
  <c r="E69"/>
  <c r="F69"/>
  <c r="G69"/>
  <c r="H69"/>
  <c r="I69"/>
  <c r="J69"/>
  <c r="K69"/>
  <c r="L69"/>
  <c r="M69"/>
  <c r="N69"/>
  <c r="C70"/>
  <c r="D70"/>
  <c r="E70"/>
  <c r="F70"/>
  <c r="G70"/>
  <c r="H70"/>
  <c r="I70"/>
  <c r="J70"/>
  <c r="K70"/>
  <c r="L70"/>
  <c r="M70"/>
  <c r="N70"/>
  <c r="C71"/>
  <c r="C88"/>
  <c r="AM23"/>
  <c r="AM22"/>
  <c r="AM21"/>
  <c r="AY10" i="23"/>
  <c r="AY11"/>
  <c r="AY12"/>
  <c r="AY9"/>
  <c r="AY13"/>
  <c r="AY14"/>
  <c r="AY15"/>
  <c r="AY16"/>
  <c r="AY17"/>
  <c r="AY18"/>
  <c r="AY19"/>
  <c r="AU35" i="30"/>
  <c r="AU34"/>
  <c r="AU33"/>
  <c r="AT35"/>
  <c r="AT34"/>
  <c r="AT33"/>
  <c r="AS35"/>
  <c r="AS34"/>
  <c r="AS33"/>
  <c r="AR35"/>
  <c r="AR34"/>
  <c r="AR33"/>
  <c r="AQ35"/>
  <c r="AQ34"/>
  <c r="AQ33"/>
  <c r="AP35"/>
  <c r="AP34"/>
  <c r="AP33"/>
  <c r="AO35"/>
  <c r="AO34"/>
  <c r="AO33"/>
  <c r="AN35"/>
  <c r="AN34"/>
  <c r="AN33"/>
  <c r="AM35"/>
  <c r="AM34"/>
  <c r="AM33"/>
  <c r="AL35"/>
  <c r="AL34"/>
  <c r="AL33"/>
  <c r="AK35"/>
  <c r="AK34"/>
  <c r="AK33"/>
  <c r="AJ35"/>
  <c r="AJ34"/>
  <c r="AJ33"/>
  <c r="AI35"/>
  <c r="AI34"/>
  <c r="AI33"/>
  <c r="AI32"/>
  <c r="AU30"/>
  <c r="AU29"/>
  <c r="AU27"/>
  <c r="AT30"/>
  <c r="AT29"/>
  <c r="AT27"/>
  <c r="AS30"/>
  <c r="AS29"/>
  <c r="AS27"/>
  <c r="AR30"/>
  <c r="AR29"/>
  <c r="AR27"/>
  <c r="AQ30"/>
  <c r="AQ29"/>
  <c r="AQ27"/>
  <c r="AP30"/>
  <c r="AP29"/>
  <c r="AP27"/>
  <c r="AO30"/>
  <c r="AO29"/>
  <c r="AO27"/>
  <c r="AN30"/>
  <c r="AN29"/>
  <c r="AN27"/>
  <c r="AM30"/>
  <c r="AM29"/>
  <c r="AM27"/>
  <c r="AL30"/>
  <c r="AL29"/>
  <c r="AL27"/>
  <c r="AK30"/>
  <c r="AK29"/>
  <c r="AK27"/>
  <c r="AJ30"/>
  <c r="AJ29"/>
  <c r="AJ27"/>
  <c r="AI30"/>
  <c r="AI29"/>
  <c r="AI27"/>
  <c r="AI21"/>
  <c r="AI26"/>
  <c r="AU23"/>
  <c r="AU22"/>
  <c r="AU21"/>
  <c r="AT23"/>
  <c r="AT22"/>
  <c r="AT21"/>
  <c r="AS23"/>
  <c r="AS22"/>
  <c r="AS21"/>
  <c r="AR23"/>
  <c r="AR22"/>
  <c r="AR21"/>
  <c r="AQ23"/>
  <c r="AQ22"/>
  <c r="AQ21"/>
  <c r="AP23"/>
  <c r="AP22"/>
  <c r="AP21"/>
  <c r="AO23"/>
  <c r="AO22"/>
  <c r="AO21"/>
  <c r="AN23"/>
  <c r="AN22"/>
  <c r="AN21"/>
  <c r="AL23"/>
  <c r="AL22"/>
  <c r="AL21"/>
  <c r="AK23"/>
  <c r="AK22"/>
  <c r="AK21"/>
  <c r="AJ23"/>
  <c r="AJ22"/>
  <c r="AJ21"/>
  <c r="AI23"/>
  <c r="AI22"/>
  <c r="AI20"/>
  <c r="AU16"/>
  <c r="AU15"/>
  <c r="AU14"/>
  <c r="AT16"/>
  <c r="AT15"/>
  <c r="AT14"/>
  <c r="AS16"/>
  <c r="AS15"/>
  <c r="AS14"/>
  <c r="AR16"/>
  <c r="AR15"/>
  <c r="AR14"/>
  <c r="AQ16"/>
  <c r="AQ15"/>
  <c r="AQ14"/>
  <c r="AP16"/>
  <c r="AP15"/>
  <c r="AP14"/>
  <c r="AO16"/>
  <c r="AO15"/>
  <c r="AO14"/>
  <c r="AN16"/>
  <c r="AN15"/>
  <c r="AN14"/>
  <c r="AM16"/>
  <c r="AM15"/>
  <c r="AM14"/>
  <c r="AL16"/>
  <c r="AL15"/>
  <c r="AL14"/>
  <c r="AK16"/>
  <c r="AK15"/>
  <c r="AK14"/>
  <c r="AJ16"/>
  <c r="AJ15"/>
  <c r="AJ14"/>
  <c r="AI16"/>
  <c r="AI15"/>
  <c r="AI14"/>
  <c r="AI13"/>
  <c r="W43" i="20"/>
  <c r="W42"/>
  <c r="W35"/>
  <c r="W36"/>
  <c r="W37"/>
  <c r="W38"/>
  <c r="W39"/>
  <c r="W40"/>
  <c r="W41"/>
  <c r="W34"/>
  <c r="W31"/>
  <c r="W32"/>
  <c r="W33"/>
  <c r="W28"/>
  <c r="W29"/>
  <c r="W30"/>
  <c r="W27"/>
  <c r="AU10" i="30"/>
  <c r="AT10"/>
  <c r="AS10"/>
  <c r="AR10"/>
  <c r="AQ10"/>
  <c r="AP10"/>
  <c r="AO10"/>
  <c r="AN10"/>
  <c r="AM10"/>
  <c r="AL10"/>
  <c r="AK10"/>
  <c r="AJ10"/>
  <c r="AU9"/>
  <c r="AT9"/>
  <c r="AS9"/>
  <c r="AR9"/>
  <c r="AQ9"/>
  <c r="AP9"/>
  <c r="AO9"/>
  <c r="AN9"/>
  <c r="AM9"/>
  <c r="AL9"/>
  <c r="AK9"/>
  <c r="AJ9"/>
  <c r="AU8"/>
  <c r="AT8"/>
  <c r="AS8"/>
  <c r="AR8"/>
  <c r="AQ8"/>
  <c r="AP8"/>
  <c r="AO8"/>
  <c r="AN8"/>
  <c r="AM8"/>
  <c r="AL8"/>
  <c r="AK8"/>
  <c r="AJ8"/>
  <c r="AI10"/>
  <c r="AI9"/>
  <c r="AI8"/>
  <c r="AI7"/>
  <c r="E11" i="28"/>
  <c r="E14"/>
  <c r="E8"/>
  <c r="S15"/>
  <c r="S14"/>
  <c r="S16"/>
  <c r="R15" i="24"/>
  <c r="S12" i="28"/>
  <c r="S11"/>
  <c r="S13"/>
  <c r="Q15" i="24"/>
  <c r="S8" i="28"/>
  <c r="S9"/>
  <c r="S10"/>
  <c r="P15" i="24"/>
  <c r="N15"/>
  <c r="M15"/>
  <c r="L15"/>
  <c r="G38" i="28"/>
  <c r="R13" i="24"/>
  <c r="G37" i="28"/>
  <c r="Q13" i="24"/>
  <c r="G36" i="28"/>
  <c r="P13" i="24"/>
  <c r="N13"/>
  <c r="M13"/>
  <c r="L13"/>
  <c r="I13"/>
  <c r="H13"/>
  <c r="G13"/>
  <c r="I15"/>
  <c r="H15"/>
  <c r="R14"/>
  <c r="Q14"/>
  <c r="P14"/>
  <c r="N14"/>
  <c r="M14"/>
  <c r="L14"/>
  <c r="G15"/>
  <c r="I14"/>
  <c r="H14"/>
  <c r="G14"/>
  <c r="P11"/>
  <c r="R11"/>
  <c r="J11"/>
  <c r="L11"/>
  <c r="D11"/>
  <c r="F11"/>
  <c r="N11"/>
  <c r="H11"/>
  <c r="B11"/>
  <c r="B8"/>
  <c r="H38" i="28"/>
  <c r="H37"/>
  <c r="H36"/>
  <c r="R16"/>
  <c r="Q16"/>
  <c r="P16"/>
  <c r="O16"/>
  <c r="N16"/>
  <c r="M16"/>
  <c r="L16"/>
  <c r="K16"/>
  <c r="J16"/>
  <c r="I16"/>
  <c r="H16"/>
  <c r="G16"/>
  <c r="R13"/>
  <c r="Q13"/>
  <c r="P13"/>
  <c r="O13"/>
  <c r="N13"/>
  <c r="M13"/>
  <c r="L13"/>
  <c r="K13"/>
  <c r="J13"/>
  <c r="I13"/>
  <c r="H13"/>
  <c r="G13"/>
  <c r="R10"/>
  <c r="Q10"/>
  <c r="P10"/>
  <c r="O10"/>
  <c r="N10"/>
  <c r="M10"/>
  <c r="L10"/>
  <c r="K10"/>
  <c r="J10"/>
  <c r="I10"/>
  <c r="H10"/>
  <c r="G10"/>
  <c r="C15" i="24"/>
  <c r="E15"/>
  <c r="D15"/>
  <c r="D14"/>
  <c r="E14"/>
  <c r="E13"/>
  <c r="D13"/>
  <c r="C13"/>
  <c r="C14"/>
</calcChain>
</file>

<file path=xl/comments1.xml><?xml version="1.0" encoding="utf-8"?>
<comments xmlns="http://schemas.openxmlformats.org/spreadsheetml/2006/main">
  <authors>
    <author>Rafael Vianna Ávila</author>
  </authors>
  <commentList>
    <comment ref="B4" authorId="0">
      <text>
        <r>
          <rPr>
            <sz val="12"/>
            <color indexed="81"/>
            <rFont val="Calibri"/>
          </rPr>
          <t>Navegue pelas abas clicando nos botões com os nomes das próprias abas ou na guia inferior na parte debaixo da planilha.
Recomendamos que você preencha a planilha seguindo a ordem numérica crescente das abas</t>
        </r>
      </text>
    </comment>
    <comment ref="G35" authorId="0">
      <text>
        <r>
          <rPr>
            <sz val="12"/>
            <color indexed="81"/>
            <rFont val="Calibri"/>
            <scheme val="minor"/>
          </rPr>
          <t xml:space="preserve">Para começar a navegar na planilha, basta usar os botões azuis na linha da "Guia de Páginas".
Já leu as nossas dicas iniciais? Então vamos para o botão Objetivo e Mídias. Te espero na próxima aba...
</t>
        </r>
      </text>
    </comment>
  </commentList>
</comments>
</file>

<file path=xl/comments2.xml><?xml version="1.0" encoding="utf-8"?>
<comments xmlns="http://schemas.openxmlformats.org/spreadsheetml/2006/main">
  <authors>
    <author>Rafael Vianna Ávila</author>
    <author>Mac LUZ</author>
  </authors>
  <commentList>
    <comment ref="B4" authorId="0">
      <text>
        <r>
          <rPr>
            <sz val="12"/>
            <color indexed="81"/>
            <rFont val="Calibri"/>
          </rPr>
          <t>Navegue pelas abas clicando nos botões com os nomes das próprias abas (2. Estratégia Global) ou na guia inferior na parte debaixo da planilha.
Recomendamos que você preencha a planilha seguindo a ordem numérica crescente das abas</t>
        </r>
      </text>
    </comment>
    <comment ref="B11" authorId="1">
      <text>
        <r>
          <rPr>
            <b/>
            <sz val="12"/>
            <color indexed="81"/>
            <rFont val="Calibri"/>
          </rPr>
          <t>Os custos com anúncios na internet se dividem em:</t>
        </r>
        <r>
          <rPr>
            <sz val="12"/>
            <color indexed="81"/>
            <rFont val="Calibri"/>
          </rPr>
          <t xml:space="preserve">
- CPA - Cost per Action: Custo de uma campanha baseado no custo total líquido da ação;
- CPC - Cost per Click: Custo de uma campanha baseado no número de cliques em uma peça publicitária;
- CPL - Cost per Leads: Custo de uma campanha baseado no número de potenciais interessados. Normalmente é medido pelo número de pedidos de informações ou cadastros gerados pela campanha;
- CPM ou CPTM - Cost per Thousand Impressions: Sistema de preços da publicidade cujo valor é fixado e cobrado do anunciante a cada mil vezes que uma determinada peça publicitária é exposta no site;
- CPS - Cost per Sale: Custo de uma campanha baseado nas vendas por ela geradas;
- CPV - Cost per Visitor: Custo de uma campanha calculado pelo número de visitantes por ela gerado.
</t>
        </r>
      </text>
    </comment>
  </commentList>
</comments>
</file>

<file path=xl/comments3.xml><?xml version="1.0" encoding="utf-8"?>
<comments xmlns="http://schemas.openxmlformats.org/spreadsheetml/2006/main">
  <authors>
    <author>Rafael Vianna Ávila</author>
    <author>Mac LUZ</author>
  </authors>
  <commentList>
    <comment ref="B4" authorId="0">
      <text>
        <r>
          <rPr>
            <sz val="12"/>
            <color indexed="81"/>
            <rFont val="Calibri"/>
          </rPr>
          <t>Navegue pelas abas clicando nos botões com os nomes das próprias abas (2. Estratégia Global) ou na guia inferior na parte debaixo da planilha.
Recomendamos que você preencha a planilha seguindo a ordem numérica crescente das abas</t>
        </r>
      </text>
    </comment>
    <comment ref="B7" authorId="1">
      <text>
        <r>
          <rPr>
            <sz val="12"/>
            <color indexed="81"/>
            <rFont val="Calibri"/>
          </rPr>
          <t>Preencha as colunas adicionando os valores de Orçamento Disponível (valor separado para ser utilizado naquela mídia selecionada), Custo (quanto foi gasto de fato), Receitas (valores gerados para a sua empresa por aquela mídia). O Resultado é calculado automaticamente.</t>
        </r>
      </text>
    </comment>
    <comment ref="B9" authorId="1">
      <text>
        <r>
          <rPr>
            <sz val="12"/>
            <color indexed="81"/>
            <rFont val="Calibri"/>
          </rPr>
          <t xml:space="preserve">Selecione as mídias que a sua empresa utiliza e preencha os campos de Orçamento Disponível, Custo e Receitas
</t>
        </r>
      </text>
    </comment>
  </commentList>
</comments>
</file>

<file path=xl/comments4.xml><?xml version="1.0" encoding="utf-8"?>
<comments xmlns="http://schemas.openxmlformats.org/spreadsheetml/2006/main">
  <authors>
    <author>Rafael Vianna Ávila</author>
    <author>Mac LUZ</author>
  </authors>
  <commentList>
    <comment ref="B4" authorId="0">
      <text>
        <r>
          <rPr>
            <sz val="12"/>
            <color indexed="81"/>
            <rFont val="Calibri"/>
          </rPr>
          <t>Navegue pelas abas clicando nos botões com os nomes das próprias abas (2. Estratégia Global) ou na guia inferior na parte debaixo da planilha.
Recomendamos que você preencha a planilha seguindo a ordem numérica crescente das abas</t>
        </r>
      </text>
    </comment>
    <comment ref="B8" authorId="1">
      <text>
        <r>
          <rPr>
            <sz val="12"/>
            <color indexed="81"/>
            <rFont val="Calibri"/>
          </rPr>
          <t xml:space="preserve">Observe que no canto esquerdo da sua tela, há alguns botões com o sinal de '+'. Ao apertar estes botões você abrirá as linhas que estão escondidas, onde você inserirá as atividades relacionadas a cada canal de comunicação. 
Cada atividade terá seu orçamento definido, e sua duração com início e fim. A partir disso, serão estimados os custos e esforços necessários para a implementação de cada canal de comunicação.
Se você ainda tiver dúvidas quanto a utilização da planilha, favor olhar a Planilha Exemplo.
</t>
        </r>
      </text>
    </comment>
    <comment ref="E9" authorId="1">
      <text>
        <r>
          <rPr>
            <sz val="12"/>
            <color indexed="81"/>
            <rFont val="Calibri"/>
          </rPr>
          <t xml:space="preserve">
Para fazer uso do cronograma de maneira adequada, basta preencher com um 'x' as linhas das atividades, de acordo com sua duração e quando ela irá iniciar.
Você irá perceber que, as linhas dos canais de comunicação serão preenchidas automaticamente, de acordo com o preenchimento das linhas das atividades.
Para esclarecimento de dúvidas, favor olhar a Planilha Exemplo.
</t>
        </r>
      </text>
    </comment>
  </commentList>
</comments>
</file>

<file path=xl/comments5.xml><?xml version="1.0" encoding="utf-8"?>
<comments xmlns="http://schemas.openxmlformats.org/spreadsheetml/2006/main">
  <authors>
    <author>Rafael Vianna Ávila</author>
  </authors>
  <commentList>
    <comment ref="B7" authorId="0">
      <text>
        <r>
          <rPr>
            <sz val="12"/>
            <color indexed="81"/>
            <rFont val="Calibri"/>
          </rPr>
          <t xml:space="preserve">Todo objetivo deve, obrigatoriamente, estar ligado a um aumento ou diminuição de determinado indicador.
</t>
        </r>
      </text>
    </comment>
    <comment ref="C7" authorId="0">
      <text>
        <r>
          <rPr>
            <sz val="12"/>
            <color indexed="81"/>
            <rFont val="Calibri"/>
          </rPr>
          <t xml:space="preserve">Os objetivos são estratégias que vão permitir que você alcance as suas metas globais. Observe que os objetivos estão separados por perspectivas (finanças, marketing e vendas, produção e recursos humanos).
Com o fim de facilitar o uso da planilha, nós já selecionamos os principais objetivos para você usar. Se você achar que isso está limitando o seu planejamento, também fizemos uma versão em branco da planilha completamente editável.
</t>
        </r>
      </text>
    </comment>
    <comment ref="D7" authorId="0">
      <text>
        <r>
          <rPr>
            <sz val="12"/>
            <color indexed="81"/>
            <rFont val="Calibri"/>
          </rPr>
          <t>Indique a qual meta global aquele objetivo está atrelado. Se ele não estiver atrelado à nenhuma meta global, simplesmente deixe esse item em branco.
Lembre-se de verificar se todas as suas metas globais estão sendo contempladas pelos objetivos</t>
        </r>
      </text>
    </comment>
    <comment ref="E7" authorId="0">
      <text>
        <r>
          <rPr>
            <sz val="12"/>
            <color indexed="81"/>
            <rFont val="Calibri"/>
          </rPr>
          <t>Campo preenchido automaticamente de acordo com a escolha dos objetivos</t>
        </r>
      </text>
    </comment>
    <comment ref="F7" authorId="0">
      <text>
        <r>
          <rPr>
            <sz val="12"/>
            <color indexed="81"/>
            <rFont val="Calibri"/>
          </rPr>
          <t>Faça a sua projeção das metas para todo o ano e realize o acompanhamento mês a mês.
Assim você entenderá se está se aproximando da sua meta ou não. O objetivo (de maneira geral) é concluir 100% (ou mais) de todas as metas definidas ao final do ano.
Depois de preencher as metas, faça a especificação de quais ações precisam ser realizadas na parte de planos de ação logo abaixo</t>
        </r>
      </text>
    </comment>
    <comment ref="B18" authorId="0">
      <text>
        <r>
          <rPr>
            <sz val="12"/>
            <color indexed="81"/>
            <rFont val="Calibri"/>
          </rPr>
          <t>Toda ação deve estar relacionado a alguns dos objetivos da perspectiva</t>
        </r>
      </text>
    </comment>
    <comment ref="E18" authorId="0">
      <text>
        <r>
          <rPr>
            <sz val="12"/>
            <color indexed="81"/>
            <rFont val="Calibri"/>
          </rPr>
          <t>Uma ação necessária para você alcançar o seu objetivo principal.
Não existe um número ideal de ações, lembre-se apenas de colocar o essencial</t>
        </r>
      </text>
    </comment>
    <comment ref="L18" authorId="0">
      <text>
        <r>
          <rPr>
            <sz val="12"/>
            <color indexed="81"/>
            <rFont val="Calibri"/>
          </rPr>
          <t>Nem sempre um plano de ação da perspectiva financeira deve ser realizado pela área administrativa financeira da sua empresa, por isso marque aqui qual é a área responsável por essa atividade</t>
        </r>
      </text>
    </comment>
    <comment ref="N18" authorId="0">
      <text>
        <r>
          <rPr>
            <sz val="12"/>
            <color indexed="81"/>
            <rFont val="Calibri"/>
          </rPr>
          <t>Informe o mês de entrega do plano de ação</t>
        </r>
      </text>
    </comment>
    <comment ref="Q18" authorId="0">
      <text>
        <r>
          <rPr>
            <sz val="12"/>
            <color indexed="81"/>
            <rFont val="Calibri"/>
          </rPr>
          <t>Informe a situação atual do plano de ação.
O objetivo final é ter todos os planos de ação marcados como concluídos.</t>
        </r>
      </text>
    </comment>
  </commentList>
</comments>
</file>

<file path=xl/comments6.xml><?xml version="1.0" encoding="utf-8"?>
<comments xmlns="http://schemas.openxmlformats.org/spreadsheetml/2006/main">
  <authors>
    <author>Rafael Vianna Ávila</author>
  </authors>
  <commentList>
    <comment ref="B7" authorId="0">
      <text>
        <r>
          <rPr>
            <sz val="12"/>
            <color indexed="81"/>
            <rFont val="Calibri"/>
          </rPr>
          <t>Esse indicador mensura como a sua empresa está globalmente em relação às metas traçadas. Não ter um bom número aqui não é o fim do mundo, basta analisar onde você está mal e quais são os objetivos essenciais para o resultado da sua empresa.</t>
        </r>
      </text>
    </comment>
    <comment ref="B10" authorId="0">
      <text>
        <r>
          <rPr>
            <sz val="12"/>
            <color indexed="81"/>
            <rFont val="Calibri"/>
          </rPr>
          <t>Esse é o local onde você vai acompanhar as suas metas globais. Automaticamente as fórmulas de projeção são jogadas para cá. Aqui basta você adicionar o seu resultado real na célula em branco para saber se está perto ou não de concluir seus objetivos globais na empresa</t>
        </r>
      </text>
    </comment>
    <comment ref="B12" authorId="0">
      <text>
        <r>
          <rPr>
            <sz val="12"/>
            <color indexed="81"/>
            <rFont val="Calibri"/>
          </rPr>
          <t>Cada perspectiva (finanças, marketing e vendas, produção e recursos humanos) possui 3 objetivos principais. Aqui você consegue acompanhar se suas projeções estão sendo realizadas ou não para cada um deles</t>
        </r>
      </text>
    </comment>
    <comment ref="B20" authorId="0">
      <text>
        <r>
          <rPr>
            <sz val="12"/>
            <color indexed="81"/>
            <rFont val="Calibri"/>
          </rPr>
          <t xml:space="preserve">Aqui você conseguirá fazer um acompanhamento mensal de todos os seus objetivos. Observe que em cada "linha"você possui 3 gráficos referentes à uma perspectiva.
Basta analisar a evolução dos seus resultados e projeções para saber o que fazer exatamente.
</t>
        </r>
      </text>
    </comment>
  </commentList>
</comments>
</file>

<file path=xl/comments7.xml><?xml version="1.0" encoding="utf-8"?>
<comments xmlns="http://schemas.openxmlformats.org/spreadsheetml/2006/main">
  <authors>
    <author>Rafael Vianna Ávila</author>
  </authors>
  <commentList>
    <comment ref="B4" authorId="0">
      <text>
        <r>
          <rPr>
            <sz val="12"/>
            <color indexed="81"/>
            <rFont val="Calibri"/>
          </rPr>
          <t>Navegue pelas abas clicando nos botões com os nomes das próprias abas (2. Estratégia Global) ou na guia inferior na parte debaixo da planilha.
Recomendamos que você preencha a planilha seguindo a ordem numérica crescente das abas</t>
        </r>
      </text>
    </comment>
  </commentList>
</comments>
</file>

<file path=xl/comments8.xml><?xml version="1.0" encoding="utf-8"?>
<comments xmlns="http://schemas.openxmlformats.org/spreadsheetml/2006/main">
  <authors>
    <author>Rafael Vianna Ávila</author>
  </authors>
  <commentList>
    <comment ref="B4" authorId="0">
      <text>
        <r>
          <rPr>
            <sz val="12"/>
            <color indexed="81"/>
            <rFont val="Calibri"/>
          </rPr>
          <t>Navegue pelas abas clicando nos botões com os nomes das próprias abas (2. Estratégia Global) ou na guia inferior na parte debaixo da planilha.
Recomendamos que você preencha a planilha seguindo a ordem numérica crescente das abas</t>
        </r>
      </text>
    </comment>
  </commentList>
</comments>
</file>

<file path=xl/sharedStrings.xml><?xml version="1.0" encoding="utf-8"?>
<sst xmlns="http://schemas.openxmlformats.org/spreadsheetml/2006/main" count="575" uniqueCount="141">
  <si>
    <t>Desenvolvido por:</t>
  </si>
  <si>
    <t>GUIA DE PÁGINAS</t>
  </si>
  <si>
    <t>1. INÍCIO</t>
  </si>
  <si>
    <t>Passe o mouse por cima das células com marcador vermelho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</si>
  <si>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</si>
  <si>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</si>
  <si>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</si>
  <si>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</si>
  <si>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</si>
  <si>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</si>
  <si>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</si>
  <si>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</si>
  <si>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</si>
  <si>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</si>
  <si>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</si>
  <si>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</si>
  <si>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Direção</t>
  </si>
  <si>
    <t>Objetivos</t>
  </si>
  <si>
    <t>Projetada</t>
  </si>
  <si>
    <t>Realizada</t>
  </si>
  <si>
    <t>Status</t>
  </si>
  <si>
    <t>Aumentar</t>
  </si>
  <si>
    <t>Diminuir</t>
  </si>
  <si>
    <t>Total</t>
  </si>
  <si>
    <t>Não Iniciado</t>
  </si>
  <si>
    <t>Em Andamento</t>
  </si>
  <si>
    <t>Concluído</t>
  </si>
  <si>
    <t>Atrasado</t>
  </si>
  <si>
    <t>%</t>
  </si>
  <si>
    <t>3. FINANÇAS</t>
  </si>
  <si>
    <t>4. MARKETING E VENDAS</t>
  </si>
  <si>
    <t>6. RECURSOS HUMANOS</t>
  </si>
  <si>
    <t>8. SAIBA MAIS</t>
  </si>
  <si>
    <t>Indicador geral de Acompanhamento de Metas</t>
  </si>
  <si>
    <t>Acompanhamento por perspectivas</t>
  </si>
  <si>
    <t>Acompanhamento do Realizado x Planejado dos Objetivos</t>
  </si>
  <si>
    <t>Metas Globais</t>
  </si>
  <si>
    <t>Conhecimento</t>
  </si>
  <si>
    <t>Satisfação Interna</t>
  </si>
  <si>
    <t>Avaliação de Desempenho</t>
  </si>
  <si>
    <t>Indicadores</t>
  </si>
  <si>
    <t>Meses</t>
  </si>
  <si>
    <t>Aglutinação de Direção com Objetivos</t>
  </si>
  <si>
    <t>Rotatividade (Turnover)</t>
  </si>
  <si>
    <t>Índice de Rotatividade</t>
  </si>
  <si>
    <t>Tempo Médio de Empresa</t>
  </si>
  <si>
    <t>Custo de Treinamentos</t>
  </si>
  <si>
    <t>Folha de Pagamento</t>
  </si>
  <si>
    <t>Faturamento por Funcionário</t>
  </si>
  <si>
    <t>Número de Colaboradores</t>
  </si>
  <si>
    <t>Receita Total/ Número de Funcionários</t>
  </si>
  <si>
    <t>Colaboradores (Headcount)</t>
  </si>
  <si>
    <t>Reclamações Trabalhistas</t>
  </si>
  <si>
    <t>Número de Treinamentos Realizados</t>
  </si>
  <si>
    <t>% de Satisfação na Pesquisa de Clima</t>
  </si>
  <si>
    <t>Resultado Médio da Avaliação de Desempenho</t>
  </si>
  <si>
    <t>Quantidade de Reclamações de Funcionários</t>
  </si>
  <si>
    <t>Total de Tempo de Empresa dos Funcionários/ Número de Funcionários</t>
  </si>
  <si>
    <t>Gastos com Treinamentos</t>
  </si>
  <si>
    <t>Custo total com Colaboradores</t>
  </si>
  <si>
    <t>Projetado</t>
  </si>
  <si>
    <t>Real</t>
  </si>
  <si>
    <t>3. Perspectiva: Recursos Humanos</t>
  </si>
  <si>
    <t>2. ESTRATÉGIA GLOBAL</t>
  </si>
  <si>
    <t>7. PAINEL DE INDICADORES</t>
  </si>
  <si>
    <t>5. PRODUÇÃO</t>
  </si>
  <si>
    <t>Ampliar equipe gestora</t>
  </si>
  <si>
    <t>Recursos Humanos</t>
  </si>
  <si>
    <t>1. Objetivos</t>
  </si>
  <si>
    <t>2. Direção</t>
  </si>
  <si>
    <t>3. Ação Relacionada à Meta Global:</t>
  </si>
  <si>
    <t>4. Indicador</t>
  </si>
  <si>
    <t>5. Meta</t>
  </si>
  <si>
    <t>8. Área Responsável</t>
  </si>
  <si>
    <t>6.  Plano de Ação</t>
  </si>
  <si>
    <t>7. Ação Relacionada ao Objetivo:</t>
  </si>
  <si>
    <t>9. Prazo</t>
  </si>
  <si>
    <t>10. Status</t>
  </si>
  <si>
    <t>Aumentar Colaboradores (Headcount)</t>
  </si>
  <si>
    <t>Fazer processo seletivo</t>
  </si>
  <si>
    <t>Objetivo Geral</t>
  </si>
  <si>
    <t>Mídias</t>
  </si>
  <si>
    <t>Custo</t>
  </si>
  <si>
    <t>Retorno Esperado</t>
  </si>
  <si>
    <t>TOTAL</t>
  </si>
  <si>
    <t>Rádio</t>
  </si>
  <si>
    <t>Email Marketing</t>
  </si>
  <si>
    <t>AdWords</t>
  </si>
  <si>
    <t>Revistas</t>
  </si>
  <si>
    <t>Jornais</t>
  </si>
  <si>
    <t>Orçamento Disponível</t>
  </si>
  <si>
    <t>Online</t>
  </si>
  <si>
    <t>Site</t>
  </si>
  <si>
    <t>Blog</t>
  </si>
  <si>
    <t>Redes Sociais</t>
  </si>
  <si>
    <t>Programa de Afiliados</t>
  </si>
  <si>
    <t>Produtos Gratuitos</t>
  </si>
  <si>
    <t>Offline</t>
  </si>
  <si>
    <t>Loja Física</t>
  </si>
  <si>
    <t>Vendas Diretas</t>
  </si>
  <si>
    <t>Assessoria de Imprensa</t>
  </si>
  <si>
    <t>Promoções e Sorteios</t>
  </si>
  <si>
    <t>Outdoor ou Busdoor</t>
  </si>
  <si>
    <t>Ação de Guerrilha</t>
  </si>
  <si>
    <t>Eventos</t>
  </si>
  <si>
    <t>Orçamento</t>
  </si>
  <si>
    <t>JANEIRO</t>
  </si>
  <si>
    <t>1 Semana</t>
  </si>
  <si>
    <t>2 Semana</t>
  </si>
  <si>
    <t>3 Semana</t>
  </si>
  <si>
    <t>4 Semana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</si>
  <si>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</si>
  <si>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</si>
  <si>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</si>
  <si>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</si>
  <si>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</si>
  <si>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</si>
  <si>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</si>
  <si>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</si>
  <si>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</si>
  <si>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</si>
  <si>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</si>
  <si>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Televisão</t>
  </si>
  <si>
    <t>3. Resultados Mensais</t>
  </si>
  <si>
    <t>3. RESULTADOS MENSAIS</t>
  </si>
  <si>
    <t>2. OBJETIVO E MÍDIAS</t>
  </si>
  <si>
    <t>x</t>
  </si>
  <si>
    <t>Resultado</t>
  </si>
  <si>
    <t xml:space="preserve"> </t>
  </si>
  <si>
    <t>4. CRONOGRAMA</t>
  </si>
  <si>
    <t>2. Objetivo e Mídias</t>
  </si>
  <si>
    <t>4. Cronograma</t>
  </si>
  <si>
    <t>Duração (em semanas)</t>
  </si>
  <si>
    <t>5. RELATÓRIOS</t>
  </si>
  <si>
    <t>6. GRÁFICOS</t>
  </si>
  <si>
    <t>7. SAIBA MAIS</t>
  </si>
  <si>
    <t>6. Gráficos</t>
  </si>
  <si>
    <t>5. Relatórios</t>
  </si>
  <si>
    <t>Escreva o principal objetivo da sua empresa com o plano de marketing</t>
  </si>
  <si>
    <t>Receitas</t>
  </si>
  <si>
    <t>Escolha uma mídia para analisar &gt;&gt;&gt;&gt;</t>
  </si>
</sst>
</file>

<file path=xl/styles.xml><?xml version="1.0" encoding="utf-8"?>
<styleSheet xmlns="http://schemas.openxmlformats.org/spreadsheetml/2006/main">
  <numFmts count="3"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&quot;R$&quot;#,##0.00"/>
  </numFmts>
  <fonts count="25">
    <font>
      <sz val="10"/>
      <color theme="1"/>
      <name val="Calibri"/>
      <family val="2"/>
    </font>
    <font>
      <u/>
      <sz val="10"/>
      <color theme="10"/>
      <name val="Calibri"/>
      <family val="2"/>
    </font>
    <font>
      <u/>
      <sz val="10"/>
      <color theme="11"/>
      <name val="Calibri"/>
      <family val="2"/>
    </font>
    <font>
      <sz val="11"/>
      <name val="Calibri"/>
      <scheme val="minor"/>
    </font>
    <font>
      <sz val="11"/>
      <color theme="0"/>
      <name val="Calibri"/>
      <scheme val="minor"/>
    </font>
    <font>
      <sz val="10"/>
      <color theme="0"/>
      <name val="Arial"/>
    </font>
    <font>
      <sz val="10"/>
      <name val="Arial"/>
    </font>
    <font>
      <u/>
      <sz val="10"/>
      <color theme="10"/>
      <name val="Arial"/>
    </font>
    <font>
      <sz val="8"/>
      <name val="Calibri"/>
      <family val="2"/>
    </font>
    <font>
      <sz val="12"/>
      <color indexed="81"/>
      <name val="Calibri"/>
    </font>
    <font>
      <sz val="11"/>
      <color theme="0"/>
      <name val="Calibri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</font>
    <font>
      <b/>
      <sz val="36"/>
      <color theme="1" tint="0.499984740745262"/>
      <name val="Calibri"/>
      <scheme val="minor"/>
    </font>
    <font>
      <b/>
      <sz val="11"/>
      <name val="Calibri"/>
      <scheme val="minor"/>
    </font>
    <font>
      <i/>
      <sz val="11"/>
      <name val="Calibri"/>
      <scheme val="minor"/>
    </font>
    <font>
      <b/>
      <sz val="28"/>
      <color theme="1" tint="0.499984740745262"/>
      <name val="Calibri"/>
      <scheme val="minor"/>
    </font>
    <font>
      <sz val="12"/>
      <color indexed="81"/>
      <name val="Calibri"/>
      <scheme val="minor"/>
    </font>
    <font>
      <sz val="11"/>
      <name val="Calibri"/>
    </font>
    <font>
      <b/>
      <sz val="11"/>
      <color theme="0"/>
      <name val="Calibri"/>
    </font>
    <font>
      <b/>
      <sz val="11"/>
      <name val="Calibri"/>
    </font>
    <font>
      <b/>
      <sz val="12"/>
      <color indexed="81"/>
      <name val="Calibri"/>
    </font>
    <font>
      <sz val="12"/>
      <name val="Calibri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A9ED8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rgb="FF000000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2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2">
    <xf numFmtId="0" fontId="0" fillId="0" borderId="0" xfId="0"/>
    <xf numFmtId="0" fontId="3" fillId="2" borderId="0" xfId="45" applyFont="1" applyFill="1" applyAlignment="1">
      <alignment horizontal="left" vertical="center"/>
    </xf>
    <xf numFmtId="0" fontId="6" fillId="0" borderId="0" xfId="45"/>
    <xf numFmtId="0" fontId="6" fillId="3" borderId="0" xfId="45" applyFill="1"/>
    <xf numFmtId="0" fontId="6" fillId="2" borderId="0" xfId="45" applyFill="1"/>
    <xf numFmtId="0" fontId="6" fillId="2" borderId="0" xfId="45" applyFont="1" applyFill="1" applyBorder="1"/>
    <xf numFmtId="0" fontId="6" fillId="2" borderId="1" xfId="45" applyFill="1" applyBorder="1"/>
    <xf numFmtId="0" fontId="6" fillId="2" borderId="0" xfId="45" applyFill="1" applyAlignment="1">
      <alignment wrapText="1"/>
    </xf>
    <xf numFmtId="0" fontId="3" fillId="0" borderId="0" xfId="45" applyFont="1" applyAlignment="1">
      <alignment horizontal="left" vertical="center"/>
    </xf>
    <xf numFmtId="0" fontId="3" fillId="0" borderId="0" xfId="45" applyFont="1" applyFill="1" applyBorder="1" applyAlignment="1">
      <alignment horizontal="left" vertical="center"/>
    </xf>
    <xf numFmtId="0" fontId="5" fillId="3" borderId="6" xfId="46" applyFont="1" applyFill="1" applyBorder="1" applyAlignment="1">
      <alignment horizontal="center" vertical="center"/>
    </xf>
    <xf numFmtId="0" fontId="4" fillId="3" borderId="0" xfId="45" applyFont="1" applyFill="1" applyAlignment="1">
      <alignment horizontal="center" vertical="center"/>
    </xf>
    <xf numFmtId="0" fontId="4" fillId="2" borderId="0" xfId="45" applyFont="1" applyFill="1" applyAlignment="1">
      <alignment horizontal="left" vertical="center"/>
    </xf>
    <xf numFmtId="0" fontId="11" fillId="0" borderId="0" xfId="45" applyFont="1" applyFill="1" applyBorder="1" applyAlignment="1" applyProtection="1">
      <alignment horizontal="left" vertical="center"/>
      <protection locked="0"/>
    </xf>
    <xf numFmtId="0" fontId="3" fillId="0" borderId="0" xfId="45" applyNumberFormat="1" applyFont="1" applyFill="1" applyBorder="1" applyAlignment="1" applyProtection="1">
      <alignment horizontal="left" vertical="center"/>
      <protection locked="0"/>
    </xf>
    <xf numFmtId="0" fontId="3" fillId="0" borderId="0" xfId="45" applyFont="1" applyFill="1" applyAlignment="1">
      <alignment horizontal="left" vertical="center"/>
    </xf>
    <xf numFmtId="0" fontId="4" fillId="3" borderId="1" xfId="45" applyFont="1" applyFill="1" applyBorder="1" applyAlignment="1" applyProtection="1">
      <alignment horizontal="center" vertical="center"/>
      <protection locked="0"/>
    </xf>
    <xf numFmtId="9" fontId="3" fillId="5" borderId="1" xfId="97" applyFont="1" applyFill="1" applyBorder="1" applyAlignment="1">
      <alignment horizontal="center" vertical="center"/>
    </xf>
    <xf numFmtId="0" fontId="4" fillId="0" borderId="0" xfId="45" applyFont="1" applyFill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" fillId="0" borderId="0" xfId="45" applyFont="1" applyBorder="1" applyAlignment="1">
      <alignment horizontal="left" vertical="center"/>
    </xf>
    <xf numFmtId="0" fontId="3" fillId="5" borderId="1" xfId="45" applyFont="1" applyFill="1" applyBorder="1" applyAlignment="1">
      <alignment horizontal="center" vertical="center"/>
    </xf>
    <xf numFmtId="0" fontId="4" fillId="4" borderId="1" xfId="45" applyFont="1" applyFill="1" applyBorder="1" applyAlignment="1">
      <alignment horizontal="center" vertical="center"/>
    </xf>
    <xf numFmtId="0" fontId="4" fillId="3" borderId="1" xfId="45" applyFont="1" applyFill="1" applyBorder="1" applyAlignment="1">
      <alignment horizontal="center" vertical="center" wrapText="1"/>
    </xf>
    <xf numFmtId="0" fontId="6" fillId="0" borderId="0" xfId="45" applyAlignment="1">
      <alignment horizontal="center"/>
    </xf>
    <xf numFmtId="0" fontId="3" fillId="0" borderId="11" xfId="45" applyFont="1" applyFill="1" applyBorder="1" applyAlignment="1">
      <alignment horizontal="center" vertical="center"/>
    </xf>
    <xf numFmtId="0" fontId="3" fillId="0" borderId="1" xfId="45" applyFont="1" applyFill="1" applyBorder="1" applyAlignment="1">
      <alignment horizontal="center" vertical="center"/>
    </xf>
    <xf numFmtId="0" fontId="3" fillId="0" borderId="7" xfId="45" applyFont="1" applyFill="1" applyBorder="1" applyAlignment="1">
      <alignment horizontal="center" vertical="center" wrapText="1"/>
    </xf>
    <xf numFmtId="0" fontId="3" fillId="0" borderId="1" xfId="45" applyFont="1" applyFill="1" applyBorder="1" applyAlignment="1">
      <alignment horizontal="center" vertical="center"/>
    </xf>
    <xf numFmtId="0" fontId="3" fillId="0" borderId="0" xfId="45" applyFont="1" applyFill="1" applyAlignment="1">
      <alignment horizontal="center" vertical="center" wrapText="1"/>
    </xf>
    <xf numFmtId="0" fontId="3" fillId="0" borderId="0" xfId="45" applyFont="1" applyFill="1" applyBorder="1" applyAlignment="1">
      <alignment horizontal="center" vertical="center" wrapText="1"/>
    </xf>
    <xf numFmtId="0" fontId="3" fillId="0" borderId="1" xfId="45" applyFont="1" applyFill="1" applyBorder="1" applyAlignment="1">
      <alignment horizontal="center" vertical="center" wrapText="1"/>
    </xf>
    <xf numFmtId="0" fontId="3" fillId="0" borderId="9" xfId="45" applyFont="1" applyFill="1" applyBorder="1" applyAlignment="1">
      <alignment horizontal="center" vertical="center" wrapText="1"/>
    </xf>
    <xf numFmtId="0" fontId="3" fillId="0" borderId="10" xfId="45" applyFont="1" applyFill="1" applyBorder="1" applyAlignment="1">
      <alignment horizontal="center" vertical="center" wrapText="1"/>
    </xf>
    <xf numFmtId="0" fontId="4" fillId="0" borderId="0" xfId="45" applyFont="1" applyFill="1" applyAlignment="1">
      <alignment horizontal="center" vertical="center"/>
    </xf>
    <xf numFmtId="0" fontId="3" fillId="0" borderId="1" xfId="45" applyFont="1" applyFill="1" applyBorder="1" applyAlignment="1">
      <alignment horizontal="center" vertical="center"/>
    </xf>
    <xf numFmtId="0" fontId="4" fillId="3" borderId="1" xfId="45" applyFont="1" applyFill="1" applyBorder="1" applyAlignment="1">
      <alignment horizontal="center" vertical="center"/>
    </xf>
    <xf numFmtId="0" fontId="4" fillId="0" borderId="1" xfId="45" applyFont="1" applyFill="1" applyBorder="1" applyAlignment="1">
      <alignment horizontal="left" vertical="center"/>
    </xf>
    <xf numFmtId="9" fontId="4" fillId="0" borderId="1" xfId="45" applyNumberFormat="1" applyFont="1" applyFill="1" applyBorder="1" applyAlignment="1">
      <alignment horizontal="left" vertical="center"/>
    </xf>
    <xf numFmtId="0" fontId="5" fillId="3" borderId="0" xfId="45" applyFont="1" applyFill="1"/>
    <xf numFmtId="0" fontId="6" fillId="2" borderId="4" xfId="45" applyFill="1" applyBorder="1" applyAlignment="1"/>
    <xf numFmtId="0" fontId="6" fillId="2" borderId="0" xfId="45" applyFill="1" applyAlignment="1"/>
    <xf numFmtId="0" fontId="14" fillId="2" borderId="0" xfId="45" applyFont="1" applyFill="1" applyAlignment="1">
      <alignment vertical="center"/>
    </xf>
    <xf numFmtId="10" fontId="3" fillId="5" borderId="1" xfId="97" applyNumberFormat="1" applyFont="1" applyFill="1" applyBorder="1" applyAlignment="1">
      <alignment horizontal="center" vertical="center"/>
    </xf>
    <xf numFmtId="0" fontId="3" fillId="0" borderId="1" xfId="45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4" fillId="2" borderId="0" xfId="45" applyFont="1" applyFill="1" applyBorder="1" applyAlignment="1" applyProtection="1">
      <alignment horizontal="center" vertical="center"/>
      <protection locked="0"/>
    </xf>
    <xf numFmtId="0" fontId="3" fillId="0" borderId="0" xfId="45" applyFont="1" applyFill="1" applyBorder="1" applyAlignment="1">
      <alignment vertical="center"/>
    </xf>
    <xf numFmtId="0" fontId="3" fillId="0" borderId="4" xfId="45" applyFont="1" applyFill="1" applyBorder="1" applyAlignment="1">
      <alignment vertical="center"/>
    </xf>
    <xf numFmtId="0" fontId="3" fillId="2" borderId="0" xfId="45" applyFont="1" applyFill="1" applyBorder="1" applyAlignment="1">
      <alignment horizontal="center" vertical="center"/>
    </xf>
    <xf numFmtId="0" fontId="16" fillId="2" borderId="0" xfId="45" applyFont="1" applyFill="1" applyBorder="1" applyAlignment="1">
      <alignment horizontal="center" vertical="center" wrapText="1"/>
    </xf>
    <xf numFmtId="0" fontId="4" fillId="2" borderId="0" xfId="45" applyFont="1" applyFill="1" applyBorder="1" applyAlignment="1">
      <alignment horizontal="center" vertical="center"/>
    </xf>
    <xf numFmtId="0" fontId="3" fillId="2" borderId="0" xfId="45" applyFont="1" applyFill="1" applyBorder="1" applyAlignment="1">
      <alignment horizontal="left" vertical="center"/>
    </xf>
    <xf numFmtId="0" fontId="3" fillId="2" borderId="0" xfId="45" applyFont="1" applyFill="1" applyBorder="1" applyAlignment="1">
      <alignment vertical="center"/>
    </xf>
    <xf numFmtId="0" fontId="4" fillId="2" borderId="0" xfId="45" applyFont="1" applyFill="1" applyBorder="1" applyAlignment="1">
      <alignment vertical="center"/>
    </xf>
    <xf numFmtId="0" fontId="16" fillId="2" borderId="0" xfId="45" applyFont="1" applyFill="1" applyBorder="1" applyAlignment="1">
      <alignment vertical="center" wrapText="1"/>
    </xf>
    <xf numFmtId="0" fontId="3" fillId="0" borderId="1" xfId="45" applyFont="1" applyFill="1" applyBorder="1" applyAlignment="1">
      <alignment horizontal="left" vertical="center"/>
    </xf>
    <xf numFmtId="0" fontId="3" fillId="2" borderId="0" xfId="45" applyNumberFormat="1" applyFont="1" applyFill="1" applyBorder="1" applyAlignment="1">
      <alignment vertical="center" wrapText="1"/>
    </xf>
    <xf numFmtId="0" fontId="10" fillId="2" borderId="0" xfId="45" applyFont="1" applyFill="1" applyBorder="1" applyAlignment="1">
      <alignment horizontal="center" vertical="center"/>
    </xf>
    <xf numFmtId="0" fontId="10" fillId="2" borderId="0" xfId="45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20" fillId="2" borderId="0" xfId="45" applyFont="1" applyFill="1" applyBorder="1" applyAlignment="1">
      <alignment horizontal="left" vertical="center"/>
    </xf>
    <xf numFmtId="0" fontId="6" fillId="3" borderId="0" xfId="45" applyFill="1" applyBorder="1"/>
    <xf numFmtId="0" fontId="3" fillId="2" borderId="24" xfId="45" applyNumberFormat="1" applyFont="1" applyFill="1" applyBorder="1" applyAlignment="1">
      <alignment horizontal="center" vertical="center" wrapText="1"/>
    </xf>
    <xf numFmtId="0" fontId="17" fillId="2" borderId="0" xfId="45" applyFont="1" applyFill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" fillId="5" borderId="9" xfId="45" applyFont="1" applyFill="1" applyBorder="1" applyAlignment="1">
      <alignment horizontal="center" vertical="center" wrapText="1"/>
    </xf>
    <xf numFmtId="0" fontId="3" fillId="5" borderId="1" xfId="45" applyFont="1" applyFill="1" applyBorder="1" applyAlignment="1">
      <alignment horizontal="center" vertical="center" wrapText="1"/>
    </xf>
    <xf numFmtId="0" fontId="3" fillId="5" borderId="1" xfId="45" applyNumberFormat="1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3" fillId="5" borderId="17" xfId="45" applyFont="1" applyFill="1" applyBorder="1" applyAlignment="1">
      <alignment horizontal="center" vertical="center" wrapText="1"/>
    </xf>
    <xf numFmtId="0" fontId="3" fillId="5" borderId="18" xfId="45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3" fillId="5" borderId="14" xfId="45" applyFont="1" applyFill="1" applyBorder="1" applyAlignment="1">
      <alignment horizontal="center" vertical="center" wrapText="1"/>
    </xf>
    <xf numFmtId="0" fontId="3" fillId="5" borderId="15" xfId="45" applyNumberFormat="1" applyFont="1" applyFill="1" applyBorder="1" applyAlignment="1">
      <alignment horizontal="center" vertical="center" wrapText="1"/>
    </xf>
    <xf numFmtId="0" fontId="3" fillId="5" borderId="16" xfId="45" applyFont="1" applyFill="1" applyBorder="1" applyAlignment="1">
      <alignment horizontal="center" vertical="center" wrapText="1"/>
    </xf>
    <xf numFmtId="166" fontId="3" fillId="2" borderId="17" xfId="45" applyNumberFormat="1" applyFont="1" applyFill="1" applyBorder="1" applyAlignment="1">
      <alignment horizontal="center" vertical="center" wrapText="1"/>
    </xf>
    <xf numFmtId="166" fontId="3" fillId="2" borderId="1" xfId="45" applyNumberFormat="1" applyFont="1" applyFill="1" applyBorder="1" applyAlignment="1">
      <alignment horizontal="center" vertical="center" wrapText="1"/>
    </xf>
    <xf numFmtId="166" fontId="19" fillId="6" borderId="17" xfId="0" applyNumberFormat="1" applyFont="1" applyFill="1" applyBorder="1" applyAlignment="1">
      <alignment horizontal="center" vertical="center" wrapText="1"/>
    </xf>
    <xf numFmtId="166" fontId="19" fillId="6" borderId="1" xfId="0" applyNumberFormat="1" applyFont="1" applyFill="1" applyBorder="1" applyAlignment="1">
      <alignment horizontal="center" vertical="center" wrapText="1"/>
    </xf>
    <xf numFmtId="166" fontId="3" fillId="0" borderId="2" xfId="45" applyNumberFormat="1" applyFont="1" applyFill="1" applyBorder="1" applyAlignment="1">
      <alignment horizontal="center" vertical="center"/>
    </xf>
    <xf numFmtId="166" fontId="3" fillId="0" borderId="1" xfId="45" applyNumberFormat="1" applyFont="1" applyFill="1" applyBorder="1" applyAlignment="1">
      <alignment horizontal="center" vertical="center"/>
    </xf>
    <xf numFmtId="166" fontId="3" fillId="0" borderId="17" xfId="45" applyNumberFormat="1" applyFont="1" applyFill="1" applyBorder="1" applyAlignment="1">
      <alignment horizontal="center" vertical="center"/>
    </xf>
    <xf numFmtId="166" fontId="19" fillId="6" borderId="31" xfId="0" applyNumberFormat="1" applyFont="1" applyFill="1" applyBorder="1" applyAlignment="1">
      <alignment horizontal="center" vertical="center" wrapText="1"/>
    </xf>
    <xf numFmtId="166" fontId="19" fillId="6" borderId="8" xfId="0" applyNumberFormat="1" applyFont="1" applyFill="1" applyBorder="1" applyAlignment="1">
      <alignment horizontal="center" vertical="center" wrapText="1"/>
    </xf>
    <xf numFmtId="0" fontId="3" fillId="0" borderId="0" xfId="45" applyFont="1" applyFill="1" applyBorder="1" applyAlignment="1">
      <alignment horizontal="center" vertical="center"/>
    </xf>
    <xf numFmtId="0" fontId="3" fillId="0" borderId="9" xfId="45" applyFont="1" applyFill="1" applyBorder="1" applyAlignment="1">
      <alignment horizontal="center" vertical="center"/>
    </xf>
    <xf numFmtId="0" fontId="3" fillId="0" borderId="8" xfId="45" applyFont="1" applyFill="1" applyBorder="1" applyAlignment="1">
      <alignment horizontal="center" vertical="center"/>
    </xf>
    <xf numFmtId="0" fontId="3" fillId="0" borderId="7" xfId="45" applyFont="1" applyFill="1" applyBorder="1" applyAlignment="1">
      <alignment horizontal="center" vertical="center"/>
    </xf>
    <xf numFmtId="0" fontId="4" fillId="0" borderId="0" xfId="45" applyFont="1" applyFill="1" applyBorder="1" applyAlignment="1">
      <alignment horizontal="left" vertical="center"/>
    </xf>
    <xf numFmtId="0" fontId="6" fillId="3" borderId="1" xfId="45" applyFill="1" applyBorder="1"/>
    <xf numFmtId="0" fontId="5" fillId="3" borderId="1" xfId="46" applyFont="1" applyFill="1" applyBorder="1" applyAlignment="1">
      <alignment horizontal="center" vertical="center"/>
    </xf>
    <xf numFmtId="0" fontId="5" fillId="3" borderId="1" xfId="46" applyFont="1" applyFill="1" applyBorder="1" applyAlignment="1">
      <alignment horizontal="center" vertical="center" wrapText="1"/>
    </xf>
    <xf numFmtId="0" fontId="5" fillId="4" borderId="1" xfId="46" applyFont="1" applyFill="1" applyBorder="1" applyAlignment="1">
      <alignment horizontal="center" vertical="center" wrapText="1"/>
    </xf>
    <xf numFmtId="0" fontId="5" fillId="4" borderId="1" xfId="46" applyFont="1" applyFill="1" applyBorder="1" applyAlignment="1">
      <alignment horizontal="center" vertical="center"/>
    </xf>
    <xf numFmtId="166" fontId="3" fillId="5" borderId="1" xfId="45" applyNumberFormat="1" applyFont="1" applyFill="1" applyBorder="1" applyAlignment="1">
      <alignment horizontal="center" vertical="center"/>
    </xf>
    <xf numFmtId="166" fontId="3" fillId="2" borderId="1" xfId="45" applyNumberFormat="1" applyFont="1" applyFill="1" applyBorder="1" applyAlignment="1">
      <alignment horizontal="center" vertical="center"/>
    </xf>
    <xf numFmtId="166" fontId="3" fillId="0" borderId="1" xfId="45" applyNumberFormat="1" applyFont="1" applyFill="1" applyBorder="1" applyAlignment="1">
      <alignment horizontal="left" vertical="center"/>
    </xf>
    <xf numFmtId="0" fontId="4" fillId="0" borderId="0" xfId="45" applyFont="1" applyFill="1" applyAlignment="1">
      <alignment horizontal="left" vertical="center"/>
    </xf>
    <xf numFmtId="0" fontId="3" fillId="5" borderId="9" xfId="45" applyFont="1" applyFill="1" applyBorder="1" applyAlignment="1">
      <alignment horizontal="center" vertical="center"/>
    </xf>
    <xf numFmtId="0" fontId="3" fillId="2" borderId="9" xfId="45" applyFont="1" applyFill="1" applyBorder="1" applyAlignment="1">
      <alignment horizontal="center" vertical="center"/>
    </xf>
    <xf numFmtId="0" fontId="3" fillId="0" borderId="9" xfId="45" applyFont="1" applyFill="1" applyBorder="1" applyAlignment="1">
      <alignment horizontal="left" vertical="center"/>
    </xf>
    <xf numFmtId="0" fontId="3" fillId="5" borderId="17" xfId="45" applyFont="1" applyFill="1" applyBorder="1" applyAlignment="1">
      <alignment horizontal="center" vertical="center"/>
    </xf>
    <xf numFmtId="0" fontId="3" fillId="5" borderId="18" xfId="45" applyFont="1" applyFill="1" applyBorder="1" applyAlignment="1">
      <alignment horizontal="center" vertical="center"/>
    </xf>
    <xf numFmtId="0" fontId="3" fillId="0" borderId="17" xfId="45" applyFont="1" applyFill="1" applyBorder="1" applyAlignment="1">
      <alignment horizontal="center" vertical="center"/>
    </xf>
    <xf numFmtId="0" fontId="3" fillId="0" borderId="18" xfId="45" applyFont="1" applyFill="1" applyBorder="1" applyAlignment="1">
      <alignment horizontal="center" vertical="center"/>
    </xf>
    <xf numFmtId="0" fontId="3" fillId="5" borderId="19" xfId="45" applyFont="1" applyFill="1" applyBorder="1" applyAlignment="1">
      <alignment horizontal="center" vertical="center"/>
    </xf>
    <xf numFmtId="0" fontId="3" fillId="5" borderId="20" xfId="45" applyFont="1" applyFill="1" applyBorder="1" applyAlignment="1">
      <alignment horizontal="center" vertical="center"/>
    </xf>
    <xf numFmtId="0" fontId="3" fillId="5" borderId="21" xfId="45" applyFont="1" applyFill="1" applyBorder="1" applyAlignment="1">
      <alignment horizontal="center" vertical="center"/>
    </xf>
    <xf numFmtId="0" fontId="3" fillId="5" borderId="22" xfId="45" applyFont="1" applyFill="1" applyBorder="1" applyAlignment="1">
      <alignment horizontal="center" vertical="center"/>
    </xf>
    <xf numFmtId="0" fontId="3" fillId="5" borderId="32" xfId="45" applyFont="1" applyFill="1" applyBorder="1" applyAlignment="1">
      <alignment horizontal="center" vertical="center"/>
    </xf>
    <xf numFmtId="0" fontId="3" fillId="0" borderId="33" xfId="45" applyFont="1" applyFill="1" applyBorder="1" applyAlignment="1">
      <alignment horizontal="center" vertical="center"/>
    </xf>
    <xf numFmtId="0" fontId="3" fillId="0" borderId="34" xfId="45" applyFont="1" applyFill="1" applyBorder="1" applyAlignment="1">
      <alignment horizontal="center" vertical="center"/>
    </xf>
    <xf numFmtId="0" fontId="3" fillId="5" borderId="33" xfId="45" applyFont="1" applyFill="1" applyBorder="1" applyAlignment="1">
      <alignment horizontal="center" vertical="center"/>
    </xf>
    <xf numFmtId="0" fontId="3" fillId="5" borderId="7" xfId="45" applyFont="1" applyFill="1" applyBorder="1" applyAlignment="1">
      <alignment horizontal="center" vertical="center"/>
    </xf>
    <xf numFmtId="0" fontId="3" fillId="5" borderId="34" xfId="45" applyFont="1" applyFill="1" applyBorder="1" applyAlignment="1">
      <alignment horizontal="center" vertical="center"/>
    </xf>
    <xf numFmtId="0" fontId="3" fillId="5" borderId="10" xfId="45" applyFont="1" applyFill="1" applyBorder="1" applyAlignment="1">
      <alignment horizontal="center" vertical="center"/>
    </xf>
    <xf numFmtId="0" fontId="4" fillId="3" borderId="25" xfId="45" applyFont="1" applyFill="1" applyBorder="1" applyAlignment="1">
      <alignment horizontal="center" vertical="center"/>
    </xf>
    <xf numFmtId="0" fontId="4" fillId="3" borderId="1" xfId="45" applyNumberFormat="1" applyFont="1" applyFill="1" applyBorder="1" applyAlignment="1">
      <alignment horizontal="center" vertical="center" wrapText="1"/>
    </xf>
    <xf numFmtId="166" fontId="3" fillId="5" borderId="19" xfId="45" applyNumberFormat="1" applyFont="1" applyFill="1" applyBorder="1" applyAlignment="1">
      <alignment horizontal="center" vertical="center" wrapText="1"/>
    </xf>
    <xf numFmtId="166" fontId="3" fillId="5" borderId="20" xfId="45" applyNumberFormat="1" applyFont="1" applyFill="1" applyBorder="1" applyAlignment="1">
      <alignment horizontal="center" vertical="center" wrapText="1"/>
    </xf>
    <xf numFmtId="166" fontId="3" fillId="5" borderId="22" xfId="45" applyNumberFormat="1" applyFont="1" applyFill="1" applyBorder="1" applyAlignment="1">
      <alignment horizontal="center" vertical="center" wrapText="1"/>
    </xf>
    <xf numFmtId="166" fontId="3" fillId="5" borderId="21" xfId="45" applyNumberFormat="1" applyFont="1" applyFill="1" applyBorder="1" applyAlignment="1">
      <alignment horizontal="center" vertical="center" wrapText="1"/>
    </xf>
    <xf numFmtId="166" fontId="19" fillId="7" borderId="22" xfId="0" applyNumberFormat="1" applyFont="1" applyFill="1" applyBorder="1" applyAlignment="1">
      <alignment horizontal="center" vertical="center" wrapText="1"/>
    </xf>
    <xf numFmtId="166" fontId="19" fillId="7" borderId="21" xfId="0" applyNumberFormat="1" applyFont="1" applyFill="1" applyBorder="1" applyAlignment="1">
      <alignment horizontal="center" vertical="center" wrapText="1"/>
    </xf>
    <xf numFmtId="166" fontId="3" fillId="5" borderId="23" xfId="45" applyNumberFormat="1" applyFont="1" applyFill="1" applyBorder="1" applyAlignment="1">
      <alignment horizontal="center" vertical="center" wrapText="1"/>
    </xf>
    <xf numFmtId="166" fontId="3" fillId="5" borderId="21" xfId="45" applyNumberFormat="1" applyFont="1" applyFill="1" applyBorder="1" applyAlignment="1">
      <alignment horizontal="center" vertical="center"/>
    </xf>
    <xf numFmtId="166" fontId="3" fillId="2" borderId="18" xfId="45" applyNumberFormat="1" applyFont="1" applyFill="1" applyBorder="1" applyAlignment="1">
      <alignment horizontal="center" vertical="center" wrapText="1"/>
    </xf>
    <xf numFmtId="166" fontId="3" fillId="5" borderId="17" xfId="45" applyNumberFormat="1" applyFont="1" applyFill="1" applyBorder="1" applyAlignment="1">
      <alignment horizontal="center" vertical="center"/>
    </xf>
    <xf numFmtId="166" fontId="3" fillId="5" borderId="9" xfId="45" applyNumberFormat="1" applyFont="1" applyFill="1" applyBorder="1" applyAlignment="1">
      <alignment horizontal="center" vertical="center" wrapText="1"/>
    </xf>
    <xf numFmtId="0" fontId="23" fillId="0" borderId="1" xfId="45" applyFont="1" applyFill="1" applyBorder="1" applyAlignment="1">
      <alignment horizontal="center" vertical="center" wrapText="1"/>
    </xf>
    <xf numFmtId="0" fontId="3" fillId="5" borderId="1" xfId="45" applyFont="1" applyFill="1" applyBorder="1" applyAlignment="1">
      <alignment vertical="center" wrapText="1"/>
    </xf>
    <xf numFmtId="0" fontId="3" fillId="0" borderId="1" xfId="45" applyFont="1" applyFill="1" applyBorder="1" applyAlignment="1">
      <alignment vertical="center" wrapText="1"/>
    </xf>
    <xf numFmtId="0" fontId="3" fillId="2" borderId="1" xfId="45" applyFont="1" applyFill="1" applyBorder="1" applyAlignment="1">
      <alignment vertical="center" wrapText="1"/>
    </xf>
    <xf numFmtId="0" fontId="4" fillId="3" borderId="9" xfId="45" applyFont="1" applyFill="1" applyBorder="1" applyAlignment="1">
      <alignment horizontal="center" vertical="center" wrapText="1"/>
    </xf>
    <xf numFmtId="0" fontId="10" fillId="3" borderId="19" xfId="45" applyFont="1" applyFill="1" applyBorder="1" applyAlignment="1">
      <alignment horizontal="center" vertical="center"/>
    </xf>
    <xf numFmtId="0" fontId="10" fillId="3" borderId="20" xfId="45" applyFont="1" applyFill="1" applyBorder="1" applyAlignment="1">
      <alignment horizontal="center" vertical="center"/>
    </xf>
    <xf numFmtId="0" fontId="10" fillId="3" borderId="21" xfId="45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7" fillId="2" borderId="0" xfId="45" applyFont="1" applyFill="1" applyAlignment="1">
      <alignment horizontal="center" vertical="center"/>
    </xf>
    <xf numFmtId="0" fontId="3" fillId="0" borderId="9" xfId="45" applyFont="1" applyFill="1" applyBorder="1" applyAlignment="1">
      <alignment horizontal="center" vertical="center"/>
    </xf>
    <xf numFmtId="0" fontId="3" fillId="0" borderId="3" xfId="45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16" fillId="0" borderId="0" xfId="45" applyFont="1" applyFill="1" applyBorder="1" applyAlignment="1">
      <alignment horizontal="center" vertical="center" wrapText="1"/>
    </xf>
    <xf numFmtId="0" fontId="3" fillId="2" borderId="0" xfId="45" applyFont="1" applyFill="1" applyBorder="1" applyAlignment="1">
      <alignment horizontal="center" vertical="center"/>
    </xf>
    <xf numFmtId="0" fontId="4" fillId="2" borderId="0" xfId="45" applyFont="1" applyFill="1" applyBorder="1" applyAlignment="1">
      <alignment horizontal="center" vertical="center"/>
    </xf>
    <xf numFmtId="0" fontId="16" fillId="2" borderId="0" xfId="45" applyFont="1" applyFill="1" applyBorder="1" applyAlignment="1">
      <alignment horizontal="center" vertical="center" wrapText="1"/>
    </xf>
    <xf numFmtId="0" fontId="4" fillId="3" borderId="35" xfId="45" applyFont="1" applyFill="1" applyBorder="1" applyAlignment="1">
      <alignment horizontal="center" vertical="center"/>
    </xf>
    <xf numFmtId="0" fontId="4" fillId="3" borderId="36" xfId="45" applyFont="1" applyFill="1" applyBorder="1" applyAlignment="1">
      <alignment horizontal="center" vertical="center"/>
    </xf>
    <xf numFmtId="0" fontId="4" fillId="3" borderId="27" xfId="45" applyFont="1" applyFill="1" applyBorder="1" applyAlignment="1">
      <alignment horizontal="center" vertical="center"/>
    </xf>
    <xf numFmtId="0" fontId="4" fillId="3" borderId="26" xfId="45" applyFont="1" applyFill="1" applyBorder="1" applyAlignment="1">
      <alignment horizontal="center" vertical="center"/>
    </xf>
    <xf numFmtId="0" fontId="4" fillId="3" borderId="28" xfId="45" applyFont="1" applyFill="1" applyBorder="1" applyAlignment="1">
      <alignment horizontal="center" vertical="center"/>
    </xf>
    <xf numFmtId="0" fontId="4" fillId="3" borderId="29" xfId="45" applyFont="1" applyFill="1" applyBorder="1" applyAlignment="1">
      <alignment horizontal="center" vertical="center"/>
    </xf>
    <xf numFmtId="0" fontId="4" fillId="3" borderId="30" xfId="45" applyFont="1" applyFill="1" applyBorder="1" applyAlignment="1">
      <alignment horizontal="center" vertical="center"/>
    </xf>
    <xf numFmtId="0" fontId="10" fillId="3" borderId="14" xfId="45" applyFont="1" applyFill="1" applyBorder="1" applyAlignment="1">
      <alignment horizontal="center" vertical="center"/>
    </xf>
    <xf numFmtId="0" fontId="10" fillId="3" borderId="15" xfId="45" applyFont="1" applyFill="1" applyBorder="1" applyAlignment="1">
      <alignment horizontal="center" vertical="center"/>
    </xf>
    <xf numFmtId="0" fontId="10" fillId="3" borderId="16" xfId="45" applyFont="1" applyFill="1" applyBorder="1" applyAlignment="1">
      <alignment horizontal="center" vertical="center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10" fillId="3" borderId="9" xfId="45" applyFont="1" applyFill="1" applyBorder="1" applyAlignment="1">
      <alignment horizontal="center" vertical="center" wrapText="1"/>
    </xf>
    <xf numFmtId="0" fontId="10" fillId="3" borderId="3" xfId="45" applyFont="1" applyFill="1" applyBorder="1" applyAlignment="1">
      <alignment horizontal="center" vertical="center" wrapText="1"/>
    </xf>
    <xf numFmtId="0" fontId="10" fillId="3" borderId="2" xfId="45" applyFont="1" applyFill="1" applyBorder="1" applyAlignment="1">
      <alignment horizontal="center" vertical="center" wrapText="1"/>
    </xf>
    <xf numFmtId="0" fontId="10" fillId="3" borderId="9" xfId="45" applyFont="1" applyFill="1" applyBorder="1" applyAlignment="1">
      <alignment horizontal="center" vertical="center"/>
    </xf>
    <xf numFmtId="0" fontId="10" fillId="3" borderId="3" xfId="45" applyFont="1" applyFill="1" applyBorder="1" applyAlignment="1">
      <alignment horizontal="center" vertical="center"/>
    </xf>
    <xf numFmtId="0" fontId="10" fillId="3" borderId="1" xfId="45" applyFont="1" applyFill="1" applyBorder="1" applyAlignment="1">
      <alignment horizontal="center" vertical="center"/>
    </xf>
    <xf numFmtId="0" fontId="3" fillId="0" borderId="8" xfId="45" applyFont="1" applyFill="1" applyBorder="1" applyAlignment="1">
      <alignment horizontal="center" vertical="center"/>
    </xf>
    <xf numFmtId="0" fontId="3" fillId="0" borderId="6" xfId="45" applyFont="1" applyFill="1" applyBorder="1" applyAlignment="1">
      <alignment horizontal="center" vertical="center"/>
    </xf>
    <xf numFmtId="0" fontId="3" fillId="0" borderId="7" xfId="45" applyFont="1" applyFill="1" applyBorder="1" applyAlignment="1">
      <alignment horizontal="center" vertical="center"/>
    </xf>
    <xf numFmtId="0" fontId="3" fillId="0" borderId="8" xfId="45" applyFont="1" applyFill="1" applyBorder="1" applyAlignment="1">
      <alignment horizontal="center" vertical="center" wrapText="1"/>
    </xf>
    <xf numFmtId="0" fontId="3" fillId="0" borderId="6" xfId="45" applyFont="1" applyFill="1" applyBorder="1" applyAlignment="1">
      <alignment horizontal="center" vertical="center" wrapText="1"/>
    </xf>
    <xf numFmtId="0" fontId="3" fillId="0" borderId="7" xfId="45" applyFont="1" applyFill="1" applyBorder="1" applyAlignment="1">
      <alignment horizontal="center" vertical="center" wrapText="1"/>
    </xf>
    <xf numFmtId="0" fontId="3" fillId="5" borderId="8" xfId="45" applyNumberFormat="1" applyFont="1" applyFill="1" applyBorder="1" applyAlignment="1">
      <alignment horizontal="center" vertical="center" wrapText="1"/>
    </xf>
    <xf numFmtId="0" fontId="3" fillId="5" borderId="6" xfId="45" applyNumberFormat="1" applyFont="1" applyFill="1" applyBorder="1" applyAlignment="1">
      <alignment horizontal="center" vertical="center" wrapText="1"/>
    </xf>
    <xf numFmtId="0" fontId="3" fillId="5" borderId="7" xfId="45" applyNumberFormat="1" applyFont="1" applyFill="1" applyBorder="1" applyAlignment="1">
      <alignment horizontal="center" vertical="center" wrapText="1"/>
    </xf>
    <xf numFmtId="0" fontId="5" fillId="3" borderId="4" xfId="46" applyFont="1" applyFill="1" applyBorder="1" applyAlignment="1">
      <alignment horizontal="center" vertical="center"/>
    </xf>
    <xf numFmtId="0" fontId="5" fillId="3" borderId="5" xfId="46" applyFont="1" applyFill="1" applyBorder="1" applyAlignment="1">
      <alignment horizontal="center" vertical="center"/>
    </xf>
    <xf numFmtId="0" fontId="4" fillId="3" borderId="0" xfId="45" applyFont="1" applyFill="1" applyAlignment="1">
      <alignment horizontal="center" vertical="center"/>
    </xf>
    <xf numFmtId="0" fontId="4" fillId="3" borderId="5" xfId="45" applyFont="1" applyFill="1" applyBorder="1" applyAlignment="1">
      <alignment horizontal="center" vertical="center"/>
    </xf>
    <xf numFmtId="0" fontId="5" fillId="3" borderId="0" xfId="46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15" fillId="0" borderId="0" xfId="45" applyFont="1" applyFill="1" applyAlignment="1">
      <alignment horizontal="left" vertical="center" indent="1"/>
    </xf>
    <xf numFmtId="9" fontId="3" fillId="5" borderId="9" xfId="45" applyNumberFormat="1" applyFont="1" applyFill="1" applyBorder="1" applyAlignment="1">
      <alignment horizontal="center" vertical="center" wrapText="1"/>
    </xf>
    <xf numFmtId="9" fontId="3" fillId="5" borderId="3" xfId="45" applyNumberFormat="1" applyFont="1" applyFill="1" applyBorder="1" applyAlignment="1">
      <alignment horizontal="center" vertical="center" wrapText="1"/>
    </xf>
    <xf numFmtId="9" fontId="3" fillId="5" borderId="2" xfId="45" applyNumberFormat="1" applyFont="1" applyFill="1" applyBorder="1" applyAlignment="1">
      <alignment horizontal="center" vertical="center" wrapText="1"/>
    </xf>
    <xf numFmtId="0" fontId="15" fillId="0" borderId="11" xfId="45" applyFont="1" applyFill="1" applyBorder="1" applyAlignment="1">
      <alignment horizontal="left" vertical="center" indent="1"/>
    </xf>
    <xf numFmtId="0" fontId="15" fillId="0" borderId="13" xfId="45" applyFont="1" applyFill="1" applyBorder="1" applyAlignment="1">
      <alignment horizontal="center" vertical="center"/>
    </xf>
    <xf numFmtId="0" fontId="3" fillId="5" borderId="10" xfId="45" applyFont="1" applyFill="1" applyBorder="1" applyAlignment="1">
      <alignment horizontal="center" vertical="center" wrapText="1"/>
    </xf>
    <xf numFmtId="0" fontId="3" fillId="5" borderId="12" xfId="45" applyFont="1" applyFill="1" applyBorder="1" applyAlignment="1">
      <alignment horizontal="center" vertical="center" wrapText="1"/>
    </xf>
    <xf numFmtId="0" fontId="14" fillId="2" borderId="0" xfId="45" applyFont="1" applyFill="1" applyAlignment="1">
      <alignment horizontal="center" vertical="center"/>
    </xf>
    <xf numFmtId="0" fontId="5" fillId="3" borderId="4" xfId="46" applyFont="1" applyFill="1" applyBorder="1" applyAlignment="1">
      <alignment horizontal="center" vertical="center" wrapText="1"/>
    </xf>
    <xf numFmtId="0" fontId="5" fillId="3" borderId="5" xfId="46" applyFont="1" applyFill="1" applyBorder="1" applyAlignment="1">
      <alignment horizontal="center" vertical="center" wrapText="1"/>
    </xf>
    <xf numFmtId="0" fontId="3" fillId="5" borderId="9" xfId="45" applyFont="1" applyFill="1" applyBorder="1" applyAlignment="1">
      <alignment horizontal="center" vertical="center" wrapText="1"/>
    </xf>
    <xf numFmtId="0" fontId="3" fillId="5" borderId="2" xfId="45" applyFont="1" applyFill="1" applyBorder="1" applyAlignment="1">
      <alignment horizontal="center" vertical="center" wrapText="1"/>
    </xf>
    <xf numFmtId="0" fontId="3" fillId="0" borderId="11" xfId="45" applyFont="1" applyFill="1" applyBorder="1" applyAlignment="1">
      <alignment horizontal="center" vertical="center"/>
    </xf>
    <xf numFmtId="0" fontId="21" fillId="2" borderId="0" xfId="45" applyFont="1" applyFill="1" applyBorder="1" applyAlignment="1">
      <alignment horizontal="center" vertical="center"/>
    </xf>
    <xf numFmtId="0" fontId="15" fillId="0" borderId="0" xfId="45" applyFont="1" applyFill="1" applyBorder="1" applyAlignment="1">
      <alignment horizontal="center" vertical="center"/>
    </xf>
    <xf numFmtId="0" fontId="24" fillId="3" borderId="9" xfId="45" applyFont="1" applyFill="1" applyBorder="1" applyAlignment="1">
      <alignment horizontal="center" vertical="center" wrapText="1"/>
    </xf>
    <xf numFmtId="0" fontId="24" fillId="3" borderId="2" xfId="45" applyFont="1" applyFill="1" applyBorder="1" applyAlignment="1">
      <alignment horizontal="center" vertical="center" wrapText="1"/>
    </xf>
    <xf numFmtId="0" fontId="19" fillId="5" borderId="9" xfId="45" applyFont="1" applyFill="1" applyBorder="1" applyAlignment="1">
      <alignment horizontal="center" vertical="center"/>
    </xf>
    <xf numFmtId="0" fontId="19" fillId="5" borderId="3" xfId="45" applyFont="1" applyFill="1" applyBorder="1" applyAlignment="1">
      <alignment horizontal="center" vertical="center"/>
    </xf>
    <xf numFmtId="0" fontId="19" fillId="5" borderId="2" xfId="45" applyFont="1" applyFill="1" applyBorder="1" applyAlignment="1">
      <alignment horizontal="center" vertical="center"/>
    </xf>
    <xf numFmtId="0" fontId="3" fillId="5" borderId="9" xfId="45" applyFont="1" applyFill="1" applyBorder="1" applyAlignment="1">
      <alignment horizontal="center" vertical="center"/>
    </xf>
    <xf numFmtId="0" fontId="3" fillId="5" borderId="3" xfId="45" applyFont="1" applyFill="1" applyBorder="1" applyAlignment="1">
      <alignment horizontal="center" vertical="center"/>
    </xf>
    <xf numFmtId="0" fontId="3" fillId="5" borderId="2" xfId="45" applyFont="1" applyFill="1" applyBorder="1" applyAlignment="1">
      <alignment horizontal="center" vertical="center"/>
    </xf>
  </cellXfs>
  <cellStyles count="220">
    <cellStyle name="Comma 2" xfId="47"/>
    <cellStyle name="Currency 2" xfId="8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6" builtinId="8"/>
    <cellStyle name="Hyperlink seguido" xfId="2" builtinId="9" hidden="1"/>
    <cellStyle name="Hyperlink seguido" xfId="4" builtinId="9" hidden="1"/>
    <cellStyle name="Hyperlink seguido" xfId="6" builtinId="9" hidden="1"/>
    <cellStyle name="Hyperlink seguido" xfId="8" builtinId="9" hidden="1"/>
    <cellStyle name="Hyperlink seguido" xfId="10" builtinId="9" hidden="1"/>
    <cellStyle name="Hyperlink seguido" xfId="12" builtinId="9" hidden="1"/>
    <cellStyle name="Hyperlink seguido" xfId="14" builtinId="9" hidden="1"/>
    <cellStyle name="Hyperlink seguido" xfId="16" builtinId="9" hidden="1"/>
    <cellStyle name="Hyperlink seguido" xfId="18" builtinId="9" hidden="1"/>
    <cellStyle name="Hyperlink seguido" xfId="20" builtinId="9" hidden="1"/>
    <cellStyle name="Hyperlink seguido" xfId="22" builtinId="9" hidden="1"/>
    <cellStyle name="Hyperlink seguido" xfId="24" builtinId="9" hidden="1"/>
    <cellStyle name="Hyperlink seguido" xfId="26" builtinId="9" hidden="1"/>
    <cellStyle name="Hyperlink seguido" xfId="28" builtinId="9" hidden="1"/>
    <cellStyle name="Hyperlink seguido" xfId="30" builtinId="9" hidden="1"/>
    <cellStyle name="Hyperlink seguido" xfId="32" builtinId="9" hidden="1"/>
    <cellStyle name="Hyperlink seguido" xfId="34" builtinId="9" hidden="1"/>
    <cellStyle name="Hyperlink seguido" xfId="36" builtinId="9" hidden="1"/>
    <cellStyle name="Hyperlink seguido" xfId="38" builtinId="9" hidden="1"/>
    <cellStyle name="Hyperlink seguido" xfId="40" builtinId="9" hidden="1"/>
    <cellStyle name="Hyperlink seguido" xfId="42" builtinId="9" hidden="1"/>
    <cellStyle name="Hyperlink seguido" xfId="44" builtinId="9" hidden="1"/>
    <cellStyle name="Hyperlink seguido" xfId="49" builtinId="9" hidden="1"/>
    <cellStyle name="Hyperlink seguido" xfId="50" builtinId="9" hidden="1"/>
    <cellStyle name="Hyperlink seguido" xfId="51" builtinId="9" hidden="1"/>
    <cellStyle name="Hyperlink seguido" xfId="52" builtinId="9" hidden="1"/>
    <cellStyle name="Hyperlink seguido" xfId="53" builtinId="9" hidden="1"/>
    <cellStyle name="Hyperlink seguido" xfId="54" builtinId="9" hidden="1"/>
    <cellStyle name="Hyperlink seguido" xfId="55" builtinId="9" hidden="1"/>
    <cellStyle name="Hyperlink seguido" xfId="56" builtinId="9" hidden="1"/>
    <cellStyle name="Hyperlink seguido" xfId="57" builtinId="9" hidden="1"/>
    <cellStyle name="Hyperlink seguido" xfId="58" builtinId="9" hidden="1"/>
    <cellStyle name="Hyperlink seguido" xfId="59" builtinId="9" hidden="1"/>
    <cellStyle name="Hyperlink seguido" xfId="60" builtinId="9" hidden="1"/>
    <cellStyle name="Hyperlink seguido" xfId="61" builtinId="9" hidden="1"/>
    <cellStyle name="Hyperlink seguido" xfId="62" builtinId="9" hidden="1"/>
    <cellStyle name="Hyperlink seguido" xfId="63" builtinId="9" hidden="1"/>
    <cellStyle name="Hyperlink seguido" xfId="64" builtinId="9" hidden="1"/>
    <cellStyle name="Hyperlink seguido" xfId="65" builtinId="9" hidden="1"/>
    <cellStyle name="Hyperlink seguido" xfId="66" builtinId="9" hidden="1"/>
    <cellStyle name="Hyperlink seguido" xfId="67" builtinId="9" hidden="1"/>
    <cellStyle name="Hyperlink seguido" xfId="68" builtinId="9" hidden="1"/>
    <cellStyle name="Hyperlink seguido" xfId="69" builtinId="9" hidden="1"/>
    <cellStyle name="Hyperlink seguido" xfId="70" builtinId="9" hidden="1"/>
    <cellStyle name="Hyperlink seguido" xfId="71" builtinId="9" hidden="1"/>
    <cellStyle name="Hyperlink seguido" xfId="72" builtinId="9" hidden="1"/>
    <cellStyle name="Hyperlink seguido" xfId="73" builtinId="9" hidden="1"/>
    <cellStyle name="Hyperlink seguido" xfId="74" builtinId="9" hidden="1"/>
    <cellStyle name="Hyperlink seguido" xfId="75" builtinId="9" hidden="1"/>
    <cellStyle name="Hyperlink seguido" xfId="76" builtinId="9" hidden="1"/>
    <cellStyle name="Hyperlink seguido" xfId="77" builtinId="9" hidden="1"/>
    <cellStyle name="Hyperlink seguido" xfId="78" builtinId="9" hidden="1"/>
    <cellStyle name="Hyperlink seguido" xfId="79" builtinId="9" hidden="1"/>
    <cellStyle name="Hyperlink seguido" xfId="80" builtinId="9" hidden="1"/>
    <cellStyle name="Hyperlink seguido" xfId="81" builtinId="9" hidden="1"/>
    <cellStyle name="Hyperlink seguido" xfId="82" builtinId="9" hidden="1"/>
    <cellStyle name="Hyperlink seguido" xfId="83" builtinId="9" hidden="1"/>
    <cellStyle name="Hyperlink seguido" xfId="84" builtinId="9" hidden="1"/>
    <cellStyle name="Hyperlink seguido" xfId="85" builtinId="9" hidden="1"/>
    <cellStyle name="Hyperlink seguido" xfId="86" builtinId="9" hidden="1"/>
    <cellStyle name="Hyperlink seguido" xfId="87" builtinId="9" hidden="1"/>
    <cellStyle name="Hyperlink seguido" xfId="89" builtinId="9" hidden="1"/>
    <cellStyle name="Hyperlink seguido" xfId="90" builtinId="9" hidden="1"/>
    <cellStyle name="Hyperlink seguido" xfId="91" builtinId="9" hidden="1"/>
    <cellStyle name="Hyperlink seguido" xfId="92" builtinId="9" hidden="1"/>
    <cellStyle name="Hyperlink seguido" xfId="93" builtinId="9" hidden="1"/>
    <cellStyle name="Hyperlink seguido" xfId="94" builtinId="9" hidden="1"/>
    <cellStyle name="Hyperlink seguido" xfId="95" builtinId="9" hidden="1"/>
    <cellStyle name="Hyperlink seguido" xfId="96" builtinId="9" hidden="1"/>
    <cellStyle name="Hyperlink seguido" xfId="98" builtinId="9" hidden="1"/>
    <cellStyle name="Hyperlink seguido" xfId="99" builtinId="9" hidden="1"/>
    <cellStyle name="Hyperlink seguido" xfId="100" builtinId="9" hidden="1"/>
    <cellStyle name="Hyperlink seguido" xfId="101" builtinId="9" hidden="1"/>
    <cellStyle name="Hyperlink seguido" xfId="102" builtinId="9" hidden="1"/>
    <cellStyle name="Hyperlink seguido" xfId="103" builtinId="9" hidden="1"/>
    <cellStyle name="Hyperlink seguido" xfId="104" builtinId="9" hidden="1"/>
    <cellStyle name="Hyperlink seguido" xfId="105" builtinId="9" hidden="1"/>
    <cellStyle name="Hyperlink seguido" xfId="106" builtinId="9" hidden="1"/>
    <cellStyle name="Hyperlink seguido" xfId="107" builtinId="9" hidden="1"/>
    <cellStyle name="Hyperlink seguido" xfId="108" builtinId="9" hidden="1"/>
    <cellStyle name="Hyperlink seguido" xfId="109" builtinId="9" hidden="1"/>
    <cellStyle name="Hyperlink seguido" xfId="110" builtinId="9" hidden="1"/>
    <cellStyle name="Hyperlink seguido" xfId="111" builtinId="9" hidden="1"/>
    <cellStyle name="Hyperlink seguido" xfId="112" builtinId="9" hidden="1"/>
    <cellStyle name="Hyperlink seguido" xfId="113" builtinId="9" hidden="1"/>
    <cellStyle name="Hyperlink seguido" xfId="114" builtinId="9" hidden="1"/>
    <cellStyle name="Hyperlink seguido" xfId="115" builtinId="9" hidden="1"/>
    <cellStyle name="Hyperlink seguido" xfId="116" builtinId="9" hidden="1"/>
    <cellStyle name="Hyperlink seguido" xfId="117" builtinId="9" hidden="1"/>
    <cellStyle name="Hyperlink seguido" xfId="118" builtinId="9" hidden="1"/>
    <cellStyle name="Hyperlink seguido" xfId="119" builtinId="9" hidden="1"/>
    <cellStyle name="Hyperlink seguido" xfId="120" builtinId="9" hidden="1"/>
    <cellStyle name="Hyperlink seguido" xfId="121" builtinId="9" hidden="1"/>
    <cellStyle name="Hyperlink seguido" xfId="122" builtinId="9" hidden="1"/>
    <cellStyle name="Hyperlink seguido" xfId="123" builtinId="9" hidden="1"/>
    <cellStyle name="Hyperlink seguido" xfId="124" builtinId="9" hidden="1"/>
    <cellStyle name="Hyperlink seguido" xfId="125" builtinId="9" hidden="1"/>
    <cellStyle name="Hyperlink seguido" xfId="126" builtinId="9" hidden="1"/>
    <cellStyle name="Hyperlink seguido" xfId="127" builtinId="9" hidden="1"/>
    <cellStyle name="Hyperlink seguido" xfId="128" builtinId="9" hidden="1"/>
    <cellStyle name="Hyperlink seguido" xfId="129" builtinId="9" hidden="1"/>
    <cellStyle name="Hyperlink seguido" xfId="130" builtinId="9" hidden="1"/>
    <cellStyle name="Hyperlink seguido" xfId="131" builtinId="9" hidden="1"/>
    <cellStyle name="Hyperlink seguido" xfId="132" builtinId="9" hidden="1"/>
    <cellStyle name="Hyperlink seguido" xfId="133" builtinId="9" hidden="1"/>
    <cellStyle name="Hyperlink seguido" xfId="134" builtinId="9" hidden="1"/>
    <cellStyle name="Hyperlink seguido" xfId="135" builtinId="9" hidden="1"/>
    <cellStyle name="Hyperlink seguido" xfId="136" builtinId="9" hidden="1"/>
    <cellStyle name="Hyperlink seguido" xfId="137" builtinId="9" hidden="1"/>
    <cellStyle name="Hyperlink seguido" xfId="138" builtinId="9" hidden="1"/>
    <cellStyle name="Hyperlink seguido" xfId="139" builtinId="9" hidden="1"/>
    <cellStyle name="Hyperlink seguido" xfId="140" builtinId="9" hidden="1"/>
    <cellStyle name="Hyperlink seguido" xfId="141" builtinId="9" hidden="1"/>
    <cellStyle name="Hyperlink seguido" xfId="142" builtinId="9" hidden="1"/>
    <cellStyle name="Hyperlink seguido" xfId="143" builtinId="9" hidden="1"/>
    <cellStyle name="Hyperlink seguido" xfId="144" builtinId="9" hidden="1"/>
    <cellStyle name="Hyperlink seguido" xfId="145" builtinId="9" hidden="1"/>
    <cellStyle name="Hyperlink seguido" xfId="146" builtinId="9" hidden="1"/>
    <cellStyle name="Hyperlink seguido" xfId="147" builtinId="9" hidden="1"/>
    <cellStyle name="Hyperlink seguido" xfId="148" builtinId="9" hidden="1"/>
    <cellStyle name="Hyperlink seguido" xfId="149" builtinId="9" hidden="1"/>
    <cellStyle name="Hyperlink seguido" xfId="150" builtinId="9" hidden="1"/>
    <cellStyle name="Hyperlink seguido" xfId="151" builtinId="9" hidden="1"/>
    <cellStyle name="Hyperlink seguido" xfId="152" builtinId="9" hidden="1"/>
    <cellStyle name="Hyperlink seguido" xfId="153" builtinId="9" hidden="1"/>
    <cellStyle name="Hyperlink seguido" xfId="154" builtinId="9" hidden="1"/>
    <cellStyle name="Hyperlink seguido" xfId="155" builtinId="9" hidden="1"/>
    <cellStyle name="Hyperlink seguido" xfId="156" builtinId="9" hidden="1"/>
    <cellStyle name="Hyperlink seguido" xfId="157" builtinId="9" hidden="1"/>
    <cellStyle name="Hyperlink seguido" xfId="158" builtinId="9" hidden="1"/>
    <cellStyle name="Hyperlink seguido" xfId="159" builtinId="9" hidden="1"/>
    <cellStyle name="Hyperlink seguido" xfId="160" builtinId="9" hidden="1"/>
    <cellStyle name="Hyperlink seguido" xfId="161" builtinId="9" hidden="1"/>
    <cellStyle name="Hyperlink seguido" xfId="162" builtinId="9" hidden="1"/>
    <cellStyle name="Hyperlink seguido" xfId="163" builtinId="9" hidden="1"/>
    <cellStyle name="Hyperlink seguido" xfId="164" builtinId="9" hidden="1"/>
    <cellStyle name="Hyperlink seguido" xfId="165" builtinId="9" hidden="1"/>
    <cellStyle name="Hyperlink seguido" xfId="166" builtinId="9" hidden="1"/>
    <cellStyle name="Hyperlink seguido" xfId="167" builtinId="9" hidden="1"/>
    <cellStyle name="Hyperlink seguido" xfId="168" builtinId="9" hidden="1"/>
    <cellStyle name="Hyperlink seguido" xfId="169" builtinId="9" hidden="1"/>
    <cellStyle name="Hyperlink seguido" xfId="170" builtinId="9" hidden="1"/>
    <cellStyle name="Hyperlink seguido" xfId="171" builtinId="9" hidden="1"/>
    <cellStyle name="Hyperlink seguido" xfId="172" builtinId="9" hidden="1"/>
    <cellStyle name="Hyperlink seguido" xfId="173" builtinId="9" hidden="1"/>
    <cellStyle name="Hyperlink seguido" xfId="174" builtinId="9" hidden="1"/>
    <cellStyle name="Hyperlink seguido" xfId="175" builtinId="9" hidden="1"/>
    <cellStyle name="Hyperlink seguido" xfId="176" builtinId="9" hidden="1"/>
    <cellStyle name="Hyperlink seguido" xfId="177" builtinId="9" hidden="1"/>
    <cellStyle name="Hyperlink seguido" xfId="178" builtinId="9" hidden="1"/>
    <cellStyle name="Hyperlink seguido" xfId="179" builtinId="9" hidden="1"/>
    <cellStyle name="Hyperlink seguido" xfId="180" builtinId="9" hidden="1"/>
    <cellStyle name="Hyperlink seguido" xfId="181" builtinId="9" hidden="1"/>
    <cellStyle name="Hyperlink seguido" xfId="182" builtinId="9" hidden="1"/>
    <cellStyle name="Hyperlink seguido" xfId="183" builtinId="9" hidden="1"/>
    <cellStyle name="Hyperlink seguido" xfId="184" builtinId="9" hidden="1"/>
    <cellStyle name="Hyperlink seguido" xfId="185" builtinId="9" hidden="1"/>
    <cellStyle name="Hyperlink seguido" xfId="186" builtinId="9" hidden="1"/>
    <cellStyle name="Hyperlink seguido" xfId="187" builtinId="9" hidden="1"/>
    <cellStyle name="Hyperlink seguido" xfId="188" builtinId="9" hidden="1"/>
    <cellStyle name="Hyperlink seguido" xfId="189" builtinId="9" hidden="1"/>
    <cellStyle name="Hyperlink seguido" xfId="190" builtinId="9" hidden="1"/>
    <cellStyle name="Hyperlink seguido" xfId="191" builtinId="9" hidden="1"/>
    <cellStyle name="Hyperlink seguido" xfId="192" builtinId="9" hidden="1"/>
    <cellStyle name="Hyperlink seguido" xfId="193" builtinId="9" hidden="1"/>
    <cellStyle name="Hyperlink seguido" xfId="194" builtinId="9" hidden="1"/>
    <cellStyle name="Hyperlink seguido" xfId="195" builtinId="9" hidden="1"/>
    <cellStyle name="Hyperlink seguido" xfId="196" builtinId="9" hidden="1"/>
    <cellStyle name="Hyperlink seguido" xfId="197" builtinId="9" hidden="1"/>
    <cellStyle name="Hyperlink seguido" xfId="198" builtinId="9" hidden="1"/>
    <cellStyle name="Hyperlink seguido" xfId="199" builtinId="9" hidden="1"/>
    <cellStyle name="Hyperlink seguido" xfId="200" builtinId="9" hidden="1"/>
    <cellStyle name="Hyperlink seguido" xfId="201" builtinId="9" hidden="1"/>
    <cellStyle name="Hyperlink seguido" xfId="202" builtinId="9" hidden="1"/>
    <cellStyle name="Hyperlink seguido" xfId="203" builtinId="9" hidden="1"/>
    <cellStyle name="Hyperlink seguido" xfId="204" builtinId="9" hidden="1"/>
    <cellStyle name="Hyperlink seguido" xfId="205" builtinId="9" hidden="1"/>
    <cellStyle name="Hyperlink seguido" xfId="206" builtinId="9" hidden="1"/>
    <cellStyle name="Hyperlink seguido" xfId="207" builtinId="9" hidden="1"/>
    <cellStyle name="Hyperlink seguido" xfId="208" builtinId="9" hidden="1"/>
    <cellStyle name="Hyperlink seguido" xfId="209" builtinId="9" hidden="1"/>
    <cellStyle name="Hyperlink seguido" xfId="210" builtinId="9" hidden="1"/>
    <cellStyle name="Hyperlink seguido" xfId="211" builtinId="9" hidden="1"/>
    <cellStyle name="Hyperlink seguido" xfId="212" builtinId="9" hidden="1"/>
    <cellStyle name="Hyperlink seguido" xfId="213" builtinId="9" hidden="1"/>
    <cellStyle name="Hyperlink seguido" xfId="214" builtinId="9" hidden="1"/>
    <cellStyle name="Hyperlink seguido" xfId="215" builtinId="9" hidden="1"/>
    <cellStyle name="Hyperlink seguido" xfId="216" builtinId="9" hidden="1"/>
    <cellStyle name="Hyperlink seguido" xfId="217" builtinId="9" hidden="1"/>
    <cellStyle name="Hyperlink seguido" xfId="218" builtinId="9" hidden="1"/>
    <cellStyle name="Hyperlink seguido" xfId="219" builtinId="9" hidden="1"/>
    <cellStyle name="Normal" xfId="0" builtinId="0"/>
    <cellStyle name="Normal 2" xfId="45"/>
    <cellStyle name="Percent 2" xfId="48"/>
    <cellStyle name="Porcentagem" xfId="97" builtinId="5"/>
  </cellStyles>
  <dxfs count="14"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3493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Finanças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Realizado</c:v>
          </c:tx>
          <c:dLbls>
            <c:dLblPos val="inEnd"/>
            <c:showVal val="1"/>
          </c:dLbls>
          <c:cat>
            <c:numRef>
              <c:f>'7. Painel de Indicadores'!$C$13:$E$13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'7. Painel de Indicadores'!$C$15:$E$15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Restante</c:v>
          </c:tx>
          <c:cat>
            <c:numRef>
              <c:f>'7. Painel de Indicadores'!$C$13:$E$13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'7. Painel de Indicadores'!$C$14:$E$14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Val val="1"/>
        </c:dLbls>
        <c:gapWidth val="95"/>
        <c:overlap val="100"/>
        <c:axId val="109718528"/>
        <c:axId val="109789952"/>
      </c:barChart>
      <c:catAx>
        <c:axId val="109718528"/>
        <c:scaling>
          <c:orientation val="minMax"/>
        </c:scaling>
        <c:axPos val="b"/>
        <c:numFmt formatCode="General" sourceLinked="1"/>
        <c:majorTickMark val="none"/>
        <c:tickLblPos val="nextTo"/>
        <c:crossAx val="109789952"/>
        <c:crosses val="autoZero"/>
        <c:auto val="1"/>
        <c:lblAlgn val="ctr"/>
        <c:lblOffset val="100"/>
      </c:catAx>
      <c:valAx>
        <c:axId val="109789952"/>
        <c:scaling>
          <c:orientation val="minMax"/>
        </c:scaling>
        <c:delete val="1"/>
        <c:axPos val="l"/>
        <c:numFmt formatCode="0%" sourceLinked="1"/>
        <c:tickLblPos val="none"/>
        <c:crossAx val="109718528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Objetivos - Marketing e Vendas</a:t>
            </a:r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'4. Representações Gráficas'!#REF!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'3. Resultados Mensais'!$D$9</c:f>
              <c:strCache>
                <c:ptCount val="1"/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'4. Representações Gráficas'!#REF!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'3. Resultados Mensais'!$D$8</c:f>
              <c:strCache>
                <c:ptCount val="1"/>
                <c:pt idx="0">
                  <c:v>Custo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'4. Representações Gráficas'!#REF!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dLbls>
          <c:showVal val="1"/>
        </c:dLbls>
        <c:marker val="1"/>
        <c:axId val="111524864"/>
        <c:axId val="111538944"/>
      </c:lineChart>
      <c:catAx>
        <c:axId val="111524864"/>
        <c:scaling>
          <c:orientation val="minMax"/>
        </c:scaling>
        <c:axPos val="b"/>
        <c:majorTickMark val="none"/>
        <c:tickLblPos val="nextTo"/>
        <c:crossAx val="111538944"/>
        <c:crosses val="autoZero"/>
        <c:auto val="1"/>
        <c:lblAlgn val="ctr"/>
        <c:lblOffset val="100"/>
      </c:catAx>
      <c:valAx>
        <c:axId val="111538944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11524864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Objetivos - Produção</a:t>
            </a:r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'5. Cronograma'!#REF!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'3. Resultados Mensais'!$D$9</c:f>
              <c:strCache>
                <c:ptCount val="1"/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'5. Cronograma'!#REF!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'3. Resultados Mensais'!$D$8</c:f>
              <c:strCache>
                <c:ptCount val="1"/>
                <c:pt idx="0">
                  <c:v>Custo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'5. Cronograma'!#REF!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dLbls>
          <c:showVal val="1"/>
        </c:dLbls>
        <c:marker val="1"/>
        <c:axId val="111574016"/>
        <c:axId val="111592192"/>
      </c:lineChart>
      <c:catAx>
        <c:axId val="111574016"/>
        <c:scaling>
          <c:orientation val="minMax"/>
        </c:scaling>
        <c:axPos val="b"/>
        <c:majorTickMark val="none"/>
        <c:tickLblPos val="nextTo"/>
        <c:crossAx val="111592192"/>
        <c:crosses val="autoZero"/>
        <c:auto val="1"/>
        <c:lblAlgn val="ctr"/>
        <c:lblOffset val="100"/>
      </c:catAx>
      <c:valAx>
        <c:axId val="111592192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1157401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Objetivos - Recursos Humanos</a:t>
            </a:r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'6. Recursos Humanos'!$G$36</c:f>
              <c:strCache>
                <c:ptCount val="1"/>
                <c:pt idx="0">
                  <c:v>Aumentar Colaboradores (Headcount)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'3. Resultados Mensais'!$D$9</c:f>
              <c:strCache>
                <c:ptCount val="1"/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'6. Recursos Humanos'!$G$9:$R$9</c:f>
              <c:numCache>
                <c:formatCode>General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18</c:v>
                </c:pt>
                <c:pt idx="3">
                  <c:v>21</c:v>
                </c:pt>
                <c:pt idx="4">
                  <c:v>25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32</c:v>
                </c:pt>
                <c:pt idx="10">
                  <c:v>34</c:v>
                </c:pt>
                <c:pt idx="11">
                  <c:v>37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'3. Resultados Mensais'!$D$8</c:f>
              <c:strCache>
                <c:ptCount val="1"/>
                <c:pt idx="0">
                  <c:v>Custo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'6. Recursos Humanos'!$G$8:$R$8</c:f>
              <c:numCache>
                <c:formatCode>General</c:formatCode>
                <c:ptCount val="12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37</c:v>
                </c:pt>
              </c:numCache>
            </c:numRef>
          </c:val>
          <c:smooth val="1"/>
        </c:ser>
        <c:dLbls>
          <c:showVal val="1"/>
        </c:dLbls>
        <c:marker val="1"/>
        <c:axId val="111619456"/>
        <c:axId val="111645824"/>
      </c:lineChart>
      <c:catAx>
        <c:axId val="111619456"/>
        <c:scaling>
          <c:orientation val="minMax"/>
        </c:scaling>
        <c:axPos val="b"/>
        <c:majorTickMark val="none"/>
        <c:tickLblPos val="nextTo"/>
        <c:crossAx val="111645824"/>
        <c:crosses val="autoZero"/>
        <c:auto val="1"/>
        <c:lblAlgn val="ctr"/>
        <c:lblOffset val="100"/>
      </c:catAx>
      <c:valAx>
        <c:axId val="111645824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1161945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Objetivos - Produção</a:t>
            </a:r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'5. Cronograma'!#REF!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'3. Resultados Mensais'!$D$9</c:f>
              <c:strCache>
                <c:ptCount val="1"/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'5. Cronograma'!#REF!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'3. Resultados Mensais'!$D$8</c:f>
              <c:strCache>
                <c:ptCount val="1"/>
                <c:pt idx="0">
                  <c:v>Custo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'5. Cronograma'!#REF!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dLbls>
          <c:showVal val="1"/>
        </c:dLbls>
        <c:marker val="1"/>
        <c:axId val="111750528"/>
        <c:axId val="111760512"/>
      </c:lineChart>
      <c:catAx>
        <c:axId val="111750528"/>
        <c:scaling>
          <c:orientation val="minMax"/>
        </c:scaling>
        <c:axPos val="b"/>
        <c:majorTickMark val="none"/>
        <c:tickLblPos val="nextTo"/>
        <c:crossAx val="111760512"/>
        <c:crosses val="autoZero"/>
        <c:auto val="1"/>
        <c:lblAlgn val="ctr"/>
        <c:lblOffset val="100"/>
      </c:catAx>
      <c:valAx>
        <c:axId val="111760512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11750528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Objetivos - Produção</a:t>
            </a:r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'5. Cronograma'!#REF!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'3. Resultados Mensais'!$D$9</c:f>
              <c:strCache>
                <c:ptCount val="1"/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'5. Cronograma'!#REF!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'3. Resultados Mensais'!$D$8</c:f>
              <c:strCache>
                <c:ptCount val="1"/>
                <c:pt idx="0">
                  <c:v>Custo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'5. Cronograma'!#REF!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dLbls>
          <c:showVal val="1"/>
        </c:dLbls>
        <c:marker val="1"/>
        <c:axId val="111799680"/>
        <c:axId val="111678592"/>
      </c:lineChart>
      <c:catAx>
        <c:axId val="111799680"/>
        <c:scaling>
          <c:orientation val="minMax"/>
        </c:scaling>
        <c:axPos val="b"/>
        <c:majorTickMark val="none"/>
        <c:tickLblPos val="nextTo"/>
        <c:crossAx val="111678592"/>
        <c:crosses val="autoZero"/>
        <c:auto val="1"/>
        <c:lblAlgn val="ctr"/>
        <c:lblOffset val="100"/>
      </c:catAx>
      <c:valAx>
        <c:axId val="111678592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1179968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Objetivos - Recursos Humanos</a:t>
            </a:r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'6. Recursos Humanos'!$G$37</c:f>
              <c:strCache>
                <c:ptCount val="1"/>
                <c:pt idx="0">
                  <c:v> 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'3. Resultados Mensais'!$D$9</c:f>
              <c:strCache>
                <c:ptCount val="1"/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'6. Recursos Humanos'!$G$12:$R$12</c:f>
              <c:numCache>
                <c:formatCode>General</c:formatCode>
                <c:ptCount val="12"/>
              </c:numCache>
            </c:numRef>
          </c:val>
          <c:smooth val="1"/>
        </c:ser>
        <c:ser>
          <c:idx val="1"/>
          <c:order val="2"/>
          <c:tx>
            <c:strRef>
              <c:f>'3. Resultados Mensais'!$D$8</c:f>
              <c:strCache>
                <c:ptCount val="1"/>
                <c:pt idx="0">
                  <c:v>Custo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'6. Recursos Humanos'!$G$11:$R$11</c:f>
              <c:numCache>
                <c:formatCode>General</c:formatCode>
                <c:ptCount val="12"/>
              </c:numCache>
            </c:numRef>
          </c:val>
          <c:smooth val="1"/>
        </c:ser>
        <c:dLbls>
          <c:showVal val="1"/>
        </c:dLbls>
        <c:marker val="1"/>
        <c:axId val="111717760"/>
        <c:axId val="111731840"/>
      </c:lineChart>
      <c:catAx>
        <c:axId val="111717760"/>
        <c:scaling>
          <c:orientation val="minMax"/>
        </c:scaling>
        <c:axPos val="b"/>
        <c:majorTickMark val="none"/>
        <c:tickLblPos val="nextTo"/>
        <c:crossAx val="111731840"/>
        <c:crosses val="autoZero"/>
        <c:auto val="1"/>
        <c:lblAlgn val="ctr"/>
        <c:lblOffset val="100"/>
      </c:catAx>
      <c:valAx>
        <c:axId val="11173184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1171776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Objetivos - Recursos Humanos</a:t>
            </a:r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'6. Recursos Humanos'!$G$38</c:f>
              <c:strCache>
                <c:ptCount val="1"/>
                <c:pt idx="0">
                  <c:v> 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'3. Resultados Mensais'!$D$9</c:f>
              <c:strCache>
                <c:ptCount val="1"/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'6. Recursos Humanos'!$G$15:$R$15</c:f>
              <c:numCache>
                <c:formatCode>General</c:formatCode>
                <c:ptCount val="12"/>
              </c:numCache>
            </c:numRef>
          </c:val>
          <c:smooth val="1"/>
        </c:ser>
        <c:ser>
          <c:idx val="1"/>
          <c:order val="2"/>
          <c:tx>
            <c:strRef>
              <c:f>'3. Resultados Mensais'!$D$8</c:f>
              <c:strCache>
                <c:ptCount val="1"/>
                <c:pt idx="0">
                  <c:v>Custo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'6. Recursos Humanos'!$G$14:$R$14</c:f>
              <c:numCache>
                <c:formatCode>General</c:formatCode>
                <c:ptCount val="12"/>
              </c:numCache>
            </c:numRef>
          </c:val>
          <c:smooth val="1"/>
        </c:ser>
        <c:dLbls>
          <c:showVal val="1"/>
        </c:dLbls>
        <c:marker val="1"/>
        <c:axId val="111832064"/>
        <c:axId val="111870720"/>
      </c:lineChart>
      <c:catAx>
        <c:axId val="111832064"/>
        <c:scaling>
          <c:orientation val="minMax"/>
        </c:scaling>
        <c:axPos val="b"/>
        <c:majorTickMark val="none"/>
        <c:tickLblPos val="nextTo"/>
        <c:crossAx val="111870720"/>
        <c:crosses val="autoZero"/>
        <c:auto val="1"/>
        <c:lblAlgn val="ctr"/>
        <c:lblOffset val="100"/>
      </c:catAx>
      <c:valAx>
        <c:axId val="11187072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11832064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'5. Relatorios'!$B$10</c:f>
              <c:strCache>
                <c:ptCount val="1"/>
                <c:pt idx="0">
                  <c:v>Orçamento Disponível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'5. Relatorios'!$C$9:$N$9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'5. Relatorios'!$C$10:$N$10</c:f>
              <c:numCache>
                <c:formatCode>"R$"#,##0.00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</c:ser>
        <c:dLbls>
          <c:showVal val="1"/>
        </c:dLbls>
        <c:marker val="1"/>
        <c:axId val="117588352"/>
        <c:axId val="117589888"/>
      </c:lineChart>
      <c:catAx>
        <c:axId val="117588352"/>
        <c:scaling>
          <c:orientation val="minMax"/>
        </c:scaling>
        <c:axPos val="b"/>
        <c:majorTickMark val="none"/>
        <c:tickLblPos val="nextTo"/>
        <c:crossAx val="117589888"/>
        <c:crosses val="autoZero"/>
        <c:auto val="1"/>
        <c:lblAlgn val="ctr"/>
        <c:lblOffset val="100"/>
      </c:catAx>
      <c:valAx>
        <c:axId val="117589888"/>
        <c:scaling>
          <c:orientation val="minMax"/>
        </c:scaling>
        <c:delete val="1"/>
        <c:axPos val="l"/>
        <c:numFmt formatCode="&quot;R$&quot;#,##0.00" sourceLinked="1"/>
        <c:majorTickMark val="none"/>
        <c:tickLblPos val="none"/>
        <c:crossAx val="117588352"/>
        <c:crosses val="autoZero"/>
        <c:crossBetween val="between"/>
      </c:valAx>
    </c:plotArea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'5. Relatorios'!$B$11</c:f>
              <c:strCache>
                <c:ptCount val="1"/>
                <c:pt idx="0">
                  <c:v>Custo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'5. Relatorios'!$C$9:$N$9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'5. Relatorios'!$C$11:$N$11</c:f>
              <c:numCache>
                <c:formatCode>"R$"#,##0.00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</c:ser>
        <c:dLbls>
          <c:showVal val="1"/>
        </c:dLbls>
        <c:marker val="1"/>
        <c:axId val="117609984"/>
        <c:axId val="117611520"/>
      </c:lineChart>
      <c:catAx>
        <c:axId val="117609984"/>
        <c:scaling>
          <c:orientation val="minMax"/>
        </c:scaling>
        <c:axPos val="b"/>
        <c:majorTickMark val="none"/>
        <c:tickLblPos val="nextTo"/>
        <c:crossAx val="117611520"/>
        <c:crosses val="autoZero"/>
        <c:auto val="1"/>
        <c:lblAlgn val="ctr"/>
        <c:lblOffset val="100"/>
      </c:catAx>
      <c:valAx>
        <c:axId val="117611520"/>
        <c:scaling>
          <c:orientation val="minMax"/>
        </c:scaling>
        <c:delete val="1"/>
        <c:axPos val="l"/>
        <c:numFmt formatCode="&quot;R$&quot;#,##0.00" sourceLinked="1"/>
        <c:tickLblPos val="none"/>
        <c:crossAx val="117609984"/>
        <c:crosses val="autoZero"/>
        <c:crossBetween val="between"/>
      </c:valAx>
    </c:plotArea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'5. Relatorios'!$B$12</c:f>
              <c:strCache>
                <c:ptCount val="1"/>
                <c:pt idx="0">
                  <c:v>Receitas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'5. Relatorios'!$C$9:$N$9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'5. Relatorios'!$C$12:$N$12</c:f>
              <c:numCache>
                <c:formatCode>"R$"#,##0.00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</c:ser>
        <c:dLbls>
          <c:showVal val="1"/>
        </c:dLbls>
        <c:marker val="1"/>
        <c:axId val="117639808"/>
        <c:axId val="117645696"/>
      </c:lineChart>
      <c:catAx>
        <c:axId val="117639808"/>
        <c:scaling>
          <c:orientation val="minMax"/>
        </c:scaling>
        <c:axPos val="b"/>
        <c:majorTickMark val="none"/>
        <c:tickLblPos val="nextTo"/>
        <c:crossAx val="117645696"/>
        <c:crosses val="autoZero"/>
        <c:auto val="1"/>
        <c:lblAlgn val="ctr"/>
        <c:lblOffset val="100"/>
      </c:catAx>
      <c:valAx>
        <c:axId val="117645696"/>
        <c:scaling>
          <c:orientation val="minMax"/>
        </c:scaling>
        <c:delete val="1"/>
        <c:axPos val="l"/>
        <c:numFmt formatCode="&quot;R$&quot;#,##0.00" sourceLinked="1"/>
        <c:tickLblPos val="none"/>
        <c:crossAx val="117639808"/>
        <c:crosses val="autoZero"/>
        <c:crossBetween val="between"/>
      </c:valAx>
    </c:plotArea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Marketing e</a:t>
            </a:r>
            <a:r>
              <a:rPr lang="en-US" baseline="0"/>
              <a:t> Vendas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Realizado</c:v>
          </c:tx>
          <c:dLbls>
            <c:dLblPos val="inEnd"/>
            <c:showVal val="1"/>
          </c:dLbls>
          <c:cat>
            <c:numRef>
              <c:f>'7. Painel de Indicadores'!$G$13:$I$13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'7. Painel de Indicadores'!$G$15:$I$15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Restante</c:v>
          </c:tx>
          <c:cat>
            <c:numRef>
              <c:f>'7. Painel de Indicadores'!$G$13:$I$13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'7. Painel de Indicadores'!$G$14:$I$14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Val val="1"/>
        </c:dLbls>
        <c:gapWidth val="95"/>
        <c:overlap val="100"/>
        <c:axId val="109819776"/>
        <c:axId val="109821312"/>
      </c:barChart>
      <c:catAx>
        <c:axId val="109819776"/>
        <c:scaling>
          <c:orientation val="minMax"/>
        </c:scaling>
        <c:axPos val="b"/>
        <c:numFmt formatCode="General" sourceLinked="1"/>
        <c:majorTickMark val="none"/>
        <c:tickLblPos val="nextTo"/>
        <c:crossAx val="109821312"/>
        <c:crosses val="autoZero"/>
        <c:auto val="1"/>
        <c:lblAlgn val="ctr"/>
        <c:lblOffset val="100"/>
      </c:catAx>
      <c:valAx>
        <c:axId val="109821312"/>
        <c:scaling>
          <c:orientation val="minMax"/>
        </c:scaling>
        <c:delete val="1"/>
        <c:axPos val="l"/>
        <c:numFmt formatCode="0%" sourceLinked="1"/>
        <c:tickLblPos val="none"/>
        <c:crossAx val="10981977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'5. Relatorios'!$B$13</c:f>
              <c:strCache>
                <c:ptCount val="1"/>
                <c:pt idx="0">
                  <c:v>Resultado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'5. Relatorios'!$C$9:$N$9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'5. Relatorios'!$C$13:$N$13</c:f>
              <c:numCache>
                <c:formatCode>"R$"#,##0.00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</c:ser>
        <c:dLbls>
          <c:showVal val="1"/>
        </c:dLbls>
        <c:marker val="1"/>
        <c:axId val="117682176"/>
        <c:axId val="117683712"/>
      </c:lineChart>
      <c:catAx>
        <c:axId val="117682176"/>
        <c:scaling>
          <c:orientation val="minMax"/>
        </c:scaling>
        <c:axPos val="b"/>
        <c:majorTickMark val="none"/>
        <c:tickLblPos val="nextTo"/>
        <c:crossAx val="117683712"/>
        <c:crosses val="autoZero"/>
        <c:auto val="1"/>
        <c:lblAlgn val="ctr"/>
        <c:lblOffset val="100"/>
      </c:catAx>
      <c:valAx>
        <c:axId val="117683712"/>
        <c:scaling>
          <c:orientation val="minMax"/>
        </c:scaling>
        <c:delete val="1"/>
        <c:axPos val="l"/>
        <c:numFmt formatCode="&quot;R$&quot;#,##0.00" sourceLinked="1"/>
        <c:tickLblPos val="none"/>
        <c:crossAx val="117682176"/>
        <c:crosses val="autoZero"/>
        <c:crossBetween val="between"/>
      </c:valAx>
    </c:plotArea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Orçamento x Custo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'5. Relatorios'!$B$10</c:f>
              <c:strCache>
                <c:ptCount val="1"/>
                <c:pt idx="0">
                  <c:v>Orçamento Disponível</c:v>
                </c:pt>
              </c:strCache>
            </c:strRef>
          </c:tx>
          <c:cat>
            <c:strRef>
              <c:f>'5. Relatorios'!$C$9:$N$9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'5. Relatorios'!$C$10:$N$10</c:f>
              <c:numCache>
                <c:formatCode>"R$"#,##0.00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'5. Relatorios'!$B$11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'5. Relatorios'!$C$9:$N$9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'5. Relatorios'!$C$11:$N$11</c:f>
              <c:numCache>
                <c:formatCode>"R$"#,##0.00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</c:ser>
        <c:dLbls>
          <c:showVal val="1"/>
        </c:dLbls>
        <c:gapWidth val="75"/>
        <c:axId val="112146688"/>
        <c:axId val="112177152"/>
      </c:barChart>
      <c:catAx>
        <c:axId val="112146688"/>
        <c:scaling>
          <c:orientation val="minMax"/>
        </c:scaling>
        <c:axPos val="b"/>
        <c:majorTickMark val="none"/>
        <c:tickLblPos val="nextTo"/>
        <c:crossAx val="112177152"/>
        <c:crosses val="autoZero"/>
        <c:auto val="1"/>
        <c:lblAlgn val="ctr"/>
        <c:lblOffset val="100"/>
      </c:catAx>
      <c:valAx>
        <c:axId val="112177152"/>
        <c:scaling>
          <c:orientation val="minMax"/>
        </c:scaling>
        <c:axPos val="l"/>
        <c:numFmt formatCode="&quot;R$&quot;#,##0.00" sourceLinked="1"/>
        <c:majorTickMark val="none"/>
        <c:tickLblPos val="nextTo"/>
        <c:crossAx val="112146688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 x Receitas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'5. Relatorios'!$B$11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'5. Relatorios'!$C$9:$N$9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'5. Relatorios'!$C$11:$N$11</c:f>
              <c:numCache>
                <c:formatCode>"R$"#,##0.00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'5. Relatorios'!$B$12</c:f>
              <c:strCache>
                <c:ptCount val="1"/>
                <c:pt idx="0">
                  <c:v>Receitas</c:v>
                </c:pt>
              </c:strCache>
            </c:strRef>
          </c:tx>
          <c:cat>
            <c:strRef>
              <c:f>'5. Relatorios'!$C$9:$N$9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'5. Relatorios'!$C$12:$N$12</c:f>
              <c:numCache>
                <c:formatCode>"R$"#,##0.00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</c:ser>
        <c:dLbls>
          <c:showVal val="1"/>
        </c:dLbls>
        <c:gapWidth val="75"/>
        <c:axId val="117838976"/>
        <c:axId val="117840512"/>
      </c:barChart>
      <c:catAx>
        <c:axId val="117838976"/>
        <c:scaling>
          <c:orientation val="minMax"/>
        </c:scaling>
        <c:axPos val="b"/>
        <c:majorTickMark val="none"/>
        <c:tickLblPos val="nextTo"/>
        <c:crossAx val="117840512"/>
        <c:crosses val="autoZero"/>
        <c:auto val="1"/>
        <c:lblAlgn val="ctr"/>
        <c:lblOffset val="100"/>
      </c:catAx>
      <c:valAx>
        <c:axId val="117840512"/>
        <c:scaling>
          <c:orientation val="minMax"/>
        </c:scaling>
        <c:axPos val="l"/>
        <c:numFmt formatCode="&quot;R$&quot;#,##0.00" sourceLinked="1"/>
        <c:majorTickMark val="none"/>
        <c:tickLblPos val="nextTo"/>
        <c:crossAx val="117838976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Resultado Anual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'5. Relatorios'!$B$10</c:f>
              <c:strCache>
                <c:ptCount val="1"/>
                <c:pt idx="0">
                  <c:v>Orçamento Disponível</c:v>
                </c:pt>
              </c:strCache>
            </c:strRef>
          </c:tx>
          <c:cat>
            <c:strRef>
              <c:f>'5. Relatorios'!$C$9:$N$9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'5. Relatorios'!$C$10:$N$10</c:f>
              <c:numCache>
                <c:formatCode>"R$"#,##0.00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'5. Relatorios'!$B$11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'5. Relatorios'!$C$9:$N$9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'5. Relatorios'!$C$11:$N$11</c:f>
              <c:numCache>
                <c:formatCode>"R$"#,##0.00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'5. Relatorios'!$B$12</c:f>
              <c:strCache>
                <c:ptCount val="1"/>
                <c:pt idx="0">
                  <c:v>Receitas</c:v>
                </c:pt>
              </c:strCache>
            </c:strRef>
          </c:tx>
          <c:cat>
            <c:strRef>
              <c:f>'5. Relatorios'!$C$9:$N$9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'5. Relatorios'!$C$12:$N$12</c:f>
              <c:numCache>
                <c:formatCode>"R$"#,##0.00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'5. Relatorios'!$B$13</c:f>
              <c:strCache>
                <c:ptCount val="1"/>
                <c:pt idx="0">
                  <c:v>Resultado</c:v>
                </c:pt>
              </c:strCache>
            </c:strRef>
          </c:tx>
          <c:cat>
            <c:strRef>
              <c:f>'5. Relatorios'!$C$9:$N$9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'5. Relatorios'!$C$13:$N$13</c:f>
              <c:numCache>
                <c:formatCode>"R$"#,##0.00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</c:ser>
        <c:gapWidth val="75"/>
        <c:axId val="117901952"/>
        <c:axId val="117928320"/>
      </c:barChart>
      <c:catAx>
        <c:axId val="117901952"/>
        <c:scaling>
          <c:orientation val="minMax"/>
        </c:scaling>
        <c:axPos val="b"/>
        <c:majorTickMark val="none"/>
        <c:tickLblPos val="nextTo"/>
        <c:crossAx val="117928320"/>
        <c:crosses val="autoZero"/>
        <c:auto val="1"/>
        <c:lblAlgn val="ctr"/>
        <c:lblOffset val="100"/>
      </c:catAx>
      <c:valAx>
        <c:axId val="117928320"/>
        <c:scaling>
          <c:orientation val="minMax"/>
        </c:scaling>
        <c:axPos val="l"/>
        <c:numFmt formatCode="&quot;R$&quot;#,##0.00" sourceLinked="1"/>
        <c:majorTickMark val="none"/>
        <c:tickLblPos val="nextTo"/>
        <c:crossAx val="117901952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 x Retorno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Gráficos'!$AI$9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Gráficos'!$AJ$7:$AU$7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Gráficos'!$AJ$9:$AU$9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'6. Gráficos'!$AI$10</c:f>
              <c:strCache>
                <c:ptCount val="1"/>
                <c:pt idx="0">
                  <c:v>Receitas</c:v>
                </c:pt>
              </c:strCache>
            </c:strRef>
          </c:tx>
          <c:cat>
            <c:strRef>
              <c:f>'6. Gráficos'!$AJ$7:$AU$7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Gráficos'!$AJ$10:$AU$10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75"/>
        <c:axId val="118024832"/>
        <c:axId val="118423936"/>
      </c:barChart>
      <c:catAx>
        <c:axId val="118024832"/>
        <c:scaling>
          <c:orientation val="minMax"/>
        </c:scaling>
        <c:axPos val="b"/>
        <c:majorTickMark val="none"/>
        <c:tickLblPos val="nextTo"/>
        <c:crossAx val="118423936"/>
        <c:crosses val="autoZero"/>
        <c:auto val="1"/>
        <c:lblAlgn val="ctr"/>
        <c:lblOffset val="100"/>
      </c:catAx>
      <c:valAx>
        <c:axId val="118423936"/>
        <c:scaling>
          <c:orientation val="minMax"/>
        </c:scaling>
        <c:axPos val="l"/>
        <c:numFmt formatCode="General" sourceLinked="1"/>
        <c:majorTickMark val="none"/>
        <c:tickLblPos val="nextTo"/>
        <c:crossAx val="118024832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Orçamento x Custo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Gráficos'!$AI$14</c:f>
              <c:strCache>
                <c:ptCount val="1"/>
                <c:pt idx="0">
                  <c:v>Orçamento Disponível</c:v>
                </c:pt>
              </c:strCache>
            </c:strRef>
          </c:tx>
          <c:cat>
            <c:strRef>
              <c:f>'6. Gráficos'!$AJ$13:$AU$13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Gráficos'!$AJ$14:$AU$14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'6. Gráficos'!$AI$15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Gráficos'!$AJ$13:$AU$13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Gráficos'!$AJ$15:$AU$15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75"/>
        <c:axId val="118450048"/>
        <c:axId val="118451584"/>
      </c:barChart>
      <c:catAx>
        <c:axId val="118450048"/>
        <c:scaling>
          <c:orientation val="minMax"/>
        </c:scaling>
        <c:axPos val="b"/>
        <c:majorTickMark val="none"/>
        <c:tickLblPos val="nextTo"/>
        <c:crossAx val="118451584"/>
        <c:crosses val="autoZero"/>
        <c:auto val="1"/>
        <c:lblAlgn val="ctr"/>
        <c:lblOffset val="100"/>
      </c:catAx>
      <c:valAx>
        <c:axId val="118451584"/>
        <c:scaling>
          <c:orientation val="minMax"/>
        </c:scaling>
        <c:axPos val="l"/>
        <c:numFmt formatCode="General" sourceLinked="1"/>
        <c:majorTickMark val="none"/>
        <c:tickLblPos val="nextTo"/>
        <c:crossAx val="118450048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 x Retorno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Gráficos'!$AI$15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Gráficos'!$AJ$13:$AU$13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Gráficos'!$AJ$15:$AU$15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'6. Gráficos'!$AI$16</c:f>
              <c:strCache>
                <c:ptCount val="1"/>
                <c:pt idx="0">
                  <c:v>Receitas</c:v>
                </c:pt>
              </c:strCache>
            </c:strRef>
          </c:tx>
          <c:cat>
            <c:strRef>
              <c:f>'6. Gráficos'!$AJ$13:$AU$13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Gráficos'!$AJ$16:$AU$16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75"/>
        <c:axId val="118563584"/>
        <c:axId val="118565120"/>
      </c:barChart>
      <c:catAx>
        <c:axId val="118563584"/>
        <c:scaling>
          <c:orientation val="minMax"/>
        </c:scaling>
        <c:axPos val="b"/>
        <c:majorTickMark val="none"/>
        <c:tickLblPos val="nextTo"/>
        <c:crossAx val="118565120"/>
        <c:crosses val="autoZero"/>
        <c:auto val="1"/>
        <c:lblAlgn val="ctr"/>
        <c:lblOffset val="100"/>
      </c:catAx>
      <c:valAx>
        <c:axId val="118565120"/>
        <c:scaling>
          <c:orientation val="minMax"/>
        </c:scaling>
        <c:axPos val="l"/>
        <c:numFmt formatCode="General" sourceLinked="1"/>
        <c:majorTickMark val="none"/>
        <c:tickLblPos val="nextTo"/>
        <c:crossAx val="118563584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Orçamento</a:t>
            </a:r>
            <a:r>
              <a:rPr lang="en-US" baseline="0"/>
              <a:t> x Custo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Gráficos'!$AI$21</c:f>
              <c:strCache>
                <c:ptCount val="1"/>
                <c:pt idx="0">
                  <c:v>Orçamento Disponível</c:v>
                </c:pt>
              </c:strCache>
            </c:strRef>
          </c:tx>
          <c:cat>
            <c:strRef>
              <c:f>'6. Gráficos'!$AJ$20:$AU$20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Gráficos'!$AJ$21:$AU$21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'6. Gráficos'!$AI$22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Gráficos'!$AJ$20:$AU$20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Gráficos'!$AJ$22:$AU$22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75"/>
        <c:axId val="118599040"/>
        <c:axId val="118490240"/>
      </c:barChart>
      <c:catAx>
        <c:axId val="118599040"/>
        <c:scaling>
          <c:orientation val="minMax"/>
        </c:scaling>
        <c:axPos val="b"/>
        <c:majorTickMark val="none"/>
        <c:tickLblPos val="nextTo"/>
        <c:crossAx val="118490240"/>
        <c:crosses val="autoZero"/>
        <c:auto val="1"/>
        <c:lblAlgn val="ctr"/>
        <c:lblOffset val="100"/>
      </c:catAx>
      <c:valAx>
        <c:axId val="118490240"/>
        <c:scaling>
          <c:orientation val="minMax"/>
        </c:scaling>
        <c:axPos val="l"/>
        <c:numFmt formatCode="General" sourceLinked="1"/>
        <c:majorTickMark val="none"/>
        <c:tickLblPos val="nextTo"/>
        <c:crossAx val="118599040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 x Retorno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Gráficos'!$AI$22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Gráficos'!$AJ$20:$AU$20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Gráficos'!$AJ$22:$AU$22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'6. Gráficos'!$AI$23</c:f>
              <c:strCache>
                <c:ptCount val="1"/>
                <c:pt idx="0">
                  <c:v>Receitas</c:v>
                </c:pt>
              </c:strCache>
            </c:strRef>
          </c:tx>
          <c:cat>
            <c:strRef>
              <c:f>'6. Gráficos'!$AJ$20:$AU$20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Gráficos'!$AJ$23:$AU$23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75"/>
        <c:axId val="118520064"/>
        <c:axId val="118525952"/>
      </c:barChart>
      <c:catAx>
        <c:axId val="118520064"/>
        <c:scaling>
          <c:orientation val="minMax"/>
        </c:scaling>
        <c:axPos val="b"/>
        <c:majorTickMark val="none"/>
        <c:tickLblPos val="nextTo"/>
        <c:crossAx val="118525952"/>
        <c:crosses val="autoZero"/>
        <c:auto val="1"/>
        <c:lblAlgn val="ctr"/>
        <c:lblOffset val="100"/>
      </c:catAx>
      <c:valAx>
        <c:axId val="118525952"/>
        <c:scaling>
          <c:orientation val="minMax"/>
        </c:scaling>
        <c:axPos val="l"/>
        <c:numFmt formatCode="General" sourceLinked="1"/>
        <c:majorTickMark val="none"/>
        <c:tickLblPos val="nextTo"/>
        <c:crossAx val="118520064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Orçamento x Custo	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Gráficos'!$AI$27</c:f>
              <c:strCache>
                <c:ptCount val="1"/>
                <c:pt idx="0">
                  <c:v>Orçamento Disponível</c:v>
                </c:pt>
              </c:strCache>
            </c:strRef>
          </c:tx>
          <c:cat>
            <c:strRef>
              <c:f>'6. Gráficos'!$AJ$26:$AU$26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Gráficos'!$AJ$27:$AU$27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'6. Gráficos'!$AI$29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Gráficos'!$AJ$26:$AU$26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Gráficos'!$AJ$29:$AU$29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75"/>
        <c:axId val="118703232"/>
        <c:axId val="118704768"/>
      </c:barChart>
      <c:catAx>
        <c:axId val="118703232"/>
        <c:scaling>
          <c:orientation val="minMax"/>
        </c:scaling>
        <c:axPos val="b"/>
        <c:majorTickMark val="none"/>
        <c:tickLblPos val="nextTo"/>
        <c:crossAx val="118704768"/>
        <c:crosses val="autoZero"/>
        <c:auto val="1"/>
        <c:lblAlgn val="ctr"/>
        <c:lblOffset val="100"/>
      </c:catAx>
      <c:valAx>
        <c:axId val="118704768"/>
        <c:scaling>
          <c:orientation val="minMax"/>
        </c:scaling>
        <c:axPos val="l"/>
        <c:numFmt formatCode="General" sourceLinked="1"/>
        <c:majorTickMark val="none"/>
        <c:tickLblPos val="nextTo"/>
        <c:crossAx val="118703232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Produção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Realizado</c:v>
          </c:tx>
          <c:dLbls>
            <c:dLblPos val="inEnd"/>
            <c:showVal val="1"/>
          </c:dLbls>
          <c:cat>
            <c:numRef>
              <c:f>'7. Painel de Indicadores'!$L$13:$N$13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'7. Painel de Indicadores'!$L$15:$N$15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Restante</c:v>
          </c:tx>
          <c:cat>
            <c:numRef>
              <c:f>'7. Painel de Indicadores'!$L$13:$N$13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'7. Painel de Indicadores'!$L$14:$N$14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Val val="1"/>
        </c:dLbls>
        <c:gapWidth val="95"/>
        <c:overlap val="100"/>
        <c:axId val="111174400"/>
        <c:axId val="111175936"/>
      </c:barChart>
      <c:catAx>
        <c:axId val="111174400"/>
        <c:scaling>
          <c:orientation val="minMax"/>
        </c:scaling>
        <c:axPos val="b"/>
        <c:numFmt formatCode="General" sourceLinked="1"/>
        <c:majorTickMark val="none"/>
        <c:tickLblPos val="nextTo"/>
        <c:crossAx val="111175936"/>
        <c:crosses val="autoZero"/>
        <c:auto val="1"/>
        <c:lblAlgn val="ctr"/>
        <c:lblOffset val="100"/>
      </c:catAx>
      <c:valAx>
        <c:axId val="111175936"/>
        <c:scaling>
          <c:orientation val="minMax"/>
        </c:scaling>
        <c:delete val="1"/>
        <c:axPos val="l"/>
        <c:numFmt formatCode="0%" sourceLinked="1"/>
        <c:tickLblPos val="none"/>
        <c:crossAx val="11117440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 x Retorno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Gráficos'!$AI$29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Gráficos'!$AJ$26:$AU$26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Gráficos'!$AJ$29:$AU$29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'6. Gráficos'!$AI$30</c:f>
              <c:strCache>
                <c:ptCount val="1"/>
                <c:pt idx="0">
                  <c:v>Receitas</c:v>
                </c:pt>
              </c:strCache>
            </c:strRef>
          </c:tx>
          <c:cat>
            <c:strRef>
              <c:f>'6. Gráficos'!$AJ$26:$AU$26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Gráficos'!$AJ$30:$AU$30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75"/>
        <c:axId val="118628736"/>
        <c:axId val="118630272"/>
      </c:barChart>
      <c:catAx>
        <c:axId val="118628736"/>
        <c:scaling>
          <c:orientation val="minMax"/>
        </c:scaling>
        <c:axPos val="b"/>
        <c:majorTickMark val="none"/>
        <c:tickLblPos val="nextTo"/>
        <c:crossAx val="118630272"/>
        <c:crosses val="autoZero"/>
        <c:auto val="1"/>
        <c:lblAlgn val="ctr"/>
        <c:lblOffset val="100"/>
      </c:catAx>
      <c:valAx>
        <c:axId val="118630272"/>
        <c:scaling>
          <c:orientation val="minMax"/>
        </c:scaling>
        <c:axPos val="l"/>
        <c:numFmt formatCode="General" sourceLinked="1"/>
        <c:majorTickMark val="none"/>
        <c:tickLblPos val="nextTo"/>
        <c:crossAx val="118628736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Orçamento x Custo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Gráficos'!$AI$33</c:f>
              <c:strCache>
                <c:ptCount val="1"/>
                <c:pt idx="0">
                  <c:v>Orçamento Disponível</c:v>
                </c:pt>
              </c:strCache>
            </c:strRef>
          </c:tx>
          <c:cat>
            <c:strRef>
              <c:f>'6. Gráficos'!$AJ$32:$AU$32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Gráficos'!$AJ$33:$AU$33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'6. Gráficos'!$AI$34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Gráficos'!$AJ$32:$AU$32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Gráficos'!$AJ$34:$AU$34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75"/>
        <c:axId val="118651904"/>
        <c:axId val="118653696"/>
      </c:barChart>
      <c:catAx>
        <c:axId val="118651904"/>
        <c:scaling>
          <c:orientation val="minMax"/>
        </c:scaling>
        <c:axPos val="b"/>
        <c:majorTickMark val="none"/>
        <c:tickLblPos val="nextTo"/>
        <c:crossAx val="118653696"/>
        <c:crosses val="autoZero"/>
        <c:auto val="1"/>
        <c:lblAlgn val="ctr"/>
        <c:lblOffset val="100"/>
      </c:catAx>
      <c:valAx>
        <c:axId val="118653696"/>
        <c:scaling>
          <c:orientation val="minMax"/>
        </c:scaling>
        <c:axPos val="l"/>
        <c:numFmt formatCode="General" sourceLinked="1"/>
        <c:majorTickMark val="none"/>
        <c:tickLblPos val="nextTo"/>
        <c:crossAx val="118651904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 x Retorno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Gráficos'!$AI$34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Gráficos'!$AJ$32:$AU$32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Gráficos'!$AJ$34:$AU$34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'6. Gráficos'!$AI$35</c:f>
              <c:strCache>
                <c:ptCount val="1"/>
                <c:pt idx="0">
                  <c:v>Receitas</c:v>
                </c:pt>
              </c:strCache>
            </c:strRef>
          </c:tx>
          <c:cat>
            <c:strRef>
              <c:f>'6. Gráficos'!$AJ$32:$AU$32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Gráficos'!$AJ$35:$AU$35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75"/>
        <c:axId val="118835072"/>
        <c:axId val="118836608"/>
      </c:barChart>
      <c:catAx>
        <c:axId val="118835072"/>
        <c:scaling>
          <c:orientation val="minMax"/>
        </c:scaling>
        <c:axPos val="b"/>
        <c:majorTickMark val="none"/>
        <c:tickLblPos val="nextTo"/>
        <c:crossAx val="118836608"/>
        <c:crosses val="autoZero"/>
        <c:auto val="1"/>
        <c:lblAlgn val="ctr"/>
        <c:lblOffset val="100"/>
      </c:catAx>
      <c:valAx>
        <c:axId val="118836608"/>
        <c:scaling>
          <c:orientation val="minMax"/>
        </c:scaling>
        <c:axPos val="l"/>
        <c:numFmt formatCode="General" sourceLinked="1"/>
        <c:majorTickMark val="none"/>
        <c:tickLblPos val="nextTo"/>
        <c:crossAx val="118835072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Orçamento x Custo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Gráficos'!$B$41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Gráficos'!$C$39:$N$39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Gráficos'!$C$41:$N$41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'6. Gráficos'!$B$42</c:f>
              <c:strCache>
                <c:ptCount val="1"/>
                <c:pt idx="0">
                  <c:v>Receitas</c:v>
                </c:pt>
              </c:strCache>
            </c:strRef>
          </c:tx>
          <c:cat>
            <c:strRef>
              <c:f>'6. Gráficos'!$C$39:$N$39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Gráficos'!$C$42:$N$42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75"/>
        <c:axId val="118883072"/>
        <c:axId val="118884608"/>
      </c:barChart>
      <c:catAx>
        <c:axId val="118883072"/>
        <c:scaling>
          <c:orientation val="minMax"/>
        </c:scaling>
        <c:axPos val="b"/>
        <c:numFmt formatCode="General" sourceLinked="1"/>
        <c:majorTickMark val="none"/>
        <c:tickLblPos val="nextTo"/>
        <c:crossAx val="118884608"/>
        <c:crosses val="autoZero"/>
        <c:auto val="1"/>
        <c:lblAlgn val="ctr"/>
        <c:lblOffset val="100"/>
      </c:catAx>
      <c:valAx>
        <c:axId val="118884608"/>
        <c:scaling>
          <c:orientation val="minMax"/>
        </c:scaling>
        <c:axPos val="l"/>
        <c:numFmt formatCode="General" sourceLinked="1"/>
        <c:majorTickMark val="none"/>
        <c:tickLblPos val="nextTo"/>
        <c:crossAx val="118883072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 x Retorno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Gráficos'!$B$41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Gráficos'!$C$39:$N$39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Gráficos'!$C$41:$N$41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'6. Gráficos'!$B$42</c:f>
              <c:strCache>
                <c:ptCount val="1"/>
                <c:pt idx="0">
                  <c:v>Receitas</c:v>
                </c:pt>
              </c:strCache>
            </c:strRef>
          </c:tx>
          <c:cat>
            <c:strRef>
              <c:f>'6. Gráficos'!$C$39:$N$39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Gráficos'!$C$42:$N$42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75"/>
        <c:axId val="118906240"/>
        <c:axId val="118924416"/>
      </c:barChart>
      <c:catAx>
        <c:axId val="118906240"/>
        <c:scaling>
          <c:orientation val="minMax"/>
        </c:scaling>
        <c:axPos val="b"/>
        <c:numFmt formatCode="General" sourceLinked="1"/>
        <c:majorTickMark val="none"/>
        <c:tickLblPos val="nextTo"/>
        <c:crossAx val="118924416"/>
        <c:crosses val="autoZero"/>
        <c:auto val="1"/>
        <c:lblAlgn val="ctr"/>
        <c:lblOffset val="100"/>
      </c:catAx>
      <c:valAx>
        <c:axId val="118924416"/>
        <c:scaling>
          <c:orientation val="minMax"/>
        </c:scaling>
        <c:axPos val="l"/>
        <c:numFmt formatCode="General" sourceLinked="1"/>
        <c:majorTickMark val="none"/>
        <c:tickLblPos val="nextTo"/>
        <c:crossAx val="118906240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Orçamento x Custo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Gráficos'!$B$47</c:f>
              <c:strCache>
                <c:ptCount val="1"/>
                <c:pt idx="0">
                  <c:v>Orçamento Disponível</c:v>
                </c:pt>
              </c:strCache>
            </c:strRef>
          </c:tx>
          <c:cat>
            <c:strRef>
              <c:f>'6. Gráficos'!$C$46:$N$46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Gráficos'!$C$47:$N$47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'6. Gráficos'!$B$48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Gráficos'!$C$46:$N$46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Gráficos'!$C$48:$N$48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75"/>
        <c:axId val="119027968"/>
        <c:axId val="119037952"/>
      </c:barChart>
      <c:catAx>
        <c:axId val="119027968"/>
        <c:scaling>
          <c:orientation val="minMax"/>
        </c:scaling>
        <c:axPos val="b"/>
        <c:numFmt formatCode="General" sourceLinked="1"/>
        <c:majorTickMark val="none"/>
        <c:tickLblPos val="nextTo"/>
        <c:crossAx val="119037952"/>
        <c:crosses val="autoZero"/>
        <c:auto val="1"/>
        <c:lblAlgn val="ctr"/>
        <c:lblOffset val="100"/>
      </c:catAx>
      <c:valAx>
        <c:axId val="119037952"/>
        <c:scaling>
          <c:orientation val="minMax"/>
        </c:scaling>
        <c:axPos val="l"/>
        <c:numFmt formatCode="General" sourceLinked="1"/>
        <c:majorTickMark val="none"/>
        <c:tickLblPos val="nextTo"/>
        <c:crossAx val="119027968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 x Retorno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Gráficos'!$B$48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Gráficos'!$C$46:$N$46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Gráficos'!$C$48:$N$48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'6. Gráficos'!$B$49</c:f>
              <c:strCache>
                <c:ptCount val="1"/>
                <c:pt idx="0">
                  <c:v>Receitas</c:v>
                </c:pt>
              </c:strCache>
            </c:strRef>
          </c:tx>
          <c:cat>
            <c:strRef>
              <c:f>'6. Gráficos'!$C$46:$N$46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Gráficos'!$C$49:$N$49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75"/>
        <c:axId val="119075968"/>
        <c:axId val="119077504"/>
      </c:barChart>
      <c:catAx>
        <c:axId val="119075968"/>
        <c:scaling>
          <c:orientation val="minMax"/>
        </c:scaling>
        <c:axPos val="b"/>
        <c:numFmt formatCode="General" sourceLinked="1"/>
        <c:majorTickMark val="none"/>
        <c:tickLblPos val="nextTo"/>
        <c:crossAx val="119077504"/>
        <c:crosses val="autoZero"/>
        <c:auto val="1"/>
        <c:lblAlgn val="ctr"/>
        <c:lblOffset val="100"/>
      </c:catAx>
      <c:valAx>
        <c:axId val="119077504"/>
        <c:scaling>
          <c:orientation val="minMax"/>
        </c:scaling>
        <c:axPos val="l"/>
        <c:numFmt formatCode="General" sourceLinked="1"/>
        <c:majorTickMark val="none"/>
        <c:tickLblPos val="nextTo"/>
        <c:crossAx val="119075968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Orçamento x Custo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Gráficos'!$B$53</c:f>
              <c:strCache>
                <c:ptCount val="1"/>
                <c:pt idx="0">
                  <c:v>Orçamento Disponível</c:v>
                </c:pt>
              </c:strCache>
            </c:strRef>
          </c:tx>
          <c:cat>
            <c:strRef>
              <c:f>'6. Gráficos'!$C$52:$N$52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Gráficos'!$C$53:$N$53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'6. Gráficos'!$B$54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Gráficos'!$C$52:$N$52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Gráficos'!$C$54:$N$54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75"/>
        <c:axId val="118985088"/>
        <c:axId val="118986624"/>
      </c:barChart>
      <c:catAx>
        <c:axId val="118985088"/>
        <c:scaling>
          <c:orientation val="minMax"/>
        </c:scaling>
        <c:axPos val="b"/>
        <c:numFmt formatCode="General" sourceLinked="1"/>
        <c:majorTickMark val="none"/>
        <c:tickLblPos val="nextTo"/>
        <c:crossAx val="118986624"/>
        <c:crosses val="autoZero"/>
        <c:auto val="1"/>
        <c:lblAlgn val="ctr"/>
        <c:lblOffset val="100"/>
      </c:catAx>
      <c:valAx>
        <c:axId val="118986624"/>
        <c:scaling>
          <c:orientation val="minMax"/>
        </c:scaling>
        <c:axPos val="l"/>
        <c:numFmt formatCode="General" sourceLinked="1"/>
        <c:majorTickMark val="none"/>
        <c:tickLblPos val="nextTo"/>
        <c:crossAx val="118985088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 x Retorno</a:t>
            </a:r>
          </a:p>
        </c:rich>
      </c:tx>
    </c:title>
    <c:plotArea>
      <c:layout>
        <c:manualLayout>
          <c:layoutTarget val="inner"/>
          <c:xMode val="edge"/>
          <c:yMode val="edge"/>
          <c:x val="5.1632851449124419E-2"/>
          <c:y val="5.0632911392405111E-2"/>
          <c:w val="0.92543945895651902"/>
          <c:h val="0.66364796172630303"/>
        </c:manualLayout>
      </c:layout>
      <c:barChart>
        <c:barDir val="col"/>
        <c:grouping val="clustered"/>
        <c:ser>
          <c:idx val="0"/>
          <c:order val="0"/>
          <c:tx>
            <c:strRef>
              <c:f>'6. Gráficos'!$B$54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Gráficos'!$C$52:$N$52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Gráficos'!$C$54:$N$54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'6. Gráficos'!$B$55</c:f>
              <c:strCache>
                <c:ptCount val="1"/>
                <c:pt idx="0">
                  <c:v>Retorno Esperado</c:v>
                </c:pt>
              </c:strCache>
            </c:strRef>
          </c:tx>
          <c:cat>
            <c:strRef>
              <c:f>'6. Gráficos'!$C$52:$N$52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Gráficos'!$C$55:$N$55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75"/>
        <c:axId val="119151616"/>
        <c:axId val="119161600"/>
      </c:barChart>
      <c:catAx>
        <c:axId val="119151616"/>
        <c:scaling>
          <c:orientation val="minMax"/>
        </c:scaling>
        <c:axPos val="b"/>
        <c:numFmt formatCode="General" sourceLinked="1"/>
        <c:majorTickMark val="none"/>
        <c:tickLblPos val="nextTo"/>
        <c:crossAx val="119161600"/>
        <c:crosses val="autoZero"/>
        <c:auto val="1"/>
        <c:lblAlgn val="ctr"/>
        <c:lblOffset val="100"/>
      </c:catAx>
      <c:valAx>
        <c:axId val="119161600"/>
        <c:scaling>
          <c:orientation val="minMax"/>
        </c:scaling>
        <c:axPos val="l"/>
        <c:numFmt formatCode="General" sourceLinked="1"/>
        <c:majorTickMark val="none"/>
        <c:tickLblPos val="nextTo"/>
        <c:crossAx val="119151616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Orçamento x Custo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Gráficos'!$B$58</c:f>
              <c:strCache>
                <c:ptCount val="1"/>
                <c:pt idx="0">
                  <c:v>Orçamento Disponível</c:v>
                </c:pt>
              </c:strCache>
            </c:strRef>
          </c:tx>
          <c:cat>
            <c:strRef>
              <c:f>'6. Gráficos'!$C$57:$N$57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Gráficos'!$C$58:$N$58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'6. Gráficos'!$B$59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Gráficos'!$C$57:$N$57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Gráficos'!$C$59:$N$59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75"/>
        <c:axId val="119084928"/>
        <c:axId val="119086464"/>
      </c:barChart>
      <c:catAx>
        <c:axId val="119084928"/>
        <c:scaling>
          <c:orientation val="minMax"/>
        </c:scaling>
        <c:axPos val="b"/>
        <c:numFmt formatCode="General" sourceLinked="1"/>
        <c:majorTickMark val="none"/>
        <c:tickLblPos val="nextTo"/>
        <c:crossAx val="119086464"/>
        <c:crosses val="autoZero"/>
        <c:auto val="1"/>
        <c:lblAlgn val="ctr"/>
        <c:lblOffset val="100"/>
      </c:catAx>
      <c:valAx>
        <c:axId val="119086464"/>
        <c:scaling>
          <c:orientation val="minMax"/>
        </c:scaling>
        <c:axPos val="l"/>
        <c:numFmt formatCode="General" sourceLinked="1"/>
        <c:majorTickMark val="none"/>
        <c:tickLblPos val="nextTo"/>
        <c:crossAx val="119084928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Recursos</a:t>
            </a:r>
            <a:r>
              <a:rPr lang="en-US" baseline="0"/>
              <a:t> Humanos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Realizado</c:v>
          </c:tx>
          <c:dLbls>
            <c:dLblPos val="inEnd"/>
            <c:showVal val="1"/>
          </c:dLbls>
          <c:cat>
            <c:strRef>
              <c:f>'7. Painel de Indicadores'!$P$13:$R$13</c:f>
              <c:strCache>
                <c:ptCount val="3"/>
                <c:pt idx="0">
                  <c:v>Aumentar Colaboradores (Headcount)</c:v>
                </c:pt>
                <c:pt idx="1">
                  <c:v> </c:v>
                </c:pt>
                <c:pt idx="2">
                  <c:v> </c:v>
                </c:pt>
              </c:strCache>
            </c:strRef>
          </c:cat>
          <c:val>
            <c:numRef>
              <c:f>'7. Painel de Indicadores'!$P$15:$R$15</c:f>
              <c:numCache>
                <c:formatCode>0%</c:formatCode>
                <c:ptCount val="3"/>
                <c:pt idx="0">
                  <c:v>1.0320512820512822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Restante</c:v>
          </c:tx>
          <c:cat>
            <c:strRef>
              <c:f>'7. Painel de Indicadores'!$P$13:$R$13</c:f>
              <c:strCache>
                <c:ptCount val="3"/>
                <c:pt idx="0">
                  <c:v>Aumentar Colaboradores (Headcount)</c:v>
                </c:pt>
                <c:pt idx="1">
                  <c:v> </c:v>
                </c:pt>
                <c:pt idx="2">
                  <c:v> </c:v>
                </c:pt>
              </c:strCache>
            </c:strRef>
          </c:cat>
          <c:val>
            <c:numRef>
              <c:f>'7. Painel de Indicadores'!$P$14:$R$14</c:f>
              <c:numCache>
                <c:formatCode>0%</c:formatCode>
                <c:ptCount val="3"/>
                <c:pt idx="0">
                  <c:v>-3.2051282051282159E-2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Val val="1"/>
        </c:dLbls>
        <c:gapWidth val="95"/>
        <c:overlap val="100"/>
        <c:axId val="111201280"/>
        <c:axId val="111297280"/>
      </c:barChart>
      <c:catAx>
        <c:axId val="111201280"/>
        <c:scaling>
          <c:orientation val="minMax"/>
        </c:scaling>
        <c:axPos val="b"/>
        <c:majorTickMark val="none"/>
        <c:tickLblPos val="nextTo"/>
        <c:crossAx val="111297280"/>
        <c:crosses val="autoZero"/>
        <c:auto val="1"/>
        <c:lblAlgn val="ctr"/>
        <c:lblOffset val="100"/>
      </c:catAx>
      <c:valAx>
        <c:axId val="111297280"/>
        <c:scaling>
          <c:orientation val="minMax"/>
        </c:scaling>
        <c:delete val="1"/>
        <c:axPos val="l"/>
        <c:numFmt formatCode="0%" sourceLinked="1"/>
        <c:tickLblPos val="none"/>
        <c:crossAx val="11120128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 x Retorno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Gráficos'!$B$59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Gráficos'!$C$57:$N$57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Gráficos'!$C$59:$N$59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'6. Gráficos'!$B$60</c:f>
              <c:strCache>
                <c:ptCount val="1"/>
                <c:pt idx="0">
                  <c:v>Retorno Esperado</c:v>
                </c:pt>
              </c:strCache>
            </c:strRef>
          </c:tx>
          <c:cat>
            <c:strRef>
              <c:f>'6. Gráficos'!$C$57:$N$57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Gráficos'!$C$60:$N$60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75"/>
        <c:axId val="119136256"/>
        <c:axId val="119137792"/>
      </c:barChart>
      <c:catAx>
        <c:axId val="119136256"/>
        <c:scaling>
          <c:orientation val="minMax"/>
        </c:scaling>
        <c:axPos val="b"/>
        <c:numFmt formatCode="General" sourceLinked="1"/>
        <c:majorTickMark val="none"/>
        <c:tickLblPos val="nextTo"/>
        <c:crossAx val="119137792"/>
        <c:crosses val="autoZero"/>
        <c:auto val="1"/>
        <c:lblAlgn val="ctr"/>
        <c:lblOffset val="100"/>
      </c:catAx>
      <c:valAx>
        <c:axId val="119137792"/>
        <c:scaling>
          <c:orientation val="minMax"/>
        </c:scaling>
        <c:axPos val="l"/>
        <c:numFmt formatCode="General" sourceLinked="1"/>
        <c:majorTickMark val="none"/>
        <c:tickLblPos val="nextTo"/>
        <c:crossAx val="119136256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Orçamento x</a:t>
            </a:r>
            <a:r>
              <a:rPr lang="en-US" baseline="0"/>
              <a:t> Custo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Gráficos'!$B$63</c:f>
              <c:strCache>
                <c:ptCount val="1"/>
                <c:pt idx="0">
                  <c:v>Orçamento Disponível</c:v>
                </c:pt>
              </c:strCache>
            </c:strRef>
          </c:tx>
          <c:cat>
            <c:strRef>
              <c:f>'6. Gráficos'!$C$62:$N$62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Gráficos'!$C$63:$N$63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'6. Gráficos'!$B$64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Gráficos'!$C$62:$N$62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Gráficos'!$C$64:$N$64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75"/>
        <c:axId val="119302784"/>
        <c:axId val="119312768"/>
      </c:barChart>
      <c:catAx>
        <c:axId val="119302784"/>
        <c:scaling>
          <c:orientation val="minMax"/>
        </c:scaling>
        <c:axPos val="b"/>
        <c:numFmt formatCode="General" sourceLinked="1"/>
        <c:majorTickMark val="none"/>
        <c:tickLblPos val="nextTo"/>
        <c:crossAx val="119312768"/>
        <c:crosses val="autoZero"/>
        <c:auto val="1"/>
        <c:lblAlgn val="ctr"/>
        <c:lblOffset val="100"/>
      </c:catAx>
      <c:valAx>
        <c:axId val="119312768"/>
        <c:scaling>
          <c:orientation val="minMax"/>
        </c:scaling>
        <c:axPos val="l"/>
        <c:numFmt formatCode="General" sourceLinked="1"/>
        <c:majorTickMark val="none"/>
        <c:tickLblPos val="nextTo"/>
        <c:crossAx val="119302784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 x Retorno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Gráficos'!$B$64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Gráficos'!$C$62:$N$62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Gráficos'!$C$64:$N$64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'6. Gráficos'!$B$65</c:f>
              <c:strCache>
                <c:ptCount val="1"/>
                <c:pt idx="0">
                  <c:v>Retorno Esperado</c:v>
                </c:pt>
              </c:strCache>
            </c:strRef>
          </c:tx>
          <c:cat>
            <c:strRef>
              <c:f>'6. Gráficos'!$C$62:$N$62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Gráficos'!$C$65:$N$65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75"/>
        <c:axId val="119342592"/>
        <c:axId val="119344128"/>
      </c:barChart>
      <c:catAx>
        <c:axId val="119342592"/>
        <c:scaling>
          <c:orientation val="minMax"/>
        </c:scaling>
        <c:axPos val="b"/>
        <c:numFmt formatCode="General" sourceLinked="1"/>
        <c:majorTickMark val="none"/>
        <c:tickLblPos val="nextTo"/>
        <c:crossAx val="119344128"/>
        <c:crosses val="autoZero"/>
        <c:auto val="1"/>
        <c:lblAlgn val="ctr"/>
        <c:lblOffset val="100"/>
      </c:catAx>
      <c:valAx>
        <c:axId val="119344128"/>
        <c:scaling>
          <c:orientation val="minMax"/>
        </c:scaling>
        <c:axPos val="l"/>
        <c:numFmt formatCode="General" sourceLinked="1"/>
        <c:majorTickMark val="none"/>
        <c:tickLblPos val="nextTo"/>
        <c:crossAx val="119342592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Orçamento x Custo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Gráficos'!$B$68</c:f>
              <c:strCache>
                <c:ptCount val="1"/>
                <c:pt idx="0">
                  <c:v>Orçamento Disponível</c:v>
                </c:pt>
              </c:strCache>
            </c:strRef>
          </c:tx>
          <c:cat>
            <c:strRef>
              <c:f>'6. Gráficos'!$C$67:$N$67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Gráficos'!$C$68:$N$68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'6. Gráficos'!$B$69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Gráficos'!$C$67:$N$67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Gráficos'!$C$69:$N$69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75"/>
        <c:axId val="119390976"/>
        <c:axId val="119392512"/>
      </c:barChart>
      <c:catAx>
        <c:axId val="119390976"/>
        <c:scaling>
          <c:orientation val="minMax"/>
        </c:scaling>
        <c:axPos val="b"/>
        <c:numFmt formatCode="General" sourceLinked="1"/>
        <c:majorTickMark val="none"/>
        <c:tickLblPos val="nextTo"/>
        <c:crossAx val="119392512"/>
        <c:crosses val="autoZero"/>
        <c:auto val="1"/>
        <c:lblAlgn val="ctr"/>
        <c:lblOffset val="100"/>
      </c:catAx>
      <c:valAx>
        <c:axId val="119392512"/>
        <c:scaling>
          <c:orientation val="minMax"/>
        </c:scaling>
        <c:axPos val="l"/>
        <c:numFmt formatCode="General" sourceLinked="1"/>
        <c:majorTickMark val="none"/>
        <c:tickLblPos val="nextTo"/>
        <c:crossAx val="119390976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</a:t>
            </a:r>
            <a:r>
              <a:rPr lang="en-US" baseline="0"/>
              <a:t> x Retorno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Gráficos'!$B$69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Gráficos'!$C$67:$N$67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Gráficos'!$C$69:$N$69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'6. Gráficos'!$B$70</c:f>
              <c:strCache>
                <c:ptCount val="1"/>
                <c:pt idx="0">
                  <c:v>Retorno Esperado</c:v>
                </c:pt>
              </c:strCache>
            </c:strRef>
          </c:tx>
          <c:cat>
            <c:strRef>
              <c:f>'6. Gráficos'!$C$67:$N$67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Gráficos'!$C$70:$N$70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75"/>
        <c:axId val="119426432"/>
        <c:axId val="119436416"/>
      </c:barChart>
      <c:catAx>
        <c:axId val="119426432"/>
        <c:scaling>
          <c:orientation val="minMax"/>
        </c:scaling>
        <c:axPos val="b"/>
        <c:numFmt formatCode="General" sourceLinked="1"/>
        <c:majorTickMark val="none"/>
        <c:tickLblPos val="nextTo"/>
        <c:crossAx val="119436416"/>
        <c:crosses val="autoZero"/>
        <c:auto val="1"/>
        <c:lblAlgn val="ctr"/>
        <c:lblOffset val="100"/>
      </c:catAx>
      <c:valAx>
        <c:axId val="119436416"/>
        <c:scaling>
          <c:orientation val="minMax"/>
        </c:scaling>
        <c:axPos val="l"/>
        <c:numFmt formatCode="General" sourceLinked="1"/>
        <c:majorTickMark val="none"/>
        <c:tickLblPos val="nextTo"/>
        <c:crossAx val="119426432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Orçamento x Custo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Gráficos'!$AI$8</c:f>
              <c:strCache>
                <c:ptCount val="1"/>
                <c:pt idx="0">
                  <c:v>Orçamento Disponível</c:v>
                </c:pt>
              </c:strCache>
            </c:strRef>
          </c:tx>
          <c:cat>
            <c:strRef>
              <c:f>'6. Gráficos'!$AJ$7:$AU$7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Gráficos'!$AJ$8:$AU$8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'6. Gráficos'!$AI$9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Gráficos'!$AJ$7:$AU$7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Gráficos'!$AJ$9:$AU$9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75"/>
        <c:axId val="119470336"/>
        <c:axId val="119488512"/>
      </c:barChart>
      <c:catAx>
        <c:axId val="119470336"/>
        <c:scaling>
          <c:orientation val="minMax"/>
        </c:scaling>
        <c:axPos val="b"/>
        <c:majorTickMark val="none"/>
        <c:tickLblPos val="nextTo"/>
        <c:crossAx val="119488512"/>
        <c:crosses val="autoZero"/>
        <c:auto val="1"/>
        <c:lblAlgn val="ctr"/>
        <c:lblOffset val="100"/>
      </c:catAx>
      <c:valAx>
        <c:axId val="119488512"/>
        <c:scaling>
          <c:orientation val="minMax"/>
        </c:scaling>
        <c:axPos val="l"/>
        <c:numFmt formatCode="General" sourceLinked="1"/>
        <c:majorTickMark val="none"/>
        <c:tickLblPos val="nextTo"/>
        <c:crossAx val="119470336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Resultado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'6. Gráficos'!$S$146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'6. Gráficos'!$T$145:$AE$145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Gráficos'!$T$146:$AE$146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</c:ser>
        <c:dLbls>
          <c:showVal val="1"/>
        </c:dLbls>
        <c:marker val="1"/>
        <c:axId val="119513088"/>
        <c:axId val="119514624"/>
      </c:lineChart>
      <c:catAx>
        <c:axId val="119513088"/>
        <c:scaling>
          <c:orientation val="minMax"/>
        </c:scaling>
        <c:axPos val="b"/>
        <c:majorTickMark val="none"/>
        <c:tickLblPos val="nextTo"/>
        <c:crossAx val="119514624"/>
        <c:crosses val="autoZero"/>
        <c:auto val="1"/>
        <c:lblAlgn val="ctr"/>
        <c:lblOffset val="100"/>
      </c:catAx>
      <c:valAx>
        <c:axId val="119514624"/>
        <c:scaling>
          <c:orientation val="minMax"/>
        </c:scaling>
        <c:delete val="1"/>
        <c:axPos val="l"/>
        <c:numFmt formatCode="General" sourceLinked="1"/>
        <c:tickLblPos val="none"/>
        <c:crossAx val="119513088"/>
        <c:crosses val="autoZero"/>
        <c:crossBetween val="between"/>
      </c:valAx>
    </c:plotArea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Resultado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'6. Gráficos'!$S$156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'6. Gráficos'!$T$145:$AE$145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Gráficos'!$T$156:$AE$156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</c:ser>
        <c:dLbls>
          <c:showVal val="1"/>
        </c:dLbls>
        <c:marker val="1"/>
        <c:axId val="119612160"/>
        <c:axId val="119613696"/>
      </c:lineChart>
      <c:catAx>
        <c:axId val="119612160"/>
        <c:scaling>
          <c:orientation val="minMax"/>
        </c:scaling>
        <c:axPos val="b"/>
        <c:majorTickMark val="none"/>
        <c:tickLblPos val="nextTo"/>
        <c:crossAx val="119613696"/>
        <c:crosses val="autoZero"/>
        <c:auto val="1"/>
        <c:lblAlgn val="ctr"/>
        <c:lblOffset val="100"/>
      </c:catAx>
      <c:valAx>
        <c:axId val="119613696"/>
        <c:scaling>
          <c:orientation val="minMax"/>
        </c:scaling>
        <c:delete val="1"/>
        <c:axPos val="l"/>
        <c:numFmt formatCode="General" sourceLinked="1"/>
        <c:tickLblPos val="none"/>
        <c:crossAx val="119612160"/>
        <c:crosses val="autoZero"/>
        <c:crossBetween val="between"/>
      </c:valAx>
    </c:plotArea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Resultado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'6. Gráficos'!$S$147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'6. Gráficos'!$T$145:$AE$145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Gráficos'!$T$147:$AE$147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</c:ser>
        <c:dLbls>
          <c:showVal val="1"/>
        </c:dLbls>
        <c:marker val="1"/>
        <c:axId val="119646080"/>
        <c:axId val="119647616"/>
      </c:lineChart>
      <c:catAx>
        <c:axId val="119646080"/>
        <c:scaling>
          <c:orientation val="minMax"/>
        </c:scaling>
        <c:axPos val="b"/>
        <c:majorTickMark val="none"/>
        <c:tickLblPos val="nextTo"/>
        <c:crossAx val="119647616"/>
        <c:crosses val="autoZero"/>
        <c:auto val="1"/>
        <c:lblAlgn val="ctr"/>
        <c:lblOffset val="100"/>
      </c:catAx>
      <c:valAx>
        <c:axId val="119647616"/>
        <c:scaling>
          <c:orientation val="minMax"/>
        </c:scaling>
        <c:delete val="1"/>
        <c:axPos val="l"/>
        <c:numFmt formatCode="General" sourceLinked="1"/>
        <c:tickLblPos val="none"/>
        <c:crossAx val="119646080"/>
        <c:crosses val="autoZero"/>
        <c:crossBetween val="between"/>
      </c:valAx>
    </c:plotArea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Resultado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'6. Gráficos'!$S$148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'6. Gráficos'!$T$145:$AE$145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Gráficos'!$T$148:$AE$148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</c:ser>
        <c:dLbls>
          <c:showVal val="1"/>
        </c:dLbls>
        <c:marker val="1"/>
        <c:axId val="119548928"/>
        <c:axId val="119567104"/>
      </c:lineChart>
      <c:catAx>
        <c:axId val="119548928"/>
        <c:scaling>
          <c:orientation val="minMax"/>
        </c:scaling>
        <c:axPos val="b"/>
        <c:majorTickMark val="none"/>
        <c:tickLblPos val="nextTo"/>
        <c:crossAx val="119567104"/>
        <c:crosses val="autoZero"/>
        <c:auto val="1"/>
        <c:lblAlgn val="ctr"/>
        <c:lblOffset val="100"/>
      </c:catAx>
      <c:valAx>
        <c:axId val="119567104"/>
        <c:scaling>
          <c:orientation val="minMax"/>
        </c:scaling>
        <c:delete val="1"/>
        <c:axPos val="l"/>
        <c:numFmt formatCode="General" sourceLinked="1"/>
        <c:tickLblPos val="none"/>
        <c:crossAx val="119548928"/>
        <c:crosses val="autoZero"/>
        <c:crossBetween val="between"/>
      </c:valAx>
    </c:plotArea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Objetivos - Finanças</a:t>
            </a:r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'3. Gastos Mensais'!#REF!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'3. Resultados Mensais'!$D$9</c:f>
              <c:strCache>
                <c:ptCount val="1"/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'3. Resultados Mensais'!$H$12:$Q$12</c:f>
              <c:numCache>
                <c:formatCode>"R$"#,##0.00</c:formatCode>
                <c:ptCount val="10"/>
                <c:pt idx="2">
                  <c:v>0</c:v>
                </c:pt>
                <c:pt idx="6">
                  <c:v>0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'3. Resultados Mensais'!$D$8</c:f>
              <c:strCache>
                <c:ptCount val="1"/>
                <c:pt idx="0">
                  <c:v>Custo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'3. Resultados Mensais'!$H$11:$Q$11</c:f>
              <c:numCache>
                <c:formatCode>"R$"#,##0.00</c:formatCode>
                <c:ptCount val="10"/>
                <c:pt idx="2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Val val="1"/>
        </c:dLbls>
        <c:marker val="1"/>
        <c:axId val="111324160"/>
        <c:axId val="111215360"/>
      </c:lineChart>
      <c:catAx>
        <c:axId val="111324160"/>
        <c:scaling>
          <c:orientation val="minMax"/>
        </c:scaling>
        <c:axPos val="b"/>
        <c:majorTickMark val="none"/>
        <c:tickLblPos val="nextTo"/>
        <c:crossAx val="111215360"/>
        <c:crosses val="autoZero"/>
        <c:auto val="1"/>
        <c:lblAlgn val="ctr"/>
        <c:lblOffset val="100"/>
      </c:catAx>
      <c:valAx>
        <c:axId val="11121536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1132416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Resultado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'6. Gráficos'!$S$149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'6. Gráficos'!$T$145:$AE$145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Gráficos'!$T$149:$AE$149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</c:ser>
        <c:dLbls>
          <c:showVal val="1"/>
        </c:dLbls>
        <c:marker val="1"/>
        <c:axId val="119595392"/>
        <c:axId val="119596928"/>
      </c:lineChart>
      <c:catAx>
        <c:axId val="119595392"/>
        <c:scaling>
          <c:orientation val="minMax"/>
        </c:scaling>
        <c:axPos val="b"/>
        <c:majorTickMark val="none"/>
        <c:tickLblPos val="nextTo"/>
        <c:crossAx val="119596928"/>
        <c:crosses val="autoZero"/>
        <c:auto val="1"/>
        <c:lblAlgn val="ctr"/>
        <c:lblOffset val="100"/>
      </c:catAx>
      <c:valAx>
        <c:axId val="119596928"/>
        <c:scaling>
          <c:orientation val="minMax"/>
        </c:scaling>
        <c:delete val="1"/>
        <c:axPos val="l"/>
        <c:numFmt formatCode="General" sourceLinked="1"/>
        <c:tickLblPos val="none"/>
        <c:crossAx val="119595392"/>
        <c:crosses val="autoZero"/>
        <c:crossBetween val="between"/>
      </c:valAx>
    </c:plotArea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Resultado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'6. Gráficos'!$S$150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'6. Gráficos'!$T$145:$AE$145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Gráficos'!$T$150:$AE$150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</c:ser>
        <c:dLbls>
          <c:showVal val="1"/>
        </c:dLbls>
        <c:marker val="1"/>
        <c:axId val="119698944"/>
        <c:axId val="119700480"/>
      </c:lineChart>
      <c:catAx>
        <c:axId val="119698944"/>
        <c:scaling>
          <c:orientation val="minMax"/>
        </c:scaling>
        <c:axPos val="b"/>
        <c:majorTickMark val="none"/>
        <c:tickLblPos val="nextTo"/>
        <c:crossAx val="119700480"/>
        <c:crosses val="autoZero"/>
        <c:auto val="1"/>
        <c:lblAlgn val="ctr"/>
        <c:lblOffset val="100"/>
      </c:catAx>
      <c:valAx>
        <c:axId val="119700480"/>
        <c:scaling>
          <c:orientation val="minMax"/>
        </c:scaling>
        <c:delete val="1"/>
        <c:axPos val="l"/>
        <c:numFmt formatCode="General" sourceLinked="1"/>
        <c:tickLblPos val="none"/>
        <c:crossAx val="119698944"/>
        <c:crosses val="autoZero"/>
        <c:crossBetween val="between"/>
      </c:valAx>
    </c:plotArea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Resultado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'6. Gráficos'!$S$151</c:f>
              <c:strCache>
                <c:ptCount val="1"/>
                <c:pt idx="0">
                  <c:v>0</c:v>
                </c:pt>
              </c:strCache>
            </c:strRef>
          </c:tx>
          <c:dLbls>
            <c:dLblPos val="t"/>
            <c:showVal val="1"/>
          </c:dLbls>
          <c:cat>
            <c:strRef>
              <c:f>'6. Gráficos'!$T$145:$AE$145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Gráficos'!$T$151:$AE$151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</c:ser>
        <c:dLbls>
          <c:showVal val="1"/>
        </c:dLbls>
        <c:marker val="1"/>
        <c:axId val="119810688"/>
        <c:axId val="119812480"/>
      </c:lineChart>
      <c:catAx>
        <c:axId val="119810688"/>
        <c:scaling>
          <c:orientation val="minMax"/>
        </c:scaling>
        <c:axPos val="b"/>
        <c:majorTickMark val="none"/>
        <c:tickLblPos val="nextTo"/>
        <c:crossAx val="119812480"/>
        <c:crosses val="autoZero"/>
        <c:auto val="1"/>
        <c:lblAlgn val="ctr"/>
        <c:lblOffset val="100"/>
      </c:catAx>
      <c:valAx>
        <c:axId val="119812480"/>
        <c:scaling>
          <c:orientation val="minMax"/>
        </c:scaling>
        <c:delete val="1"/>
        <c:axPos val="l"/>
        <c:numFmt formatCode="General" sourceLinked="1"/>
        <c:tickLblPos val="none"/>
        <c:crossAx val="119810688"/>
        <c:crosses val="autoZero"/>
        <c:crossBetween val="between"/>
      </c:valAx>
    </c:plotArea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Resultado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'6. Gráficos'!$S$152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'6. Gráficos'!$T$145:$AE$145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Gráficos'!$T$152:$AE$152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</c:ser>
        <c:dLbls>
          <c:showVal val="1"/>
        </c:dLbls>
        <c:marker val="1"/>
        <c:axId val="119799808"/>
        <c:axId val="119801344"/>
      </c:lineChart>
      <c:catAx>
        <c:axId val="119799808"/>
        <c:scaling>
          <c:orientation val="minMax"/>
        </c:scaling>
        <c:axPos val="b"/>
        <c:majorTickMark val="none"/>
        <c:tickLblPos val="nextTo"/>
        <c:crossAx val="119801344"/>
        <c:crosses val="autoZero"/>
        <c:auto val="1"/>
        <c:lblAlgn val="ctr"/>
        <c:lblOffset val="100"/>
      </c:catAx>
      <c:valAx>
        <c:axId val="119801344"/>
        <c:scaling>
          <c:orientation val="minMax"/>
        </c:scaling>
        <c:delete val="1"/>
        <c:axPos val="l"/>
        <c:numFmt formatCode="General" sourceLinked="1"/>
        <c:tickLblPos val="none"/>
        <c:crossAx val="119799808"/>
        <c:crosses val="autoZero"/>
        <c:crossBetween val="between"/>
      </c:valAx>
    </c:plotArea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Resultado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'6. Gráficos'!$S$153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'6. Gráficos'!$T$145:$AE$145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Gráficos'!$T$153:$AE$153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</c:ser>
        <c:dLbls>
          <c:showVal val="1"/>
        </c:dLbls>
        <c:marker val="1"/>
        <c:axId val="119735424"/>
        <c:axId val="119736960"/>
      </c:lineChart>
      <c:catAx>
        <c:axId val="119735424"/>
        <c:scaling>
          <c:orientation val="minMax"/>
        </c:scaling>
        <c:axPos val="b"/>
        <c:majorTickMark val="none"/>
        <c:tickLblPos val="nextTo"/>
        <c:crossAx val="119736960"/>
        <c:crosses val="autoZero"/>
        <c:auto val="1"/>
        <c:lblAlgn val="ctr"/>
        <c:lblOffset val="100"/>
      </c:catAx>
      <c:valAx>
        <c:axId val="119736960"/>
        <c:scaling>
          <c:orientation val="minMax"/>
        </c:scaling>
        <c:delete val="1"/>
        <c:axPos val="l"/>
        <c:numFmt formatCode="General" sourceLinked="1"/>
        <c:tickLblPos val="none"/>
        <c:crossAx val="119735424"/>
        <c:crosses val="autoZero"/>
        <c:crossBetween val="between"/>
      </c:valAx>
    </c:plotArea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Resultado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'6. Gráficos'!$S$154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'6. Gráficos'!$T$145:$AE$145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Gráficos'!$T$154:$AE$154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</c:ser>
        <c:dLbls>
          <c:showVal val="1"/>
        </c:dLbls>
        <c:marker val="1"/>
        <c:axId val="119745152"/>
        <c:axId val="119775616"/>
      </c:lineChart>
      <c:catAx>
        <c:axId val="119745152"/>
        <c:scaling>
          <c:orientation val="minMax"/>
        </c:scaling>
        <c:axPos val="b"/>
        <c:majorTickMark val="none"/>
        <c:tickLblPos val="nextTo"/>
        <c:crossAx val="119775616"/>
        <c:crosses val="autoZero"/>
        <c:auto val="1"/>
        <c:lblAlgn val="ctr"/>
        <c:lblOffset val="100"/>
      </c:catAx>
      <c:valAx>
        <c:axId val="119775616"/>
        <c:scaling>
          <c:orientation val="minMax"/>
        </c:scaling>
        <c:delete val="1"/>
        <c:axPos val="l"/>
        <c:numFmt formatCode="General" sourceLinked="1"/>
        <c:tickLblPos val="none"/>
        <c:crossAx val="119745152"/>
        <c:crosses val="autoZero"/>
        <c:crossBetween val="between"/>
      </c:valAx>
    </c:plotArea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Resultado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'6. Gráficos'!$S$155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'6. Gráficos'!$T$145:$AE$145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Gráficos'!$T$155:$AE$155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</c:ser>
        <c:dLbls>
          <c:showVal val="1"/>
        </c:dLbls>
        <c:marker val="1"/>
        <c:axId val="119947264"/>
        <c:axId val="119948800"/>
      </c:lineChart>
      <c:catAx>
        <c:axId val="119947264"/>
        <c:scaling>
          <c:orientation val="minMax"/>
        </c:scaling>
        <c:axPos val="b"/>
        <c:majorTickMark val="none"/>
        <c:tickLblPos val="nextTo"/>
        <c:crossAx val="119948800"/>
        <c:crosses val="autoZero"/>
        <c:auto val="1"/>
        <c:lblAlgn val="ctr"/>
        <c:lblOffset val="100"/>
      </c:catAx>
      <c:valAx>
        <c:axId val="119948800"/>
        <c:scaling>
          <c:orientation val="minMax"/>
        </c:scaling>
        <c:delete val="1"/>
        <c:axPos val="l"/>
        <c:numFmt formatCode="General" sourceLinked="1"/>
        <c:tickLblPos val="none"/>
        <c:crossAx val="119947264"/>
        <c:crosses val="autoZero"/>
        <c:crossBetween val="between"/>
      </c:valAx>
    </c:plotArea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Objetivos - Finanças</a:t>
            </a:r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'3. Gastos Mensais'!#REF!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'3. Resultados Mensais'!$D$9</c:f>
              <c:strCache>
                <c:ptCount val="1"/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'3. Resultados Mensais'!$E$9:$O$9</c:f>
              <c:numCache>
                <c:formatCode>"R$"#,##0.00</c:formatCode>
                <c:ptCount val="11"/>
                <c:pt idx="1">
                  <c:v>0</c:v>
                </c:pt>
                <c:pt idx="5">
                  <c:v>0</c:v>
                </c:pt>
                <c:pt idx="9">
                  <c:v>0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'3. Resultados Mensais'!$D$8</c:f>
              <c:strCache>
                <c:ptCount val="1"/>
                <c:pt idx="0">
                  <c:v>Custo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'3. Resultados Mensais'!$E$8:$O$8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1"/>
        </c:ser>
        <c:dLbls>
          <c:showVal val="1"/>
        </c:dLbls>
        <c:marker val="1"/>
        <c:axId val="111254528"/>
        <c:axId val="111272704"/>
      </c:lineChart>
      <c:catAx>
        <c:axId val="111254528"/>
        <c:scaling>
          <c:orientation val="minMax"/>
        </c:scaling>
        <c:axPos val="b"/>
        <c:majorTickMark val="none"/>
        <c:tickLblPos val="nextTo"/>
        <c:crossAx val="111272704"/>
        <c:crosses val="autoZero"/>
        <c:auto val="1"/>
        <c:lblAlgn val="ctr"/>
        <c:lblOffset val="100"/>
      </c:catAx>
      <c:valAx>
        <c:axId val="111272704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11254528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Objetivos - Finanças</a:t>
            </a:r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'3. Gastos Mensais'!#REF!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'3. Resultados Mensais'!$D$9</c:f>
              <c:strCache>
                <c:ptCount val="1"/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'3. Resultados Mensais'!$H$15:$Q$15</c:f>
              <c:numCache>
                <c:formatCode>"R$"#,##0.00</c:formatCode>
                <c:ptCount val="10"/>
                <c:pt idx="2">
                  <c:v>0</c:v>
                </c:pt>
                <c:pt idx="6">
                  <c:v>0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'3. Resultados Mensais'!$D$8</c:f>
              <c:strCache>
                <c:ptCount val="1"/>
                <c:pt idx="0">
                  <c:v>Custo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'3. Resultados Mensais'!$H$14:$Q$14</c:f>
              <c:numCache>
                <c:formatCode>"R$"#,##0.00</c:formatCode>
                <c:ptCount val="10"/>
                <c:pt idx="2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Val val="1"/>
        </c:dLbls>
        <c:marker val="1"/>
        <c:axId val="111361024"/>
        <c:axId val="111379200"/>
      </c:lineChart>
      <c:catAx>
        <c:axId val="111361024"/>
        <c:scaling>
          <c:orientation val="minMax"/>
        </c:scaling>
        <c:axPos val="b"/>
        <c:majorTickMark val="none"/>
        <c:tickLblPos val="nextTo"/>
        <c:crossAx val="111379200"/>
        <c:crosses val="autoZero"/>
        <c:auto val="1"/>
        <c:lblAlgn val="ctr"/>
        <c:lblOffset val="100"/>
      </c:catAx>
      <c:valAx>
        <c:axId val="11137920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11361024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Objetivos - Marketing e Vendas</a:t>
            </a:r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'4. Representações Gráficas'!#REF!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'3. Resultados Mensais'!$D$9</c:f>
              <c:strCache>
                <c:ptCount val="1"/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'4. Representações Gráficas'!#REF!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'3. Resultados Mensais'!$D$8</c:f>
              <c:strCache>
                <c:ptCount val="1"/>
                <c:pt idx="0">
                  <c:v>Custo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'4. Representações Gráficas'!#REF!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dLbls>
          <c:showVal val="1"/>
        </c:dLbls>
        <c:marker val="1"/>
        <c:axId val="111406080"/>
        <c:axId val="111432448"/>
      </c:lineChart>
      <c:catAx>
        <c:axId val="111406080"/>
        <c:scaling>
          <c:orientation val="minMax"/>
        </c:scaling>
        <c:axPos val="b"/>
        <c:majorTickMark val="none"/>
        <c:tickLblPos val="nextTo"/>
        <c:crossAx val="111432448"/>
        <c:crosses val="autoZero"/>
        <c:auto val="1"/>
        <c:lblAlgn val="ctr"/>
        <c:lblOffset val="100"/>
      </c:catAx>
      <c:valAx>
        <c:axId val="111432448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1140608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Objetivos - Marketing e Vendas</a:t>
            </a:r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'4. Representações Gráficas'!#REF!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'3. Resultados Mensais'!$D$9</c:f>
              <c:strCache>
                <c:ptCount val="1"/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'4. Representações Gráficas'!#REF!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'3. Resultados Mensais'!$D$8</c:f>
              <c:strCache>
                <c:ptCount val="1"/>
                <c:pt idx="0">
                  <c:v>Custo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'4. Representações Gráficas'!#REF!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dLbls>
          <c:showVal val="1"/>
        </c:dLbls>
        <c:marker val="1"/>
        <c:axId val="111475712"/>
        <c:axId val="111481600"/>
      </c:lineChart>
      <c:catAx>
        <c:axId val="111475712"/>
        <c:scaling>
          <c:orientation val="minMax"/>
        </c:scaling>
        <c:axPos val="b"/>
        <c:majorTickMark val="none"/>
        <c:tickLblPos val="nextTo"/>
        <c:crossAx val="111481600"/>
        <c:crosses val="autoZero"/>
        <c:auto val="1"/>
        <c:lblAlgn val="ctr"/>
        <c:lblOffset val="100"/>
      </c:catAx>
      <c:valAx>
        <c:axId val="11148160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11475712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://luz.vc/?utm_source=produtos&amp;utm_medium=referral&amp;utm_campaign=planilha-pe" TargetMode="Externa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chart" Target="../charts/chart10.xml"/><Relationship Id="rId18" Type="http://schemas.openxmlformats.org/officeDocument/2006/relationships/chart" Target="../charts/chart1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12" Type="http://schemas.openxmlformats.org/officeDocument/2006/relationships/chart" Target="../charts/chart9.xml"/><Relationship Id="rId17" Type="http://schemas.openxmlformats.org/officeDocument/2006/relationships/chart" Target="../charts/chart14.xml"/><Relationship Id="rId2" Type="http://schemas.openxmlformats.org/officeDocument/2006/relationships/hyperlink" Target="http://luz.vc/" TargetMode="External"/><Relationship Id="rId16" Type="http://schemas.openxmlformats.org/officeDocument/2006/relationships/chart" Target="../charts/chart13.xml"/><Relationship Id="rId20" Type="http://schemas.openxmlformats.org/officeDocument/2006/relationships/hyperlink" Target="http://luz.vc/?utm_source=produtos&amp;utm_medium=referral&amp;utm_campaign=planilha-pe" TargetMode="Externa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chart" Target="../charts/chart8.xml"/><Relationship Id="rId5" Type="http://schemas.openxmlformats.org/officeDocument/2006/relationships/chart" Target="../charts/chart2.xml"/><Relationship Id="rId15" Type="http://schemas.openxmlformats.org/officeDocument/2006/relationships/chart" Target="../charts/chart12.xml"/><Relationship Id="rId10" Type="http://schemas.openxmlformats.org/officeDocument/2006/relationships/chart" Target="../charts/chart7.xml"/><Relationship Id="rId19" Type="http://schemas.openxmlformats.org/officeDocument/2006/relationships/chart" Target="../charts/chart16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Relationship Id="rId14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image" Target="../media/image1.png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34" Type="http://schemas.openxmlformats.org/officeDocument/2006/relationships/chart" Target="../charts/chart56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33" Type="http://schemas.openxmlformats.org/officeDocument/2006/relationships/chart" Target="../charts/chart55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29" Type="http://schemas.openxmlformats.org/officeDocument/2006/relationships/chart" Target="../charts/chart51.xml"/><Relationship Id="rId1" Type="http://schemas.openxmlformats.org/officeDocument/2006/relationships/image" Target="../media/image1.png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32" Type="http://schemas.openxmlformats.org/officeDocument/2006/relationships/chart" Target="../charts/chart54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31" Type="http://schemas.openxmlformats.org/officeDocument/2006/relationships/chart" Target="../charts/chart53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Relationship Id="rId30" Type="http://schemas.openxmlformats.org/officeDocument/2006/relationships/chart" Target="../charts/chart52.xml"/><Relationship Id="rId35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</xdr:row>
      <xdr:rowOff>12700</xdr:rowOff>
    </xdr:from>
    <xdr:to>
      <xdr:col>9</xdr:col>
      <xdr:colOff>927100</xdr:colOff>
      <xdr:row>33</xdr:row>
      <xdr:rowOff>215900</xdr:rowOff>
    </xdr:to>
    <xdr:sp macro="" textlink="">
      <xdr:nvSpPr>
        <xdr:cNvPr id="2" name="Rounded Rectangle 1"/>
        <xdr:cNvSpPr/>
      </xdr:nvSpPr>
      <xdr:spPr>
        <a:xfrm>
          <a:off x="7632700" y="1790700"/>
          <a:ext cx="7226300" cy="4318000"/>
        </a:xfrm>
        <a:prstGeom prst="roundRect">
          <a:avLst>
            <a:gd name="adj" fmla="val 12590"/>
          </a:avLst>
        </a:prstGeom>
        <a:solidFill>
          <a:schemeClr val="bg1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>
            <a:defRPr sz="1000"/>
          </a:pPr>
          <a:r>
            <a:rPr lang="en-US" sz="1800" b="1" i="1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rPr>
            <a:t>2. Como usar cada aba: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rPr>
            <a:t> </a:t>
          </a:r>
        </a:p>
        <a:p>
          <a:pPr lvl="0" algn="l" rtl="0">
            <a:defRPr sz="1000"/>
          </a:pPr>
          <a:r>
            <a:rPr lang="en-US" sz="14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rPr>
            <a:t>Aba 1: Objetivo e Mídias - </a:t>
          </a:r>
          <a:r>
            <a:rPr lang="en-US" sz="1400" b="0" i="0" u="none" strike="noStrike" baseline="0">
              <a:solidFill>
                <a:srgbClr val="808080"/>
              </a:solidFill>
              <a:latin typeface="+mn-lt"/>
              <a:ea typeface="Calibri"/>
              <a:cs typeface="Calibri"/>
            </a:rPr>
            <a:t>Nesta aba será descrito o Objetivo Geral do Planejamento de Marketing, e estão listados os tipos de mídia Online e Offline que serão utilizados para divulgação.</a:t>
          </a:r>
          <a:endParaRPr lang="en-US" sz="1400" b="0" i="0" u="none" strike="noStrike" baseline="0">
            <a:solidFill>
              <a:srgbClr val="80808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rPr>
            <a:t>Aba 2: Resultados Mensais </a:t>
          </a:r>
          <a:r>
            <a:rPr lang="en-US" sz="1400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rPr>
            <a:t>- Aqui ser</a:t>
          </a:r>
          <a:r>
            <a:rPr lang="en-US" sz="1400" b="0" i="0" u="none" strike="noStrike" baseline="0">
              <a:solidFill>
                <a:srgbClr val="808080"/>
              </a:solidFill>
              <a:latin typeface="+mn-lt"/>
              <a:ea typeface="Calibri"/>
              <a:cs typeface="Calibri"/>
            </a:rPr>
            <a:t>ão inseridos os valores de Orçamento Disponível, Custo, Retorno e Resultado por mídia, por mês.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808080"/>
              </a:solidFill>
              <a:latin typeface="+mn-lt"/>
              <a:ea typeface="Calibri"/>
              <a:cs typeface="Calibri"/>
            </a:rPr>
            <a:t>Aba 3: Cronograma - </a:t>
          </a:r>
          <a:r>
            <a:rPr lang="en-US" sz="1400" b="0" i="0" u="none" strike="noStrike" baseline="0">
              <a:solidFill>
                <a:srgbClr val="808080"/>
              </a:solidFill>
              <a:latin typeface="+mn-lt"/>
              <a:ea typeface="Calibri"/>
              <a:cs typeface="Calibri"/>
            </a:rPr>
            <a:t>Nesta aba estarão descritas as atividades ligadas a cada canal de mídia, e seus respectivos custos, duração e período de atividade.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808080"/>
              </a:solidFill>
              <a:latin typeface="+mn-lt"/>
              <a:ea typeface="Calibri"/>
              <a:cs typeface="Calibri"/>
            </a:rPr>
            <a:t>Aba 4: Relatórios - </a:t>
          </a:r>
          <a:r>
            <a:rPr lang="en-US" sz="1400" b="0" i="0" u="none" strike="noStrike" baseline="0">
              <a:solidFill>
                <a:srgbClr val="808080"/>
              </a:solidFill>
              <a:latin typeface="+mn-lt"/>
              <a:ea typeface="Calibri"/>
              <a:cs typeface="Calibri"/>
            </a:rPr>
            <a:t> Nesta aba é possível visualizar detalhadamente os resultados mês a mês de cada canal de comunicação.</a:t>
          </a:r>
          <a:endParaRPr lang="en-US" sz="1400" b="1" i="0" u="none" strike="noStrike" baseline="0">
            <a:solidFill>
              <a:srgbClr val="808080"/>
            </a:solidFill>
            <a:latin typeface="+mn-lt"/>
            <a:ea typeface="Calibri"/>
            <a:cs typeface="Calibri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808080"/>
              </a:solidFill>
              <a:latin typeface="+mn-lt"/>
              <a:ea typeface="Calibri"/>
              <a:cs typeface="Calibri"/>
            </a:rPr>
            <a:t>Aba 5: Gráficos - </a:t>
          </a:r>
          <a:r>
            <a:rPr lang="en-US" sz="1400" b="0" i="0" u="none" strike="noStrike" baseline="0">
              <a:solidFill>
                <a:srgbClr val="808080"/>
              </a:solidFill>
              <a:latin typeface="+mn-lt"/>
              <a:ea typeface="Calibri"/>
              <a:cs typeface="Calibri"/>
            </a:rPr>
            <a:t>Essa aba é preenchida automaticamente. Todos os gráficos aparecem aqui, e permitem uma análise geral do Marketing da sua empresa.</a:t>
          </a:r>
        </a:p>
        <a:p>
          <a:pPr algn="l" rtl="0">
            <a:defRPr sz="1000"/>
          </a:pPr>
          <a:endParaRPr lang="en-US" sz="1400" b="0" i="0" u="none" strike="noStrike" baseline="0">
            <a:solidFill>
              <a:srgbClr val="808080"/>
            </a:solidFill>
            <a:latin typeface="+mn-lt"/>
            <a:ea typeface="Calibri"/>
            <a:cs typeface="Calibri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rPr>
            <a:t>Tutorial: </a:t>
          </a:r>
          <a:r>
            <a:rPr lang="en-US" sz="1400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rPr>
            <a:t> Em diversas células da planilha você terá explicações que vão deixar o preenchimento dela muito mais fácil e prático. Preste atenção nas células com um marcador vermelho, como essa aqui embaixo, basta passar o mouse por cima dela e ler várias dicas para tornar o uso da planilha ainda mais fácil...</a:t>
          </a:r>
        </a:p>
        <a:p>
          <a:pPr algn="l" rtl="0">
            <a:defRPr sz="1000"/>
          </a:pPr>
          <a:endParaRPr lang="en-US" sz="1400" b="0" i="0" u="none" strike="noStrike" baseline="0">
            <a:solidFill>
              <a:srgbClr val="80808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127000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25400</xdr:colOff>
      <xdr:row>4</xdr:row>
      <xdr:rowOff>0</xdr:rowOff>
    </xdr:from>
    <xdr:to>
      <xdr:col>10</xdr:col>
      <xdr:colOff>12700</xdr:colOff>
      <xdr:row>39</xdr:row>
      <xdr:rowOff>12700</xdr:rowOff>
    </xdr:to>
    <xdr:sp macro="" textlink="">
      <xdr:nvSpPr>
        <xdr:cNvPr id="4" name="Round Same Side Corner Rectangle 3"/>
        <xdr:cNvSpPr/>
      </xdr:nvSpPr>
      <xdr:spPr>
        <a:xfrm>
          <a:off x="444500" y="1473200"/>
          <a:ext cx="15963900" cy="5346700"/>
        </a:xfrm>
        <a:prstGeom prst="round2SameRect">
          <a:avLst>
            <a:gd name="adj1" fmla="val 0"/>
            <a:gd name="adj2" fmla="val 18466"/>
          </a:avLst>
        </a:prstGeom>
        <a:noFill/>
        <a:ln w="19050" cmpd="sng">
          <a:solidFill>
            <a:srgbClr val="3382D1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</a:t>
          </a:r>
        </a:p>
      </xdr:txBody>
    </xdr:sp>
    <xdr:clientData/>
  </xdr:twoCellAnchor>
  <xdr:twoCellAnchor>
    <xdr:from>
      <xdr:col>4</xdr:col>
      <xdr:colOff>1155700</xdr:colOff>
      <xdr:row>3</xdr:row>
      <xdr:rowOff>444500</xdr:rowOff>
    </xdr:from>
    <xdr:to>
      <xdr:col>4</xdr:col>
      <xdr:colOff>1155700</xdr:colOff>
      <xdr:row>38</xdr:row>
      <xdr:rowOff>139700</xdr:rowOff>
    </xdr:to>
    <xdr:cxnSp macro="">
      <xdr:nvCxnSpPr>
        <xdr:cNvPr id="6" name="Straight Connector 5"/>
        <xdr:cNvCxnSpPr/>
      </xdr:nvCxnSpPr>
      <xdr:spPr>
        <a:xfrm>
          <a:off x="6972300" y="1447800"/>
          <a:ext cx="0" cy="5600700"/>
        </a:xfrm>
        <a:prstGeom prst="line">
          <a:avLst/>
        </a:prstGeom>
        <a:ln>
          <a:solidFill>
            <a:srgbClr val="3382D1"/>
          </a:solidFill>
          <a:prstDash val="sys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5</xdr:row>
      <xdr:rowOff>114300</xdr:rowOff>
    </xdr:from>
    <xdr:to>
      <xdr:col>4</xdr:col>
      <xdr:colOff>1003300</xdr:colOff>
      <xdr:row>37</xdr:row>
      <xdr:rowOff>12700</xdr:rowOff>
    </xdr:to>
    <xdr:sp macro="" textlink="">
      <xdr:nvSpPr>
        <xdr:cNvPr id="7" name="Rounded Rectangle 6"/>
        <xdr:cNvSpPr/>
      </xdr:nvSpPr>
      <xdr:spPr>
        <a:xfrm>
          <a:off x="609600" y="1739900"/>
          <a:ext cx="6210300" cy="5029200"/>
        </a:xfrm>
        <a:prstGeom prst="roundRect">
          <a:avLst/>
        </a:prstGeom>
        <a:solidFill>
          <a:schemeClr val="bg1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rPr>
            <a:t>1. Para que serve a Planilha de Planejamento Marketing</a:t>
          </a:r>
        </a:p>
        <a:p>
          <a:pPr algn="ctr" rtl="0">
            <a:defRPr sz="1000"/>
          </a:pPr>
          <a:r>
            <a:rPr lang="en-US" sz="1600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rPr>
            <a:t> </a:t>
          </a:r>
        </a:p>
        <a:p>
          <a:pPr algn="ctr" rtl="0">
            <a:defRPr sz="1000"/>
          </a:pPr>
          <a:r>
            <a:rPr lang="en-US" sz="1600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rPr>
            <a:t>A Planilha de Plano de Marketing 2.0 é a ferramenta ideal para você entender quanto gastar para cada canal de comunicação que a sua empresa utiliza e dividir as principais atividades em um cronograma anual.</a:t>
          </a:r>
        </a:p>
        <a:p>
          <a:pPr algn="ctr" rtl="0">
            <a:defRPr sz="1000"/>
          </a:pPr>
          <a:endParaRPr lang="en-US" sz="1600" b="0" i="0" u="none" strike="noStrike" baseline="0">
            <a:solidFill>
              <a:srgbClr val="808080"/>
            </a:solidFill>
            <a:latin typeface="Calibri"/>
            <a:ea typeface="Calibri"/>
            <a:cs typeface="Calibri"/>
          </a:endParaRPr>
        </a:p>
        <a:p>
          <a:pPr algn="ctr" rtl="0">
            <a:defRPr sz="1000"/>
          </a:pPr>
          <a:r>
            <a:rPr lang="en-US" sz="1600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rPr>
            <a:t>Com essa organização, você conseguirá entender a importância de cada canal de comunicação para o seu negócio.</a:t>
          </a:r>
        </a:p>
        <a:p>
          <a:pPr algn="ctr" rtl="0">
            <a:defRPr sz="1000"/>
          </a:pPr>
          <a:endParaRPr lang="en-US" sz="1600" b="0" i="0" u="none" strike="noStrike" baseline="0">
            <a:solidFill>
              <a:srgbClr val="808080"/>
            </a:solidFill>
            <a:latin typeface="Calibri"/>
            <a:ea typeface="Calibri"/>
            <a:cs typeface="Calibri"/>
          </a:endParaRPr>
        </a:p>
        <a:p>
          <a:pPr algn="ctr" rtl="0">
            <a:defRPr sz="1000"/>
          </a:pPr>
          <a:r>
            <a:rPr lang="en-US" sz="1600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rPr>
            <a:t>A planilha está organizada em 5 abas: (1) Objetivo e Mídias, (2) Resultados Mensais, (3) Cronograma, (4) Relatórios e, por fim (5) Gráficos.</a:t>
          </a:r>
        </a:p>
      </xdr:txBody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10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1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1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1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1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1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321469</xdr:colOff>
      <xdr:row>0</xdr:row>
      <xdr:rowOff>107157</xdr:rowOff>
    </xdr:from>
    <xdr:to>
      <xdr:col>1</xdr:col>
      <xdr:colOff>1202531</xdr:colOff>
      <xdr:row>2</xdr:row>
      <xdr:rowOff>627950</xdr:rowOff>
    </xdr:to>
    <xdr:pic>
      <xdr:nvPicPr>
        <xdr:cNvPr id="14" name="Imagem 13" descr="Marca_sebrae_vertica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469" y="107157"/>
          <a:ext cx="1238250" cy="8303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215900</xdr:colOff>
      <xdr:row>5</xdr:row>
      <xdr:rowOff>0</xdr:rowOff>
    </xdr:from>
    <xdr:to>
      <xdr:col>1</xdr:col>
      <xdr:colOff>215900</xdr:colOff>
      <xdr:row>5</xdr:row>
      <xdr:rowOff>0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165100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114300</xdr:rowOff>
    </xdr:to>
    <xdr:pic>
      <xdr:nvPicPr>
        <xdr:cNvPr id="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127000</xdr:rowOff>
    </xdr:to>
    <xdr:pic>
      <xdr:nvPicPr>
        <xdr:cNvPr id="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0</xdr:colOff>
      <xdr:row>5</xdr:row>
      <xdr:rowOff>0</xdr:rowOff>
    </xdr:to>
    <xdr:pic>
      <xdr:nvPicPr>
        <xdr:cNvPr id="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127000</xdr:rowOff>
    </xdr:to>
    <xdr:pic>
      <xdr:nvPicPr>
        <xdr:cNvPr id="10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1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1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1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1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1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1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1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2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2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2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2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2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2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2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2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1219200</xdr:colOff>
      <xdr:row>1</xdr:row>
      <xdr:rowOff>0</xdr:rowOff>
    </xdr:from>
    <xdr:to>
      <xdr:col>8</xdr:col>
      <xdr:colOff>0</xdr:colOff>
      <xdr:row>2</xdr:row>
      <xdr:rowOff>165100</xdr:rowOff>
    </xdr:to>
    <xdr:pic>
      <xdr:nvPicPr>
        <xdr:cNvPr id="2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1219200</xdr:colOff>
      <xdr:row>1</xdr:row>
      <xdr:rowOff>0</xdr:rowOff>
    </xdr:from>
    <xdr:to>
      <xdr:col>8</xdr:col>
      <xdr:colOff>0</xdr:colOff>
      <xdr:row>2</xdr:row>
      <xdr:rowOff>114300</xdr:rowOff>
    </xdr:to>
    <xdr:pic>
      <xdr:nvPicPr>
        <xdr:cNvPr id="30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1219200</xdr:colOff>
      <xdr:row>1</xdr:row>
      <xdr:rowOff>0</xdr:rowOff>
    </xdr:from>
    <xdr:to>
      <xdr:col>8</xdr:col>
      <xdr:colOff>0</xdr:colOff>
      <xdr:row>2</xdr:row>
      <xdr:rowOff>127000</xdr:rowOff>
    </xdr:to>
    <xdr:pic>
      <xdr:nvPicPr>
        <xdr:cNvPr id="3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1219200</xdr:colOff>
      <xdr:row>1</xdr:row>
      <xdr:rowOff>0</xdr:rowOff>
    </xdr:from>
    <xdr:to>
      <xdr:col>8</xdr:col>
      <xdr:colOff>0</xdr:colOff>
      <xdr:row>2</xdr:row>
      <xdr:rowOff>165100</xdr:rowOff>
    </xdr:to>
    <xdr:pic>
      <xdr:nvPicPr>
        <xdr:cNvPr id="3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1219200</xdr:colOff>
      <xdr:row>1</xdr:row>
      <xdr:rowOff>0</xdr:rowOff>
    </xdr:from>
    <xdr:to>
      <xdr:col>8</xdr:col>
      <xdr:colOff>0</xdr:colOff>
      <xdr:row>2</xdr:row>
      <xdr:rowOff>114300</xdr:rowOff>
    </xdr:to>
    <xdr:pic>
      <xdr:nvPicPr>
        <xdr:cNvPr id="3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1219200</xdr:colOff>
      <xdr:row>1</xdr:row>
      <xdr:rowOff>0</xdr:rowOff>
    </xdr:from>
    <xdr:to>
      <xdr:col>8</xdr:col>
      <xdr:colOff>0</xdr:colOff>
      <xdr:row>2</xdr:row>
      <xdr:rowOff>127000</xdr:rowOff>
    </xdr:to>
    <xdr:pic>
      <xdr:nvPicPr>
        <xdr:cNvPr id="3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1238250</xdr:colOff>
      <xdr:row>2</xdr:row>
      <xdr:rowOff>639856</xdr:rowOff>
    </xdr:to>
    <xdr:pic>
      <xdr:nvPicPr>
        <xdr:cNvPr id="36" name="Imagem 35" descr="Marca_sebrae_vertica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063" y="119063"/>
          <a:ext cx="1238250" cy="8303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215900</xdr:colOff>
      <xdr:row>5</xdr:row>
      <xdr:rowOff>0</xdr:rowOff>
    </xdr:from>
    <xdr:to>
      <xdr:col>2</xdr:col>
      <xdr:colOff>215900</xdr:colOff>
      <xdr:row>5</xdr:row>
      <xdr:rowOff>0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12700</xdr:colOff>
      <xdr:row>2</xdr:row>
      <xdr:rowOff>165100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12700</xdr:colOff>
      <xdr:row>2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12700</xdr:colOff>
      <xdr:row>2</xdr:row>
      <xdr:rowOff>127000</xdr:rowOff>
    </xdr:to>
    <xdr:pic>
      <xdr:nvPicPr>
        <xdr:cNvPr id="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12700</xdr:colOff>
      <xdr:row>2</xdr:row>
      <xdr:rowOff>127000</xdr:rowOff>
    </xdr:to>
    <xdr:pic>
      <xdr:nvPicPr>
        <xdr:cNvPr id="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1219200</xdr:colOff>
      <xdr:row>1</xdr:row>
      <xdr:rowOff>0</xdr:rowOff>
    </xdr:from>
    <xdr:to>
      <xdr:col>8</xdr:col>
      <xdr:colOff>0</xdr:colOff>
      <xdr:row>2</xdr:row>
      <xdr:rowOff>165100</xdr:rowOff>
    </xdr:to>
    <xdr:pic>
      <xdr:nvPicPr>
        <xdr:cNvPr id="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1219200</xdr:colOff>
      <xdr:row>1</xdr:row>
      <xdr:rowOff>0</xdr:rowOff>
    </xdr:from>
    <xdr:to>
      <xdr:col>8</xdr:col>
      <xdr:colOff>0</xdr:colOff>
      <xdr:row>2</xdr:row>
      <xdr:rowOff>114300</xdr:rowOff>
    </xdr:to>
    <xdr:pic>
      <xdr:nvPicPr>
        <xdr:cNvPr id="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1219200</xdr:colOff>
      <xdr:row>1</xdr:row>
      <xdr:rowOff>0</xdr:rowOff>
    </xdr:from>
    <xdr:to>
      <xdr:col>8</xdr:col>
      <xdr:colOff>0</xdr:colOff>
      <xdr:row>2</xdr:row>
      <xdr:rowOff>127000</xdr:rowOff>
    </xdr:to>
    <xdr:pic>
      <xdr:nvPicPr>
        <xdr:cNvPr id="10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1219200</xdr:colOff>
      <xdr:row>1</xdr:row>
      <xdr:rowOff>0</xdr:rowOff>
    </xdr:from>
    <xdr:to>
      <xdr:col>8</xdr:col>
      <xdr:colOff>0</xdr:colOff>
      <xdr:row>2</xdr:row>
      <xdr:rowOff>165100</xdr:rowOff>
    </xdr:to>
    <xdr:pic>
      <xdr:nvPicPr>
        <xdr:cNvPr id="1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1219200</xdr:colOff>
      <xdr:row>1</xdr:row>
      <xdr:rowOff>0</xdr:rowOff>
    </xdr:from>
    <xdr:to>
      <xdr:col>8</xdr:col>
      <xdr:colOff>0</xdr:colOff>
      <xdr:row>2</xdr:row>
      <xdr:rowOff>114300</xdr:rowOff>
    </xdr:to>
    <xdr:pic>
      <xdr:nvPicPr>
        <xdr:cNvPr id="1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1219200</xdr:colOff>
      <xdr:row>1</xdr:row>
      <xdr:rowOff>0</xdr:rowOff>
    </xdr:from>
    <xdr:to>
      <xdr:col>8</xdr:col>
      <xdr:colOff>0</xdr:colOff>
      <xdr:row>2</xdr:row>
      <xdr:rowOff>127000</xdr:rowOff>
    </xdr:to>
    <xdr:pic>
      <xdr:nvPicPr>
        <xdr:cNvPr id="1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12700</xdr:colOff>
      <xdr:row>2</xdr:row>
      <xdr:rowOff>165100</xdr:rowOff>
    </xdr:to>
    <xdr:pic>
      <xdr:nvPicPr>
        <xdr:cNvPr id="1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12700</xdr:colOff>
      <xdr:row>2</xdr:row>
      <xdr:rowOff>114300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12700</xdr:colOff>
      <xdr:row>2</xdr:row>
      <xdr:rowOff>127000</xdr:rowOff>
    </xdr:to>
    <xdr:pic>
      <xdr:nvPicPr>
        <xdr:cNvPr id="1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12700</xdr:colOff>
      <xdr:row>2</xdr:row>
      <xdr:rowOff>127000</xdr:rowOff>
    </xdr:to>
    <xdr:pic>
      <xdr:nvPicPr>
        <xdr:cNvPr id="1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83344</xdr:colOff>
      <xdr:row>1</xdr:row>
      <xdr:rowOff>11907</xdr:rowOff>
    </xdr:from>
    <xdr:to>
      <xdr:col>1</xdr:col>
      <xdr:colOff>892969</xdr:colOff>
      <xdr:row>2</xdr:row>
      <xdr:rowOff>651763</xdr:rowOff>
    </xdr:to>
    <xdr:pic>
      <xdr:nvPicPr>
        <xdr:cNvPr id="20" name="Imagem 19" descr="Marca_sebrae_vertica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344" y="130970"/>
          <a:ext cx="1238250" cy="8303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0</xdr:colOff>
      <xdr:row>6</xdr:row>
      <xdr:rowOff>0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0</xdr:colOff>
      <xdr:row>6</xdr:row>
      <xdr:rowOff>0</xdr:rowOff>
    </xdr:to>
    <xdr:pic>
      <xdr:nvPicPr>
        <xdr:cNvPr id="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9526</xdr:colOff>
      <xdr:row>2</xdr:row>
      <xdr:rowOff>165100</xdr:rowOff>
    </xdr:to>
    <xdr:pic>
      <xdr:nvPicPr>
        <xdr:cNvPr id="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9526</xdr:colOff>
      <xdr:row>2</xdr:row>
      <xdr:rowOff>114300</xdr:rowOff>
    </xdr:to>
    <xdr:pic>
      <xdr:nvPicPr>
        <xdr:cNvPr id="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9526</xdr:colOff>
      <xdr:row>2</xdr:row>
      <xdr:rowOff>127000</xdr:rowOff>
    </xdr:to>
    <xdr:pic>
      <xdr:nvPicPr>
        <xdr:cNvPr id="10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9526</xdr:colOff>
      <xdr:row>2</xdr:row>
      <xdr:rowOff>165100</xdr:rowOff>
    </xdr:to>
    <xdr:pic>
      <xdr:nvPicPr>
        <xdr:cNvPr id="1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9526</xdr:colOff>
      <xdr:row>2</xdr:row>
      <xdr:rowOff>114300</xdr:rowOff>
    </xdr:to>
    <xdr:pic>
      <xdr:nvPicPr>
        <xdr:cNvPr id="1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9526</xdr:colOff>
      <xdr:row>2</xdr:row>
      <xdr:rowOff>127000</xdr:rowOff>
    </xdr:to>
    <xdr:pic>
      <xdr:nvPicPr>
        <xdr:cNvPr id="1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165100</xdr:rowOff>
    </xdr:to>
    <xdr:pic>
      <xdr:nvPicPr>
        <xdr:cNvPr id="1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114300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127000</xdr:rowOff>
    </xdr:to>
    <xdr:pic>
      <xdr:nvPicPr>
        <xdr:cNvPr id="1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127000</xdr:rowOff>
    </xdr:to>
    <xdr:pic>
      <xdr:nvPicPr>
        <xdr:cNvPr id="1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1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2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2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9526</xdr:colOff>
      <xdr:row>2</xdr:row>
      <xdr:rowOff>165100</xdr:rowOff>
    </xdr:to>
    <xdr:pic>
      <xdr:nvPicPr>
        <xdr:cNvPr id="2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9526</xdr:colOff>
      <xdr:row>2</xdr:row>
      <xdr:rowOff>114300</xdr:rowOff>
    </xdr:to>
    <xdr:pic>
      <xdr:nvPicPr>
        <xdr:cNvPr id="2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9526</xdr:colOff>
      <xdr:row>2</xdr:row>
      <xdr:rowOff>127000</xdr:rowOff>
    </xdr:to>
    <xdr:pic>
      <xdr:nvPicPr>
        <xdr:cNvPr id="2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9526</xdr:colOff>
      <xdr:row>2</xdr:row>
      <xdr:rowOff>165100</xdr:rowOff>
    </xdr:to>
    <xdr:pic>
      <xdr:nvPicPr>
        <xdr:cNvPr id="2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9526</xdr:colOff>
      <xdr:row>2</xdr:row>
      <xdr:rowOff>114300</xdr:rowOff>
    </xdr:to>
    <xdr:pic>
      <xdr:nvPicPr>
        <xdr:cNvPr id="2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9526</xdr:colOff>
      <xdr:row>2</xdr:row>
      <xdr:rowOff>127000</xdr:rowOff>
    </xdr:to>
    <xdr:pic>
      <xdr:nvPicPr>
        <xdr:cNvPr id="2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165100</xdr:rowOff>
    </xdr:to>
    <xdr:pic>
      <xdr:nvPicPr>
        <xdr:cNvPr id="2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114300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127000</xdr:rowOff>
    </xdr:to>
    <xdr:pic>
      <xdr:nvPicPr>
        <xdr:cNvPr id="3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127000</xdr:rowOff>
    </xdr:to>
    <xdr:pic>
      <xdr:nvPicPr>
        <xdr:cNvPr id="3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321469</xdr:colOff>
      <xdr:row>2</xdr:row>
      <xdr:rowOff>107155</xdr:rowOff>
    </xdr:from>
    <xdr:to>
      <xdr:col>1</xdr:col>
      <xdr:colOff>1131094</xdr:colOff>
      <xdr:row>2</xdr:row>
      <xdr:rowOff>937511</xdr:rowOff>
    </xdr:to>
    <xdr:pic>
      <xdr:nvPicPr>
        <xdr:cNvPr id="34" name="Imagem 33" descr="Marca_sebrae_vertica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469" y="416718"/>
          <a:ext cx="1238250" cy="8303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215900</xdr:colOff>
      <xdr:row>5</xdr:row>
      <xdr:rowOff>0</xdr:rowOff>
    </xdr:from>
    <xdr:to>
      <xdr:col>2</xdr:col>
      <xdr:colOff>215900</xdr:colOff>
      <xdr:row>5</xdr:row>
      <xdr:rowOff>0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10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1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1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1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165100</xdr:rowOff>
    </xdr:to>
    <xdr:pic>
      <xdr:nvPicPr>
        <xdr:cNvPr id="1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114300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1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1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12700</xdr:colOff>
      <xdr:row>2</xdr:row>
      <xdr:rowOff>88900</xdr:rowOff>
    </xdr:from>
    <xdr:to>
      <xdr:col>2</xdr:col>
      <xdr:colOff>634999</xdr:colOff>
      <xdr:row>2</xdr:row>
      <xdr:rowOff>520700</xdr:rowOff>
    </xdr:to>
    <xdr:pic>
      <xdr:nvPicPr>
        <xdr:cNvPr id="18" name="Picture 17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000" y="381000"/>
          <a:ext cx="1485899" cy="431800"/>
        </a:xfrm>
        <a:prstGeom prst="roundRect">
          <a:avLst>
            <a:gd name="adj" fmla="val 50000"/>
          </a:avLst>
        </a:prstGeom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1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2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2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2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2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2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2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2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2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165100</xdr:rowOff>
    </xdr:to>
    <xdr:pic>
      <xdr:nvPicPr>
        <xdr:cNvPr id="2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114300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3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3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12700</xdr:colOff>
      <xdr:row>2</xdr:row>
      <xdr:rowOff>88900</xdr:rowOff>
    </xdr:from>
    <xdr:to>
      <xdr:col>2</xdr:col>
      <xdr:colOff>634999</xdr:colOff>
      <xdr:row>2</xdr:row>
      <xdr:rowOff>520700</xdr:rowOff>
    </xdr:to>
    <xdr:pic>
      <xdr:nvPicPr>
        <xdr:cNvPr id="33" name="Picture 3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000" y="381000"/>
          <a:ext cx="1485899" cy="431800"/>
        </a:xfrm>
        <a:prstGeom prst="roundRect">
          <a:avLst>
            <a:gd name="adj" fmla="val 50000"/>
          </a:avLst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215900</xdr:colOff>
      <xdr:row>5</xdr:row>
      <xdr:rowOff>0</xdr:rowOff>
    </xdr:from>
    <xdr:to>
      <xdr:col>2</xdr:col>
      <xdr:colOff>215900</xdr:colOff>
      <xdr:row>5</xdr:row>
      <xdr:rowOff>0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2</xdr:col>
      <xdr:colOff>1219200</xdr:colOff>
      <xdr:row>2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2</xdr:col>
      <xdr:colOff>1219200</xdr:colOff>
      <xdr:row>2</xdr:row>
      <xdr:rowOff>127000</xdr:rowOff>
    </xdr:to>
    <xdr:pic>
      <xdr:nvPicPr>
        <xdr:cNvPr id="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2</xdr:col>
      <xdr:colOff>1219200</xdr:colOff>
      <xdr:row>2</xdr:row>
      <xdr:rowOff>127000</xdr:rowOff>
    </xdr:to>
    <xdr:pic>
      <xdr:nvPicPr>
        <xdr:cNvPr id="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1219200</xdr:colOff>
      <xdr:row>1</xdr:row>
      <xdr:rowOff>0</xdr:rowOff>
    </xdr:from>
    <xdr:to>
      <xdr:col>5</xdr:col>
      <xdr:colOff>0</xdr:colOff>
      <xdr:row>2</xdr:row>
      <xdr:rowOff>165100</xdr:rowOff>
    </xdr:to>
    <xdr:pic>
      <xdr:nvPicPr>
        <xdr:cNvPr id="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1219200</xdr:colOff>
      <xdr:row>1</xdr:row>
      <xdr:rowOff>0</xdr:rowOff>
    </xdr:from>
    <xdr:to>
      <xdr:col>5</xdr:col>
      <xdr:colOff>0</xdr:colOff>
      <xdr:row>2</xdr:row>
      <xdr:rowOff>114300</xdr:rowOff>
    </xdr:to>
    <xdr:pic>
      <xdr:nvPicPr>
        <xdr:cNvPr id="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1219200</xdr:colOff>
      <xdr:row>1</xdr:row>
      <xdr:rowOff>0</xdr:rowOff>
    </xdr:from>
    <xdr:to>
      <xdr:col>5</xdr:col>
      <xdr:colOff>0</xdr:colOff>
      <xdr:row>2</xdr:row>
      <xdr:rowOff>127000</xdr:rowOff>
    </xdr:to>
    <xdr:pic>
      <xdr:nvPicPr>
        <xdr:cNvPr id="10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1219200</xdr:colOff>
      <xdr:row>1</xdr:row>
      <xdr:rowOff>0</xdr:rowOff>
    </xdr:from>
    <xdr:to>
      <xdr:col>5</xdr:col>
      <xdr:colOff>0</xdr:colOff>
      <xdr:row>2</xdr:row>
      <xdr:rowOff>165100</xdr:rowOff>
    </xdr:to>
    <xdr:pic>
      <xdr:nvPicPr>
        <xdr:cNvPr id="1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1219200</xdr:colOff>
      <xdr:row>1</xdr:row>
      <xdr:rowOff>0</xdr:rowOff>
    </xdr:from>
    <xdr:to>
      <xdr:col>5</xdr:col>
      <xdr:colOff>0</xdr:colOff>
      <xdr:row>2</xdr:row>
      <xdr:rowOff>114300</xdr:rowOff>
    </xdr:to>
    <xdr:pic>
      <xdr:nvPicPr>
        <xdr:cNvPr id="1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1219200</xdr:colOff>
      <xdr:row>1</xdr:row>
      <xdr:rowOff>0</xdr:rowOff>
    </xdr:from>
    <xdr:to>
      <xdr:col>5</xdr:col>
      <xdr:colOff>0</xdr:colOff>
      <xdr:row>2</xdr:row>
      <xdr:rowOff>127000</xdr:rowOff>
    </xdr:to>
    <xdr:pic>
      <xdr:nvPicPr>
        <xdr:cNvPr id="1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165100</xdr:rowOff>
    </xdr:to>
    <xdr:pic>
      <xdr:nvPicPr>
        <xdr:cNvPr id="1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114300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1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1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12700</xdr:colOff>
      <xdr:row>2</xdr:row>
      <xdr:rowOff>88900</xdr:rowOff>
    </xdr:from>
    <xdr:to>
      <xdr:col>2</xdr:col>
      <xdr:colOff>634999</xdr:colOff>
      <xdr:row>2</xdr:row>
      <xdr:rowOff>520700</xdr:rowOff>
    </xdr:to>
    <xdr:pic>
      <xdr:nvPicPr>
        <xdr:cNvPr id="18" name="Picture 17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000" y="381000"/>
          <a:ext cx="1485899" cy="431800"/>
        </a:xfrm>
        <a:prstGeom prst="roundRect">
          <a:avLst>
            <a:gd name="adj" fmla="val 50000"/>
          </a:avLst>
        </a:prstGeom>
      </xdr:spPr>
    </xdr:pic>
    <xdr:clientData/>
  </xdr:twoCellAnchor>
  <xdr:twoCellAnchor>
    <xdr:from>
      <xdr:col>1</xdr:col>
      <xdr:colOff>139700</xdr:colOff>
      <xdr:row>11</xdr:row>
      <xdr:rowOff>654050</xdr:rowOff>
    </xdr:from>
    <xdr:to>
      <xdr:col>5</xdr:col>
      <xdr:colOff>88900</xdr:colOff>
      <xdr:row>17</xdr:row>
      <xdr:rowOff>419100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317500</xdr:colOff>
      <xdr:row>11</xdr:row>
      <xdr:rowOff>660400</xdr:rowOff>
    </xdr:from>
    <xdr:to>
      <xdr:col>9</xdr:col>
      <xdr:colOff>914400</xdr:colOff>
      <xdr:row>17</xdr:row>
      <xdr:rowOff>425450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165100</xdr:colOff>
      <xdr:row>11</xdr:row>
      <xdr:rowOff>647700</xdr:rowOff>
    </xdr:from>
    <xdr:to>
      <xdr:col>14</xdr:col>
      <xdr:colOff>304800</xdr:colOff>
      <xdr:row>17</xdr:row>
      <xdr:rowOff>412750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546100</xdr:colOff>
      <xdr:row>11</xdr:row>
      <xdr:rowOff>647700</xdr:rowOff>
    </xdr:from>
    <xdr:to>
      <xdr:col>18</xdr:col>
      <xdr:colOff>38100</xdr:colOff>
      <xdr:row>17</xdr:row>
      <xdr:rowOff>412750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20</xdr:row>
      <xdr:rowOff>241300</xdr:rowOff>
    </xdr:from>
    <xdr:to>
      <xdr:col>12</xdr:col>
      <xdr:colOff>736600</xdr:colOff>
      <xdr:row>26</xdr:row>
      <xdr:rowOff>158750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20</xdr:row>
      <xdr:rowOff>254000</xdr:rowOff>
    </xdr:from>
    <xdr:to>
      <xdr:col>6</xdr:col>
      <xdr:colOff>533400</xdr:colOff>
      <xdr:row>26</xdr:row>
      <xdr:rowOff>171450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939800</xdr:colOff>
      <xdr:row>20</xdr:row>
      <xdr:rowOff>254000</xdr:rowOff>
    </xdr:from>
    <xdr:to>
      <xdr:col>18</xdr:col>
      <xdr:colOff>317500</xdr:colOff>
      <xdr:row>26</xdr:row>
      <xdr:rowOff>171450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6</xdr:col>
      <xdr:colOff>533400</xdr:colOff>
      <xdr:row>35</xdr:row>
      <xdr:rowOff>146050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12</xdr:col>
      <xdr:colOff>736600</xdr:colOff>
      <xdr:row>35</xdr:row>
      <xdr:rowOff>146050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27</xdr:row>
      <xdr:rowOff>0</xdr:rowOff>
    </xdr:from>
    <xdr:to>
      <xdr:col>18</xdr:col>
      <xdr:colOff>330200</xdr:colOff>
      <xdr:row>35</xdr:row>
      <xdr:rowOff>146050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6</xdr:col>
      <xdr:colOff>533400</xdr:colOff>
      <xdr:row>52</xdr:row>
      <xdr:rowOff>31750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6</xdr:col>
      <xdr:colOff>533400</xdr:colOff>
      <xdr:row>68</xdr:row>
      <xdr:rowOff>31750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12</xdr:col>
      <xdr:colOff>736600</xdr:colOff>
      <xdr:row>52</xdr:row>
      <xdr:rowOff>31750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18</xdr:col>
      <xdr:colOff>330200</xdr:colOff>
      <xdr:row>52</xdr:row>
      <xdr:rowOff>31750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12</xdr:col>
      <xdr:colOff>736600</xdr:colOff>
      <xdr:row>68</xdr:row>
      <xdr:rowOff>31750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53</xdr:row>
      <xdr:rowOff>0</xdr:rowOff>
    </xdr:from>
    <xdr:to>
      <xdr:col>18</xdr:col>
      <xdr:colOff>330200</xdr:colOff>
      <xdr:row>68</xdr:row>
      <xdr:rowOff>31750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5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5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5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5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5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5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165100</xdr:rowOff>
    </xdr:to>
    <xdr:pic>
      <xdr:nvPicPr>
        <xdr:cNvPr id="5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114300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6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6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12700</xdr:colOff>
      <xdr:row>2</xdr:row>
      <xdr:rowOff>88900</xdr:rowOff>
    </xdr:from>
    <xdr:to>
      <xdr:col>2</xdr:col>
      <xdr:colOff>634999</xdr:colOff>
      <xdr:row>2</xdr:row>
      <xdr:rowOff>520700</xdr:rowOff>
    </xdr:to>
    <xdr:pic>
      <xdr:nvPicPr>
        <xdr:cNvPr id="63" name="Picture 62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000" y="381000"/>
          <a:ext cx="1485899" cy="431800"/>
        </a:xfrm>
        <a:prstGeom prst="roundRect">
          <a:avLst>
            <a:gd name="adj" fmla="val 50000"/>
          </a:avLst>
        </a:prstGeom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6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6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70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7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7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7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165100</xdr:rowOff>
    </xdr:to>
    <xdr:pic>
      <xdr:nvPicPr>
        <xdr:cNvPr id="7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114300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7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7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12700</xdr:colOff>
      <xdr:row>2</xdr:row>
      <xdr:rowOff>88900</xdr:rowOff>
    </xdr:from>
    <xdr:to>
      <xdr:col>2</xdr:col>
      <xdr:colOff>634999</xdr:colOff>
      <xdr:row>2</xdr:row>
      <xdr:rowOff>520700</xdr:rowOff>
    </xdr:to>
    <xdr:pic>
      <xdr:nvPicPr>
        <xdr:cNvPr id="78" name="Picture 77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000" y="381000"/>
          <a:ext cx="1485899" cy="431800"/>
        </a:xfrm>
        <a:prstGeom prst="roundRect">
          <a:avLst>
            <a:gd name="adj" fmla="val 50000"/>
          </a:avLst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215900</xdr:colOff>
      <xdr:row>5</xdr:row>
      <xdr:rowOff>0</xdr:rowOff>
    </xdr:from>
    <xdr:to>
      <xdr:col>2</xdr:col>
      <xdr:colOff>215900</xdr:colOff>
      <xdr:row>5</xdr:row>
      <xdr:rowOff>0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71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71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7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7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10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1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1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1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165100</xdr:rowOff>
    </xdr:to>
    <xdr:pic>
      <xdr:nvPicPr>
        <xdr:cNvPr id="1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114300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1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1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1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71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71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2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7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2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7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2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2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2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2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2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2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165100</xdr:rowOff>
    </xdr:to>
    <xdr:pic>
      <xdr:nvPicPr>
        <xdr:cNvPr id="2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114300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3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3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7</xdr:col>
      <xdr:colOff>127000</xdr:colOff>
      <xdr:row>20</xdr:row>
      <xdr:rowOff>203200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14</xdr:row>
      <xdr:rowOff>0</xdr:rowOff>
    </xdr:from>
    <xdr:to>
      <xdr:col>14</xdr:col>
      <xdr:colOff>25400</xdr:colOff>
      <xdr:row>20</xdr:row>
      <xdr:rowOff>203200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152400</xdr:colOff>
      <xdr:row>27</xdr:row>
      <xdr:rowOff>558800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457200</xdr:colOff>
      <xdr:row>21</xdr:row>
      <xdr:rowOff>0</xdr:rowOff>
    </xdr:from>
    <xdr:to>
      <xdr:col>14</xdr:col>
      <xdr:colOff>0</xdr:colOff>
      <xdr:row>27</xdr:row>
      <xdr:rowOff>558800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14</xdr:col>
      <xdr:colOff>0</xdr:colOff>
      <xdr:row>35</xdr:row>
      <xdr:rowOff>304800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14</xdr:col>
      <xdr:colOff>0</xdr:colOff>
      <xdr:row>42</xdr:row>
      <xdr:rowOff>241300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14</xdr:col>
      <xdr:colOff>50800</xdr:colOff>
      <xdr:row>49</xdr:row>
      <xdr:rowOff>241300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214313</xdr:colOff>
      <xdr:row>2</xdr:row>
      <xdr:rowOff>639856</xdr:rowOff>
    </xdr:to>
    <xdr:pic>
      <xdr:nvPicPr>
        <xdr:cNvPr id="46" name="Imagem 45" descr="Marca_sebrae_verticall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1938" y="119063"/>
          <a:ext cx="1238250" cy="8303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215900</xdr:colOff>
      <xdr:row>5</xdr:row>
      <xdr:rowOff>0</xdr:rowOff>
    </xdr:from>
    <xdr:to>
      <xdr:col>2</xdr:col>
      <xdr:colOff>215900</xdr:colOff>
      <xdr:row>5</xdr:row>
      <xdr:rowOff>0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1494</xdr:colOff>
      <xdr:row>2</xdr:row>
      <xdr:rowOff>165100</xdr:rowOff>
    </xdr:to>
    <xdr:pic>
      <xdr:nvPicPr>
        <xdr:cNvPr id="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1494</xdr:colOff>
      <xdr:row>2</xdr:row>
      <xdr:rowOff>114300</xdr:rowOff>
    </xdr:to>
    <xdr:pic>
      <xdr:nvPicPr>
        <xdr:cNvPr id="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1494</xdr:colOff>
      <xdr:row>2</xdr:row>
      <xdr:rowOff>127000</xdr:rowOff>
    </xdr:to>
    <xdr:pic>
      <xdr:nvPicPr>
        <xdr:cNvPr id="10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1494</xdr:colOff>
      <xdr:row>2</xdr:row>
      <xdr:rowOff>165100</xdr:rowOff>
    </xdr:to>
    <xdr:pic>
      <xdr:nvPicPr>
        <xdr:cNvPr id="1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1494</xdr:colOff>
      <xdr:row>2</xdr:row>
      <xdr:rowOff>114300</xdr:rowOff>
    </xdr:to>
    <xdr:pic>
      <xdr:nvPicPr>
        <xdr:cNvPr id="1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1494</xdr:colOff>
      <xdr:row>2</xdr:row>
      <xdr:rowOff>127000</xdr:rowOff>
    </xdr:to>
    <xdr:pic>
      <xdr:nvPicPr>
        <xdr:cNvPr id="1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165100</xdr:rowOff>
    </xdr:to>
    <xdr:pic>
      <xdr:nvPicPr>
        <xdr:cNvPr id="1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114300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127000</xdr:rowOff>
    </xdr:to>
    <xdr:pic>
      <xdr:nvPicPr>
        <xdr:cNvPr id="1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127000</xdr:rowOff>
    </xdr:to>
    <xdr:pic>
      <xdr:nvPicPr>
        <xdr:cNvPr id="1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1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2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2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1494</xdr:colOff>
      <xdr:row>2</xdr:row>
      <xdr:rowOff>165100</xdr:rowOff>
    </xdr:to>
    <xdr:pic>
      <xdr:nvPicPr>
        <xdr:cNvPr id="2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1494</xdr:colOff>
      <xdr:row>2</xdr:row>
      <xdr:rowOff>114300</xdr:rowOff>
    </xdr:to>
    <xdr:pic>
      <xdr:nvPicPr>
        <xdr:cNvPr id="2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1494</xdr:colOff>
      <xdr:row>2</xdr:row>
      <xdr:rowOff>127000</xdr:rowOff>
    </xdr:to>
    <xdr:pic>
      <xdr:nvPicPr>
        <xdr:cNvPr id="2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1494</xdr:colOff>
      <xdr:row>2</xdr:row>
      <xdr:rowOff>165100</xdr:rowOff>
    </xdr:to>
    <xdr:pic>
      <xdr:nvPicPr>
        <xdr:cNvPr id="2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1494</xdr:colOff>
      <xdr:row>2</xdr:row>
      <xdr:rowOff>114300</xdr:rowOff>
    </xdr:to>
    <xdr:pic>
      <xdr:nvPicPr>
        <xdr:cNvPr id="2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1494</xdr:colOff>
      <xdr:row>2</xdr:row>
      <xdr:rowOff>127000</xdr:rowOff>
    </xdr:to>
    <xdr:pic>
      <xdr:nvPicPr>
        <xdr:cNvPr id="2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165100</xdr:rowOff>
    </xdr:to>
    <xdr:pic>
      <xdr:nvPicPr>
        <xdr:cNvPr id="2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114300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127000</xdr:rowOff>
    </xdr:to>
    <xdr:pic>
      <xdr:nvPicPr>
        <xdr:cNvPr id="3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127000</xdr:rowOff>
    </xdr:to>
    <xdr:pic>
      <xdr:nvPicPr>
        <xdr:cNvPr id="3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990600</xdr:colOff>
      <xdr:row>7</xdr:row>
      <xdr:rowOff>215900</xdr:rowOff>
    </xdr:from>
    <xdr:to>
      <xdr:col>15</xdr:col>
      <xdr:colOff>38100</xdr:colOff>
      <xdr:row>11</xdr:row>
      <xdr:rowOff>749300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63500</xdr:colOff>
      <xdr:row>13</xdr:row>
      <xdr:rowOff>165100</xdr:rowOff>
    </xdr:from>
    <xdr:to>
      <xdr:col>6</xdr:col>
      <xdr:colOff>901700</xdr:colOff>
      <xdr:row>19</xdr:row>
      <xdr:rowOff>63500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1016000</xdr:colOff>
      <xdr:row>13</xdr:row>
      <xdr:rowOff>165100</xdr:rowOff>
    </xdr:from>
    <xdr:to>
      <xdr:col>15</xdr:col>
      <xdr:colOff>63500</xdr:colOff>
      <xdr:row>19</xdr:row>
      <xdr:rowOff>63500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76200</xdr:colOff>
      <xdr:row>21</xdr:row>
      <xdr:rowOff>190500</xdr:rowOff>
    </xdr:from>
    <xdr:to>
      <xdr:col>6</xdr:col>
      <xdr:colOff>927100</xdr:colOff>
      <xdr:row>27</xdr:row>
      <xdr:rowOff>393700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1041400</xdr:colOff>
      <xdr:row>21</xdr:row>
      <xdr:rowOff>190500</xdr:rowOff>
    </xdr:from>
    <xdr:to>
      <xdr:col>15</xdr:col>
      <xdr:colOff>76200</xdr:colOff>
      <xdr:row>27</xdr:row>
      <xdr:rowOff>406400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88900</xdr:colOff>
      <xdr:row>29</xdr:row>
      <xdr:rowOff>165100</xdr:rowOff>
    </xdr:from>
    <xdr:to>
      <xdr:col>6</xdr:col>
      <xdr:colOff>914400</xdr:colOff>
      <xdr:row>35</xdr:row>
      <xdr:rowOff>241300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1054100</xdr:colOff>
      <xdr:row>29</xdr:row>
      <xdr:rowOff>177800</xdr:rowOff>
    </xdr:from>
    <xdr:to>
      <xdr:col>15</xdr:col>
      <xdr:colOff>101600</xdr:colOff>
      <xdr:row>35</xdr:row>
      <xdr:rowOff>241300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63500</xdr:colOff>
      <xdr:row>37</xdr:row>
      <xdr:rowOff>203200</xdr:rowOff>
    </xdr:from>
    <xdr:to>
      <xdr:col>6</xdr:col>
      <xdr:colOff>914400</xdr:colOff>
      <xdr:row>43</xdr:row>
      <xdr:rowOff>304800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1028700</xdr:colOff>
      <xdr:row>37</xdr:row>
      <xdr:rowOff>190500</xdr:rowOff>
    </xdr:from>
    <xdr:to>
      <xdr:col>15</xdr:col>
      <xdr:colOff>63500</xdr:colOff>
      <xdr:row>43</xdr:row>
      <xdr:rowOff>292100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76200</xdr:colOff>
      <xdr:row>45</xdr:row>
      <xdr:rowOff>190500</xdr:rowOff>
    </xdr:from>
    <xdr:to>
      <xdr:col>6</xdr:col>
      <xdr:colOff>914400</xdr:colOff>
      <xdr:row>49</xdr:row>
      <xdr:rowOff>711200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1054100</xdr:colOff>
      <xdr:row>45</xdr:row>
      <xdr:rowOff>203200</xdr:rowOff>
    </xdr:from>
    <xdr:to>
      <xdr:col>15</xdr:col>
      <xdr:colOff>101600</xdr:colOff>
      <xdr:row>49</xdr:row>
      <xdr:rowOff>723900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88900</xdr:colOff>
      <xdr:row>51</xdr:row>
      <xdr:rowOff>203200</xdr:rowOff>
    </xdr:from>
    <xdr:to>
      <xdr:col>6</xdr:col>
      <xdr:colOff>914400</xdr:colOff>
      <xdr:row>54</xdr:row>
      <xdr:rowOff>596900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1054100</xdr:colOff>
      <xdr:row>51</xdr:row>
      <xdr:rowOff>203200</xdr:rowOff>
    </xdr:from>
    <xdr:to>
      <xdr:col>15</xdr:col>
      <xdr:colOff>101600</xdr:colOff>
      <xdr:row>54</xdr:row>
      <xdr:rowOff>609600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88900</xdr:colOff>
      <xdr:row>56</xdr:row>
      <xdr:rowOff>101600</xdr:rowOff>
    </xdr:from>
    <xdr:to>
      <xdr:col>6</xdr:col>
      <xdr:colOff>914400</xdr:colOff>
      <xdr:row>59</xdr:row>
      <xdr:rowOff>914400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1054100</xdr:colOff>
      <xdr:row>56</xdr:row>
      <xdr:rowOff>101600</xdr:rowOff>
    </xdr:from>
    <xdr:to>
      <xdr:col>15</xdr:col>
      <xdr:colOff>114300</xdr:colOff>
      <xdr:row>59</xdr:row>
      <xdr:rowOff>901700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76200</xdr:colOff>
      <xdr:row>61</xdr:row>
      <xdr:rowOff>165100</xdr:rowOff>
    </xdr:from>
    <xdr:to>
      <xdr:col>6</xdr:col>
      <xdr:colOff>914400</xdr:colOff>
      <xdr:row>66</xdr:row>
      <xdr:rowOff>273050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1066800</xdr:colOff>
      <xdr:row>61</xdr:row>
      <xdr:rowOff>165100</xdr:rowOff>
    </xdr:from>
    <xdr:to>
      <xdr:col>15</xdr:col>
      <xdr:colOff>127000</xdr:colOff>
      <xdr:row>66</xdr:row>
      <xdr:rowOff>260350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101600</xdr:colOff>
      <xdr:row>71</xdr:row>
      <xdr:rowOff>127000</xdr:rowOff>
    </xdr:from>
    <xdr:to>
      <xdr:col>6</xdr:col>
      <xdr:colOff>952500</xdr:colOff>
      <xdr:row>83</xdr:row>
      <xdr:rowOff>177800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1117600</xdr:colOff>
      <xdr:row>71</xdr:row>
      <xdr:rowOff>127000</xdr:rowOff>
    </xdr:from>
    <xdr:to>
      <xdr:col>15</xdr:col>
      <xdr:colOff>152400</xdr:colOff>
      <xdr:row>83</xdr:row>
      <xdr:rowOff>165100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114300</xdr:colOff>
      <xdr:row>88</xdr:row>
      <xdr:rowOff>152400</xdr:rowOff>
    </xdr:from>
    <xdr:to>
      <xdr:col>6</xdr:col>
      <xdr:colOff>939800</xdr:colOff>
      <xdr:row>102</xdr:row>
      <xdr:rowOff>6350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1092200</xdr:colOff>
      <xdr:row>88</xdr:row>
      <xdr:rowOff>152400</xdr:rowOff>
    </xdr:from>
    <xdr:to>
      <xdr:col>15</xdr:col>
      <xdr:colOff>139700</xdr:colOff>
      <xdr:row>102</xdr:row>
      <xdr:rowOff>0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38100</xdr:colOff>
      <xdr:row>7</xdr:row>
      <xdr:rowOff>215900</xdr:rowOff>
    </xdr:from>
    <xdr:to>
      <xdr:col>6</xdr:col>
      <xdr:colOff>863600</xdr:colOff>
      <xdr:row>11</xdr:row>
      <xdr:rowOff>749300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177800</xdr:colOff>
      <xdr:row>13</xdr:row>
      <xdr:rowOff>158750</xdr:rowOff>
    </xdr:from>
    <xdr:to>
      <xdr:col>21</xdr:col>
      <xdr:colOff>850900</xdr:colOff>
      <xdr:row>19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152400</xdr:colOff>
      <xdr:row>7</xdr:row>
      <xdr:rowOff>234950</xdr:rowOff>
    </xdr:from>
    <xdr:to>
      <xdr:col>21</xdr:col>
      <xdr:colOff>825500</xdr:colOff>
      <xdr:row>11</xdr:row>
      <xdr:rowOff>762000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215900</xdr:colOff>
      <xdr:row>21</xdr:row>
      <xdr:rowOff>184150</xdr:rowOff>
    </xdr:from>
    <xdr:to>
      <xdr:col>21</xdr:col>
      <xdr:colOff>901700</xdr:colOff>
      <xdr:row>27</xdr:row>
      <xdr:rowOff>406400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228600</xdr:colOff>
      <xdr:row>29</xdr:row>
      <xdr:rowOff>171450</xdr:rowOff>
    </xdr:from>
    <xdr:to>
      <xdr:col>21</xdr:col>
      <xdr:colOff>901700</xdr:colOff>
      <xdr:row>35</xdr:row>
      <xdr:rowOff>228600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190500</xdr:colOff>
      <xdr:row>37</xdr:row>
      <xdr:rowOff>196850</xdr:rowOff>
    </xdr:from>
    <xdr:to>
      <xdr:col>21</xdr:col>
      <xdr:colOff>863600</xdr:colOff>
      <xdr:row>43</xdr:row>
      <xdr:rowOff>304800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</xdr:col>
      <xdr:colOff>215900</xdr:colOff>
      <xdr:row>45</xdr:row>
      <xdr:rowOff>209550</xdr:rowOff>
    </xdr:from>
    <xdr:to>
      <xdr:col>21</xdr:col>
      <xdr:colOff>889000</xdr:colOff>
      <xdr:row>49</xdr:row>
      <xdr:rowOff>736600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228600</xdr:colOff>
      <xdr:row>51</xdr:row>
      <xdr:rowOff>203200</xdr:rowOff>
    </xdr:from>
    <xdr:to>
      <xdr:col>21</xdr:col>
      <xdr:colOff>927100</xdr:colOff>
      <xdr:row>54</xdr:row>
      <xdr:rowOff>596900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</xdr:col>
      <xdr:colOff>228600</xdr:colOff>
      <xdr:row>56</xdr:row>
      <xdr:rowOff>101600</xdr:rowOff>
    </xdr:from>
    <xdr:to>
      <xdr:col>21</xdr:col>
      <xdr:colOff>927100</xdr:colOff>
      <xdr:row>59</xdr:row>
      <xdr:rowOff>933450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279400</xdr:colOff>
      <xdr:row>61</xdr:row>
      <xdr:rowOff>171450</xdr:rowOff>
    </xdr:from>
    <xdr:to>
      <xdr:col>21</xdr:col>
      <xdr:colOff>952500</xdr:colOff>
      <xdr:row>66</xdr:row>
      <xdr:rowOff>266700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304800</xdr:colOff>
      <xdr:row>71</xdr:row>
      <xdr:rowOff>127000</xdr:rowOff>
    </xdr:from>
    <xdr:to>
      <xdr:col>21</xdr:col>
      <xdr:colOff>990600</xdr:colOff>
      <xdr:row>83</xdr:row>
      <xdr:rowOff>165100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292100</xdr:colOff>
      <xdr:row>88</xdr:row>
      <xdr:rowOff>146050</xdr:rowOff>
    </xdr:from>
    <xdr:to>
      <xdr:col>21</xdr:col>
      <xdr:colOff>990600</xdr:colOff>
      <xdr:row>101</xdr:row>
      <xdr:rowOff>177800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35719</xdr:colOff>
      <xdr:row>2</xdr:row>
      <xdr:rowOff>639856</xdr:rowOff>
    </xdr:to>
    <xdr:pic>
      <xdr:nvPicPr>
        <xdr:cNvPr id="67" name="Imagem 66" descr="Marca_sebrae_verticall.png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78594" y="119063"/>
          <a:ext cx="1238250" cy="83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P43"/>
  <sheetViews>
    <sheetView showGridLines="0" tabSelected="1" zoomScale="80" zoomScaleNormal="80" zoomScalePageLayoutView="80" workbookViewId="0">
      <selection activeCell="A10" sqref="A10"/>
    </sheetView>
  </sheetViews>
  <sheetFormatPr defaultColWidth="10.85546875" defaultRowHeight="12.75"/>
  <cols>
    <col min="1" max="1" width="5.42578125" style="2" customWidth="1"/>
    <col min="2" max="2" width="24" style="2" customWidth="1"/>
    <col min="3" max="3" width="24.42578125" style="2" customWidth="1"/>
    <col min="4" max="4" width="22.28515625" style="2" customWidth="1"/>
    <col min="5" max="5" width="22.28515625" style="2" bestFit="1" customWidth="1"/>
    <col min="6" max="7" width="20.7109375" style="2" customWidth="1"/>
    <col min="8" max="8" width="16.42578125" style="2" customWidth="1"/>
    <col min="9" max="9" width="26.28515625" style="2" customWidth="1"/>
    <col min="10" max="14" width="16.42578125" style="2" customWidth="1"/>
    <col min="15" max="16384" width="10.85546875" style="2"/>
  </cols>
  <sheetData>
    <row r="1" spans="1:16" ht="9" customHeight="1">
      <c r="C1" s="1"/>
      <c r="D1" s="1"/>
      <c r="E1" s="1"/>
      <c r="F1" s="1"/>
      <c r="G1" s="1"/>
      <c r="H1" s="1"/>
      <c r="I1" s="1"/>
      <c r="J1" s="12"/>
    </row>
    <row r="2" spans="1:16" ht="15">
      <c r="B2" s="1"/>
      <c r="C2" s="1"/>
      <c r="D2" s="1"/>
      <c r="E2" s="1"/>
      <c r="F2" s="34"/>
      <c r="G2" s="1"/>
      <c r="H2" s="1"/>
      <c r="I2" s="1"/>
      <c r="J2" s="12"/>
    </row>
    <row r="3" spans="1:16" ht="56.1" customHeight="1">
      <c r="B3" s="1"/>
      <c r="C3" s="1"/>
      <c r="D3" s="143"/>
      <c r="E3" s="143"/>
      <c r="F3" s="143"/>
      <c r="G3" s="143"/>
      <c r="H3" s="143"/>
      <c r="I3" s="42"/>
      <c r="J3" s="42"/>
      <c r="K3" s="42"/>
      <c r="L3" s="42"/>
      <c r="M3" s="24"/>
      <c r="N3" s="24"/>
      <c r="O3" s="24"/>
      <c r="P3" s="24"/>
    </row>
    <row r="4" spans="1:16" s="3" customFormat="1" ht="36.950000000000003" customHeight="1">
      <c r="A4" s="92"/>
      <c r="B4" s="36" t="s">
        <v>1</v>
      </c>
      <c r="C4" s="96" t="s">
        <v>2</v>
      </c>
      <c r="D4" s="94" t="s">
        <v>125</v>
      </c>
      <c r="E4" s="94" t="s">
        <v>124</v>
      </c>
      <c r="F4" s="94" t="s">
        <v>129</v>
      </c>
      <c r="G4" s="93" t="s">
        <v>133</v>
      </c>
      <c r="H4" s="93" t="s">
        <v>134</v>
      </c>
      <c r="I4" s="93" t="s">
        <v>135</v>
      </c>
      <c r="J4" s="62"/>
      <c r="K4" s="62"/>
    </row>
    <row r="5" spans="1:1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>
      <c r="A24" s="4"/>
      <c r="B24" s="4"/>
      <c r="C24" s="4"/>
      <c r="D24" s="4"/>
      <c r="E24" s="4"/>
      <c r="F24" s="4"/>
      <c r="G24" s="4"/>
      <c r="H24" s="4"/>
      <c r="I24" s="4"/>
      <c r="J24" s="4"/>
      <c r="K24" s="5"/>
      <c r="L24" s="4"/>
      <c r="M24" s="4"/>
      <c r="N24" s="4"/>
    </row>
    <row r="25" spans="1:1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32.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>
      <c r="A35" s="4"/>
      <c r="B35" s="4"/>
      <c r="C35" s="4"/>
      <c r="D35" s="4"/>
      <c r="E35" s="4"/>
      <c r="F35" s="4"/>
      <c r="G35" s="6"/>
      <c r="H35" s="40" t="s">
        <v>3</v>
      </c>
      <c r="I35" s="41"/>
      <c r="J35" s="4"/>
      <c r="K35" s="4"/>
      <c r="L35" s="4"/>
      <c r="M35" s="4"/>
      <c r="N35" s="4"/>
    </row>
    <row r="36" spans="1:1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</sheetData>
  <sheetProtection selectLockedCells="1" selectUnlockedCells="1"/>
  <mergeCells count="1">
    <mergeCell ref="D3:H3"/>
  </mergeCells>
  <phoneticPr fontId="8" type="noConversion"/>
  <hyperlinks>
    <hyperlink ref="F4" location="'4. Cronograma'!A1" display="4. CRONOGRAMA"/>
    <hyperlink ref="E4" location="'3. Resultados Mensais'!A1" display="3. RESULTADOS MENSAIS"/>
    <hyperlink ref="D4" location="'2. Objetivo e Mídias'!A1" display="2. ESTRATÉGIA GLOBAL"/>
    <hyperlink ref="C4" location="'1. Início'!A1" display="1. INÍCIO"/>
    <hyperlink ref="G4" location="'5. Relatorios'!A1" display="5. RELATÓRIOS"/>
    <hyperlink ref="H4" location="'6. Gráficos'!A1" display="6. GRÁFICOS"/>
    <hyperlink ref="I4" location="'7. Saiba Mais'!A1" display="7. SAIBA MAIS"/>
  </hyperlinks>
  <pageMargins left="0.75000000000000011" right="0.75000000000000011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39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X60"/>
  <sheetViews>
    <sheetView showGridLines="0" zoomScale="80" zoomScaleNormal="80" zoomScalePageLayoutView="80" workbookViewId="0">
      <selection activeCell="B2" sqref="B2"/>
    </sheetView>
  </sheetViews>
  <sheetFormatPr defaultColWidth="9.140625" defaultRowHeight="15" customHeight="1"/>
  <cols>
    <col min="1" max="1" width="7.42578125" style="15" customWidth="1"/>
    <col min="2" max="2" width="29.140625" style="15" customWidth="1"/>
    <col min="3" max="3" width="11" style="9" customWidth="1"/>
    <col min="4" max="4" width="13.42578125" style="9" customWidth="1"/>
    <col min="5" max="5" width="16.42578125" style="9" customWidth="1"/>
    <col min="6" max="6" width="15.42578125" style="9" bestFit="1" customWidth="1"/>
    <col min="7" max="7" width="13.85546875" style="9" bestFit="1" customWidth="1"/>
    <col min="8" max="8" width="11.85546875" style="9" bestFit="1" customWidth="1"/>
    <col min="9" max="9" width="12.42578125" style="9" bestFit="1" customWidth="1"/>
    <col min="10" max="10" width="5.42578125" style="9" customWidth="1"/>
    <col min="11" max="11" width="25" style="9" customWidth="1"/>
    <col min="12" max="12" width="19.140625" style="9" customWidth="1"/>
    <col min="13" max="13" width="5.140625" style="9" customWidth="1"/>
    <col min="14" max="14" width="14.85546875" style="9" customWidth="1"/>
    <col min="15" max="34" width="15.42578125" style="9" customWidth="1"/>
    <col min="35" max="35" width="17" style="9" customWidth="1"/>
    <col min="36" max="36" width="15.140625" style="9" customWidth="1"/>
    <col min="37" max="37" width="11.140625" style="9" bestFit="1" customWidth="1"/>
    <col min="38" max="38" width="9.140625" style="9"/>
    <col min="39" max="39" width="11.140625" style="9" bestFit="1" customWidth="1"/>
    <col min="40" max="43" width="9.140625" style="9"/>
    <col min="44" max="44" width="24" style="9" customWidth="1"/>
    <col min="45" max="47" width="9.42578125" style="9" customWidth="1"/>
    <col min="48" max="16384" width="9.140625" style="9"/>
  </cols>
  <sheetData>
    <row r="1" spans="1:24" s="2" customFormat="1" ht="9" customHeight="1">
      <c r="A1" s="7"/>
      <c r="C1" s="1"/>
      <c r="D1" s="1"/>
      <c r="E1" s="1"/>
      <c r="F1" s="1"/>
      <c r="G1" s="1"/>
      <c r="H1" s="1"/>
      <c r="I1" s="1"/>
      <c r="J1" s="1"/>
      <c r="K1" s="1"/>
      <c r="L1" s="1"/>
      <c r="M1" s="12"/>
    </row>
    <row r="2" spans="1:24" s="2" customFormat="1">
      <c r="B2" s="1"/>
      <c r="C2" s="1"/>
      <c r="D2" s="1"/>
      <c r="E2" s="1"/>
      <c r="F2" s="1"/>
      <c r="G2" s="34"/>
      <c r="H2" s="1"/>
      <c r="I2" s="1"/>
      <c r="J2" s="1"/>
      <c r="K2" s="1"/>
      <c r="L2" s="1"/>
      <c r="M2" s="12"/>
    </row>
    <row r="3" spans="1:24" s="2" customFormat="1" ht="56.1" customHeight="1">
      <c r="B3" s="1"/>
      <c r="C3" s="1"/>
      <c r="D3" s="143" t="s">
        <v>130</v>
      </c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</row>
    <row r="4" spans="1:24" s="3" customFormat="1" ht="36.950000000000003" customHeight="1">
      <c r="A4" s="92"/>
      <c r="B4" s="36" t="s">
        <v>1</v>
      </c>
      <c r="C4" s="93" t="s">
        <v>2</v>
      </c>
      <c r="D4" s="95" t="s">
        <v>125</v>
      </c>
      <c r="E4" s="94" t="s">
        <v>124</v>
      </c>
      <c r="F4" s="94" t="s">
        <v>129</v>
      </c>
      <c r="G4" s="93" t="s">
        <v>133</v>
      </c>
      <c r="H4" s="93" t="s">
        <v>134</v>
      </c>
      <c r="I4" s="93" t="s">
        <v>135</v>
      </c>
      <c r="J4" s="62"/>
      <c r="K4" s="62"/>
    </row>
    <row r="5" spans="1:24" s="8" customFormat="1" ht="15" customHeight="1"/>
    <row r="6" spans="1:24" s="13" customFormat="1" ht="24.95" customHeight="1">
      <c r="C6" s="14"/>
    </row>
    <row r="7" spans="1:24" ht="59.1" customHeight="1">
      <c r="B7" s="16" t="s">
        <v>80</v>
      </c>
      <c r="C7" s="144" t="s">
        <v>138</v>
      </c>
      <c r="D7" s="145"/>
      <c r="E7" s="145"/>
      <c r="F7" s="145"/>
      <c r="G7" s="145"/>
      <c r="H7" s="145"/>
      <c r="I7" s="48"/>
      <c r="J7" s="47"/>
      <c r="K7" s="47"/>
      <c r="L7" s="47"/>
      <c r="M7" s="47"/>
      <c r="N7" s="47"/>
    </row>
    <row r="8" spans="1:24" ht="59.1" customHeight="1">
      <c r="B8" s="46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</row>
    <row r="9" spans="1:24" ht="50.1" customHeight="1">
      <c r="B9" s="16" t="s">
        <v>81</v>
      </c>
      <c r="C9" s="53"/>
      <c r="D9" s="53"/>
      <c r="E9" s="53"/>
      <c r="F9" s="53"/>
      <c r="G9" s="53"/>
      <c r="H9" s="53"/>
      <c r="I9" s="53"/>
      <c r="J9" s="53"/>
      <c r="K9" s="53"/>
      <c r="L9" s="53"/>
    </row>
    <row r="10" spans="1:24" ht="39.950000000000003" customHeight="1">
      <c r="B10" s="120" t="s">
        <v>91</v>
      </c>
    </row>
    <row r="11" spans="1:24" ht="39.950000000000003" customHeight="1">
      <c r="B11" s="68" t="s">
        <v>92</v>
      </c>
      <c r="C11" s="49"/>
      <c r="E11" s="54"/>
      <c r="F11" s="54"/>
      <c r="G11" s="54"/>
      <c r="H11" s="51"/>
      <c r="I11" s="149"/>
      <c r="J11" s="149"/>
      <c r="K11" s="149"/>
      <c r="L11" s="149"/>
    </row>
    <row r="12" spans="1:24" ht="39.950000000000003" customHeight="1">
      <c r="B12" s="68" t="s">
        <v>93</v>
      </c>
      <c r="C12" s="49"/>
      <c r="E12" s="55"/>
      <c r="F12" s="55"/>
      <c r="G12" s="55"/>
      <c r="H12" s="50"/>
      <c r="I12" s="150"/>
      <c r="J12" s="150"/>
      <c r="K12" s="150"/>
      <c r="L12" s="150"/>
    </row>
    <row r="13" spans="1:24" ht="39.950000000000003" customHeight="1">
      <c r="B13" s="68" t="s">
        <v>86</v>
      </c>
      <c r="C13" s="52"/>
      <c r="E13" s="54"/>
      <c r="F13" s="148"/>
      <c r="G13" s="148"/>
      <c r="H13" s="49"/>
      <c r="I13" s="149"/>
      <c r="J13" s="149"/>
      <c r="K13" s="148"/>
      <c r="L13" s="148"/>
    </row>
    <row r="14" spans="1:24" ht="39.950000000000003" customHeight="1">
      <c r="B14" s="68" t="s">
        <v>87</v>
      </c>
    </row>
    <row r="15" spans="1:24" ht="39.950000000000003" customHeight="1">
      <c r="B15" s="68" t="s">
        <v>94</v>
      </c>
      <c r="I15" s="147"/>
      <c r="J15" s="147"/>
      <c r="K15" s="147"/>
      <c r="L15" s="147"/>
      <c r="V15" s="91"/>
      <c r="W15" s="91"/>
      <c r="X15" s="91"/>
    </row>
    <row r="16" spans="1:24" ht="39.950000000000003" customHeight="1">
      <c r="B16" s="68" t="s">
        <v>95</v>
      </c>
      <c r="V16" s="91"/>
      <c r="W16" s="91"/>
      <c r="X16" s="91"/>
    </row>
    <row r="17" spans="2:24" ht="39.950000000000003" customHeight="1">
      <c r="B17" s="68" t="s">
        <v>96</v>
      </c>
      <c r="V17" s="91"/>
      <c r="W17" s="91"/>
      <c r="X17" s="91"/>
    </row>
    <row r="18" spans="2:24" ht="39.950000000000003" customHeight="1">
      <c r="B18" s="120" t="s">
        <v>97</v>
      </c>
      <c r="V18" s="91"/>
      <c r="W18" s="91"/>
      <c r="X18" s="91"/>
    </row>
    <row r="19" spans="2:24" ht="39.950000000000003" customHeight="1">
      <c r="B19" s="68" t="s">
        <v>88</v>
      </c>
      <c r="V19" s="91"/>
      <c r="W19" s="91"/>
      <c r="X19" s="91"/>
    </row>
    <row r="20" spans="2:24" ht="39" customHeight="1">
      <c r="B20" s="21" t="s">
        <v>89</v>
      </c>
      <c r="V20" s="91"/>
      <c r="W20" s="91"/>
      <c r="X20" s="91"/>
    </row>
    <row r="21" spans="2:24" ht="39" customHeight="1">
      <c r="B21" s="21" t="s">
        <v>98</v>
      </c>
      <c r="V21" s="91"/>
      <c r="W21" s="91"/>
      <c r="X21" s="91"/>
    </row>
    <row r="22" spans="2:24" ht="39" customHeight="1">
      <c r="B22" s="21" t="s">
        <v>99</v>
      </c>
      <c r="V22" s="91"/>
      <c r="W22" s="91"/>
      <c r="X22" s="91"/>
    </row>
    <row r="23" spans="2:24" ht="39" customHeight="1">
      <c r="B23" s="21" t="s">
        <v>100</v>
      </c>
      <c r="V23" s="91"/>
      <c r="W23" s="91"/>
      <c r="X23" s="91"/>
    </row>
    <row r="24" spans="2:24" ht="39" customHeight="1">
      <c r="B24" s="21" t="s">
        <v>101</v>
      </c>
      <c r="V24" s="91"/>
      <c r="W24" s="91"/>
      <c r="X24" s="91"/>
    </row>
    <row r="25" spans="2:24" ht="39" customHeight="1">
      <c r="B25" s="21" t="s">
        <v>102</v>
      </c>
      <c r="V25" s="91"/>
      <c r="W25" s="91"/>
      <c r="X25" s="91"/>
    </row>
    <row r="26" spans="2:24" ht="39" customHeight="1">
      <c r="B26" s="21" t="s">
        <v>85</v>
      </c>
      <c r="V26" s="91"/>
      <c r="W26" s="91"/>
      <c r="X26" s="91"/>
    </row>
    <row r="27" spans="2:24" ht="39" customHeight="1">
      <c r="B27" s="21" t="s">
        <v>103</v>
      </c>
      <c r="V27" s="91"/>
      <c r="W27" s="54" t="str">
        <f t="shared" ref="W27:W33" si="0">B11</f>
        <v>Site</v>
      </c>
      <c r="X27" s="91"/>
    </row>
    <row r="28" spans="2:24" ht="39" customHeight="1">
      <c r="B28" s="21" t="s">
        <v>104</v>
      </c>
      <c r="V28" s="91"/>
      <c r="W28" s="54" t="str">
        <f t="shared" si="0"/>
        <v>Blog</v>
      </c>
      <c r="X28" s="91"/>
    </row>
    <row r="29" spans="2:24" ht="39" customHeight="1">
      <c r="B29" s="21" t="s">
        <v>122</v>
      </c>
      <c r="V29" s="91"/>
      <c r="W29" s="54" t="str">
        <f t="shared" si="0"/>
        <v>Email Marketing</v>
      </c>
      <c r="X29" s="91"/>
    </row>
    <row r="30" spans="2:24" ht="39" customHeight="1">
      <c r="B30" s="146"/>
      <c r="V30" s="91"/>
      <c r="W30" s="54" t="str">
        <f t="shared" si="0"/>
        <v>AdWords</v>
      </c>
      <c r="X30" s="91"/>
    </row>
    <row r="31" spans="2:24" ht="39" customHeight="1">
      <c r="B31" s="146"/>
      <c r="V31" s="91"/>
      <c r="W31" s="54" t="str">
        <f t="shared" si="0"/>
        <v>Redes Sociais</v>
      </c>
      <c r="X31" s="91"/>
    </row>
    <row r="32" spans="2:24" ht="39" customHeight="1">
      <c r="B32" s="146"/>
      <c r="V32" s="91"/>
      <c r="W32" s="54" t="str">
        <f t="shared" si="0"/>
        <v>Programa de Afiliados</v>
      </c>
      <c r="X32" s="91"/>
    </row>
    <row r="33" spans="2:24" ht="39" customHeight="1">
      <c r="B33" s="47"/>
      <c r="V33" s="91"/>
      <c r="W33" s="54" t="str">
        <f t="shared" si="0"/>
        <v>Produtos Gratuitos</v>
      </c>
      <c r="X33" s="91"/>
    </row>
    <row r="34" spans="2:24" ht="39" customHeight="1">
      <c r="V34" s="91"/>
      <c r="W34" s="91" t="str">
        <f t="shared" ref="W34:W43" si="1">B19</f>
        <v>Revistas</v>
      </c>
      <c r="X34" s="91"/>
    </row>
    <row r="35" spans="2:24" ht="39" customHeight="1">
      <c r="V35" s="91"/>
      <c r="W35" s="91" t="str">
        <f t="shared" si="1"/>
        <v>Jornais</v>
      </c>
      <c r="X35" s="91"/>
    </row>
    <row r="36" spans="2:24" ht="39" customHeight="1">
      <c r="V36" s="91"/>
      <c r="W36" s="91" t="str">
        <f t="shared" si="1"/>
        <v>Loja Física</v>
      </c>
      <c r="X36" s="91"/>
    </row>
    <row r="37" spans="2:24" ht="39" customHeight="1">
      <c r="V37" s="91"/>
      <c r="W37" s="91" t="str">
        <f t="shared" si="1"/>
        <v>Vendas Diretas</v>
      </c>
      <c r="X37" s="91"/>
    </row>
    <row r="38" spans="2:24" ht="39" customHeight="1">
      <c r="V38" s="91"/>
      <c r="W38" s="91" t="str">
        <f t="shared" si="1"/>
        <v>Assessoria de Imprensa</v>
      </c>
      <c r="X38" s="91"/>
    </row>
    <row r="39" spans="2:24" ht="39" customHeight="1">
      <c r="V39" s="91"/>
      <c r="W39" s="91" t="str">
        <f t="shared" si="1"/>
        <v>Promoções e Sorteios</v>
      </c>
      <c r="X39" s="91"/>
    </row>
    <row r="40" spans="2:24" ht="39" customHeight="1">
      <c r="V40" s="91"/>
      <c r="W40" s="91" t="str">
        <f t="shared" si="1"/>
        <v>Outdoor ou Busdoor</v>
      </c>
      <c r="X40" s="91"/>
    </row>
    <row r="41" spans="2:24" ht="39" customHeight="1">
      <c r="V41" s="91"/>
      <c r="W41" s="91" t="str">
        <f t="shared" si="1"/>
        <v>Rádio</v>
      </c>
      <c r="X41" s="91"/>
    </row>
    <row r="42" spans="2:24" ht="39" customHeight="1">
      <c r="V42" s="91"/>
      <c r="W42" s="91" t="str">
        <f t="shared" si="1"/>
        <v>Ação de Guerrilha</v>
      </c>
      <c r="X42" s="91"/>
    </row>
    <row r="43" spans="2:24" ht="39" customHeight="1">
      <c r="V43" s="91"/>
      <c r="W43" s="91" t="str">
        <f t="shared" si="1"/>
        <v>Eventos</v>
      </c>
      <c r="X43" s="91"/>
    </row>
    <row r="44" spans="2:24" ht="39" customHeight="1">
      <c r="V44" s="91"/>
      <c r="W44" s="91" t="s">
        <v>122</v>
      </c>
      <c r="X44" s="91"/>
    </row>
    <row r="45" spans="2:24" ht="39" customHeight="1">
      <c r="V45" s="91"/>
      <c r="W45" s="91"/>
      <c r="X45" s="91"/>
    </row>
    <row r="46" spans="2:24" ht="39" customHeight="1">
      <c r="V46" s="91"/>
      <c r="W46" s="91"/>
      <c r="X46" s="91"/>
    </row>
    <row r="47" spans="2:24" ht="39" customHeight="1"/>
    <row r="48" spans="2:24" ht="39" customHeight="1"/>
    <row r="49" ht="39" customHeight="1"/>
    <row r="50" ht="39" customHeight="1"/>
    <row r="51" ht="39" customHeight="1"/>
    <row r="52" ht="39" customHeight="1"/>
    <row r="53" ht="39" customHeight="1"/>
    <row r="54" ht="39" customHeight="1"/>
    <row r="55" ht="39" customHeight="1"/>
    <row r="56" ht="39" customHeight="1"/>
    <row r="57" ht="39" customHeight="1"/>
    <row r="58" ht="39" customHeight="1"/>
    <row r="59" ht="39" customHeight="1"/>
    <row r="60" ht="39" customHeight="1"/>
  </sheetData>
  <mergeCells count="9">
    <mergeCell ref="C7:H7"/>
    <mergeCell ref="D3:Q3"/>
    <mergeCell ref="B30:B32"/>
    <mergeCell ref="I15:L15"/>
    <mergeCell ref="F13:G13"/>
    <mergeCell ref="I11:L11"/>
    <mergeCell ref="I12:L12"/>
    <mergeCell ref="I13:J13"/>
    <mergeCell ref="K13:L13"/>
  </mergeCells>
  <phoneticPr fontId="8" type="noConversion"/>
  <dataValidations disablePrompts="1" count="1">
    <dataValidation type="list" allowBlank="1" showInputMessage="1" showErrorMessage="1" sqref="B30">
      <formula1>$B$20:$B$21</formula1>
    </dataValidation>
  </dataValidations>
  <hyperlinks>
    <hyperlink ref="F4" location="'4. Cronograma'!A1" display="4. CRONOGRAMA"/>
    <hyperlink ref="E4" location="'3. Resultados Mensais'!A1" display="3. RESULTADOS MENSAIS"/>
    <hyperlink ref="D4" location="'2. Objetivo e Mídias'!A1" display="2. ESTRATÉGIA GLOBAL"/>
    <hyperlink ref="C4" location="'1. Início'!A1" display="1. INÍCIO"/>
    <hyperlink ref="G4" location="'5. Relatorios'!A1" display="5. RELATÓRIOS"/>
    <hyperlink ref="H4" location="'6. Gráficos'!A1" display="6. GRÁFICOS"/>
    <hyperlink ref="I4" location="'7. Saiba Mais'!A1" display="7. SAIBA MAIS"/>
  </hyperlinks>
  <pageMargins left="0.75000000000000011" right="0.75000000000000011" top="0.98" bottom="0.98" header="0.5" footer="0.5"/>
  <drawing r:id="rId1"/>
  <legacyDrawing r:id="rId2"/>
  <extLst>
    <ext xmlns:mx="http://schemas.microsoft.com/office/mac/excel/2008/main" uri="{64002731-A6B0-56B0-2670-7721B7C09600}">
      <mx:PLV Mode="0" OnePage="0" WScale="8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BB31"/>
  <sheetViews>
    <sheetView showGridLines="0" zoomScale="80" zoomScaleNormal="80" zoomScalePageLayoutView="80" workbookViewId="0">
      <pane xSplit="2" ySplit="8" topLeftCell="D93" activePane="bottomRight" state="frozen"/>
      <selection pane="topRight" activeCell="C1" sqref="C1"/>
      <selection pane="bottomLeft" activeCell="A9" sqref="A9"/>
      <selection pane="bottomRight" activeCell="D3" sqref="D3:Q3"/>
    </sheetView>
  </sheetViews>
  <sheetFormatPr defaultColWidth="9.140625" defaultRowHeight="15" customHeight="1"/>
  <cols>
    <col min="1" max="1" width="6.42578125" style="15" customWidth="1"/>
    <col min="2" max="2" width="14.7109375" style="15" customWidth="1"/>
    <col min="3" max="3" width="12.140625" style="15" customWidth="1"/>
    <col min="4" max="4" width="11.85546875" style="15" customWidth="1"/>
    <col min="5" max="5" width="14.140625" style="15" bestFit="1" customWidth="1"/>
    <col min="6" max="6" width="15.140625" style="15" customWidth="1"/>
    <col min="7" max="7" width="13.85546875" style="15" bestFit="1" customWidth="1"/>
    <col min="8" max="8" width="11.85546875" style="9" bestFit="1" customWidth="1"/>
    <col min="9" max="9" width="12.42578125" style="9" bestFit="1" customWidth="1"/>
    <col min="10" max="23" width="11.85546875" style="9" customWidth="1"/>
    <col min="24" max="26" width="12.42578125" style="9" customWidth="1"/>
    <col min="27" max="28" width="12" style="9" customWidth="1"/>
    <col min="29" max="30" width="12.140625" style="9" customWidth="1"/>
    <col min="31" max="31" width="13.42578125" style="9" customWidth="1"/>
    <col min="32" max="32" width="12.42578125" style="9" customWidth="1"/>
    <col min="33" max="34" width="11.85546875" style="9" customWidth="1"/>
    <col min="35" max="35" width="10.42578125" style="9" customWidth="1"/>
    <col min="36" max="36" width="11" style="9" customWidth="1"/>
    <col min="37" max="38" width="10.85546875" style="9" customWidth="1"/>
    <col min="39" max="39" width="13" style="9" customWidth="1"/>
    <col min="40" max="40" width="10" style="9" customWidth="1"/>
    <col min="41" max="42" width="10.42578125" style="9" customWidth="1"/>
    <col min="43" max="43" width="13.28515625" style="9" customWidth="1"/>
    <col min="44" max="44" width="10.42578125" style="9" customWidth="1"/>
    <col min="45" max="46" width="10.140625" style="9" customWidth="1"/>
    <col min="47" max="47" width="12.85546875" style="9" customWidth="1"/>
    <col min="48" max="48" width="11.140625" style="9" customWidth="1"/>
    <col min="49" max="50" width="10.7109375" style="9" customWidth="1"/>
    <col min="51" max="51" width="11.85546875" style="9" customWidth="1"/>
    <col min="52" max="52" width="10.7109375" style="9" customWidth="1"/>
    <col min="53" max="54" width="10.85546875" style="9" customWidth="1"/>
    <col min="55" max="57" width="15.42578125" style="9" customWidth="1"/>
    <col min="58" max="58" width="17" style="9" customWidth="1"/>
    <col min="59" max="59" width="15.140625" style="9" customWidth="1"/>
    <col min="60" max="60" width="11.140625" style="9" bestFit="1" customWidth="1"/>
    <col min="61" max="61" width="9.140625" style="9"/>
    <col min="62" max="62" width="11.140625" style="9" bestFit="1" customWidth="1"/>
    <col min="63" max="66" width="9.140625" style="9"/>
    <col min="67" max="67" width="24" style="9" customWidth="1"/>
    <col min="68" max="70" width="9.42578125" style="9" customWidth="1"/>
    <col min="71" max="16384" width="9.140625" style="9"/>
  </cols>
  <sheetData>
    <row r="1" spans="1:54" s="2" customFormat="1" ht="9" customHeight="1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2"/>
    </row>
    <row r="2" spans="1:54" s="2" customFormat="1">
      <c r="B2" s="1"/>
      <c r="C2" s="1"/>
      <c r="D2" s="1"/>
      <c r="E2" s="1"/>
      <c r="F2" s="1"/>
      <c r="G2" s="1"/>
      <c r="H2" s="18"/>
      <c r="I2" s="1"/>
      <c r="J2" s="1"/>
      <c r="K2" s="1"/>
      <c r="L2" s="1"/>
      <c r="M2" s="1"/>
      <c r="N2" s="1"/>
      <c r="O2" s="12"/>
    </row>
    <row r="3" spans="1:54" s="2" customFormat="1" ht="56.1" customHeight="1">
      <c r="B3" s="1"/>
      <c r="C3" s="1"/>
      <c r="D3" s="143" t="s">
        <v>123</v>
      </c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64"/>
      <c r="S3" s="24"/>
      <c r="T3" s="24"/>
      <c r="U3" s="24"/>
      <c r="V3" s="24"/>
      <c r="W3" s="24"/>
    </row>
    <row r="4" spans="1:54" s="3" customFormat="1" ht="36.950000000000003" customHeight="1">
      <c r="A4" s="92"/>
      <c r="B4" s="36" t="s">
        <v>1</v>
      </c>
      <c r="C4" s="93" t="s">
        <v>2</v>
      </c>
      <c r="D4" s="94" t="s">
        <v>125</v>
      </c>
      <c r="E4" s="95" t="s">
        <v>124</v>
      </c>
      <c r="F4" s="94" t="s">
        <v>129</v>
      </c>
      <c r="G4" s="93" t="s">
        <v>133</v>
      </c>
      <c r="H4" s="93" t="s">
        <v>134</v>
      </c>
      <c r="I4" s="93" t="s">
        <v>135</v>
      </c>
      <c r="J4" s="62"/>
      <c r="K4" s="62"/>
    </row>
    <row r="5" spans="1:54" s="8" customFormat="1" ht="15" customHeight="1"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spans="1:54" ht="24" customHeight="1" thickBot="1">
      <c r="C6" s="9"/>
      <c r="D6" s="9"/>
      <c r="E6" s="9"/>
      <c r="F6" s="9"/>
      <c r="G6" s="9"/>
      <c r="H6" s="19"/>
      <c r="I6" s="19"/>
      <c r="J6" s="65"/>
      <c r="K6" s="19"/>
      <c r="L6" s="19"/>
      <c r="M6" s="19"/>
      <c r="N6" s="65"/>
      <c r="O6" s="19"/>
      <c r="P6" s="19"/>
      <c r="Q6" s="19"/>
      <c r="R6" s="65"/>
      <c r="S6" s="19"/>
      <c r="T6" s="19"/>
      <c r="U6" s="19"/>
      <c r="V6" s="65"/>
      <c r="W6" s="19"/>
      <c r="X6" s="19"/>
    </row>
    <row r="7" spans="1:54" ht="39.950000000000003" customHeight="1" thickBot="1">
      <c r="B7" s="151" t="s">
        <v>81</v>
      </c>
      <c r="C7" s="153" t="s">
        <v>4</v>
      </c>
      <c r="D7" s="154"/>
      <c r="E7" s="154"/>
      <c r="F7" s="155"/>
      <c r="G7" s="156" t="s">
        <v>5</v>
      </c>
      <c r="H7" s="157"/>
      <c r="I7" s="157"/>
      <c r="J7" s="157"/>
      <c r="K7" s="153" t="s">
        <v>6</v>
      </c>
      <c r="L7" s="154"/>
      <c r="M7" s="154"/>
      <c r="N7" s="155"/>
      <c r="O7" s="153" t="s">
        <v>7</v>
      </c>
      <c r="P7" s="154"/>
      <c r="Q7" s="154"/>
      <c r="R7" s="155"/>
      <c r="S7" s="153" t="s">
        <v>8</v>
      </c>
      <c r="T7" s="154"/>
      <c r="U7" s="154"/>
      <c r="V7" s="155"/>
      <c r="W7" s="153" t="s">
        <v>9</v>
      </c>
      <c r="X7" s="154"/>
      <c r="Y7" s="154"/>
      <c r="Z7" s="155"/>
      <c r="AA7" s="153" t="s">
        <v>10</v>
      </c>
      <c r="AB7" s="154"/>
      <c r="AC7" s="154"/>
      <c r="AD7" s="154"/>
      <c r="AE7" s="153" t="s">
        <v>11</v>
      </c>
      <c r="AF7" s="154"/>
      <c r="AG7" s="154"/>
      <c r="AH7" s="155"/>
      <c r="AI7" s="154" t="s">
        <v>12</v>
      </c>
      <c r="AJ7" s="154"/>
      <c r="AK7" s="154"/>
      <c r="AL7" s="155"/>
      <c r="AM7" s="153" t="s">
        <v>13</v>
      </c>
      <c r="AN7" s="154"/>
      <c r="AO7" s="154"/>
      <c r="AP7" s="155"/>
      <c r="AQ7" s="153" t="s">
        <v>14</v>
      </c>
      <c r="AR7" s="154"/>
      <c r="AS7" s="154"/>
      <c r="AT7" s="155"/>
      <c r="AU7" s="153" t="s">
        <v>15</v>
      </c>
      <c r="AV7" s="154"/>
      <c r="AW7" s="154"/>
      <c r="AX7" s="155"/>
      <c r="AY7" s="153" t="s">
        <v>84</v>
      </c>
      <c r="AZ7" s="154"/>
      <c r="BA7" s="154"/>
      <c r="BB7" s="155"/>
    </row>
    <row r="8" spans="1:54" ht="39" customHeight="1">
      <c r="B8" s="152"/>
      <c r="C8" s="70" t="s">
        <v>90</v>
      </c>
      <c r="D8" s="68" t="s">
        <v>82</v>
      </c>
      <c r="E8" s="67" t="s">
        <v>139</v>
      </c>
      <c r="F8" s="66" t="s">
        <v>127</v>
      </c>
      <c r="G8" s="75" t="s">
        <v>90</v>
      </c>
      <c r="H8" s="76" t="s">
        <v>82</v>
      </c>
      <c r="I8" s="67" t="s">
        <v>139</v>
      </c>
      <c r="J8" s="77" t="s">
        <v>127</v>
      </c>
      <c r="K8" s="70" t="s">
        <v>90</v>
      </c>
      <c r="L8" s="68" t="s">
        <v>82</v>
      </c>
      <c r="M8" s="67" t="s">
        <v>139</v>
      </c>
      <c r="N8" s="71" t="s">
        <v>127</v>
      </c>
      <c r="O8" s="70" t="s">
        <v>90</v>
      </c>
      <c r="P8" s="68" t="s">
        <v>82</v>
      </c>
      <c r="Q8" s="67" t="s">
        <v>139</v>
      </c>
      <c r="R8" s="71" t="s">
        <v>127</v>
      </c>
      <c r="S8" s="70" t="s">
        <v>90</v>
      </c>
      <c r="T8" s="68" t="s">
        <v>82</v>
      </c>
      <c r="U8" s="67" t="s">
        <v>139</v>
      </c>
      <c r="V8" s="71" t="s">
        <v>127</v>
      </c>
      <c r="W8" s="70" t="s">
        <v>90</v>
      </c>
      <c r="X8" s="68" t="s">
        <v>82</v>
      </c>
      <c r="Y8" s="67" t="s">
        <v>139</v>
      </c>
      <c r="Z8" s="71" t="s">
        <v>127</v>
      </c>
      <c r="AA8" s="70" t="s">
        <v>90</v>
      </c>
      <c r="AB8" s="68" t="s">
        <v>82</v>
      </c>
      <c r="AC8" s="67" t="s">
        <v>139</v>
      </c>
      <c r="AD8" s="66" t="s">
        <v>127</v>
      </c>
      <c r="AE8" s="70" t="s">
        <v>90</v>
      </c>
      <c r="AF8" s="68" t="s">
        <v>82</v>
      </c>
      <c r="AG8" s="67" t="s">
        <v>139</v>
      </c>
      <c r="AH8" s="71" t="s">
        <v>127</v>
      </c>
      <c r="AI8" s="72" t="s">
        <v>90</v>
      </c>
      <c r="AJ8" s="69" t="s">
        <v>82</v>
      </c>
      <c r="AK8" s="67" t="s">
        <v>139</v>
      </c>
      <c r="AL8" s="74" t="s">
        <v>127</v>
      </c>
      <c r="AM8" s="73" t="s">
        <v>90</v>
      </c>
      <c r="AN8" s="69" t="s">
        <v>82</v>
      </c>
      <c r="AO8" s="67" t="s">
        <v>139</v>
      </c>
      <c r="AP8" s="74" t="s">
        <v>127</v>
      </c>
      <c r="AQ8" s="73" t="s">
        <v>90</v>
      </c>
      <c r="AR8" s="69" t="s">
        <v>82</v>
      </c>
      <c r="AS8" s="67" t="s">
        <v>139</v>
      </c>
      <c r="AT8" s="74" t="s">
        <v>127</v>
      </c>
      <c r="AU8" s="73" t="s">
        <v>90</v>
      </c>
      <c r="AV8" s="69" t="s">
        <v>82</v>
      </c>
      <c r="AW8" s="67" t="s">
        <v>139</v>
      </c>
      <c r="AX8" s="74" t="s">
        <v>127</v>
      </c>
      <c r="AY8" s="73" t="s">
        <v>90</v>
      </c>
      <c r="AZ8" s="69" t="s">
        <v>82</v>
      </c>
      <c r="BA8" s="67" t="s">
        <v>139</v>
      </c>
      <c r="BB8" s="74" t="s">
        <v>127</v>
      </c>
    </row>
    <row r="9" spans="1:54" ht="39" customHeight="1">
      <c r="B9" s="63"/>
      <c r="C9" s="78"/>
      <c r="D9" s="79"/>
      <c r="E9" s="79"/>
      <c r="F9" s="131" t="str">
        <f>IF(E9=0,"",E9-D9)</f>
        <v/>
      </c>
      <c r="G9" s="78"/>
      <c r="H9" s="79"/>
      <c r="I9" s="79"/>
      <c r="J9" s="131" t="str">
        <f>IF(I9=0,"",I9-H9)</f>
        <v/>
      </c>
      <c r="K9" s="78"/>
      <c r="L9" s="79"/>
      <c r="M9" s="79"/>
      <c r="N9" s="131" t="str">
        <f>IF(M9=0,"",M9-L9)</f>
        <v/>
      </c>
      <c r="O9" s="78"/>
      <c r="P9" s="79"/>
      <c r="Q9" s="79"/>
      <c r="R9" s="131" t="str">
        <f>IF(Q9=0,"",Q9-P9)</f>
        <v/>
      </c>
      <c r="S9" s="78"/>
      <c r="T9" s="79"/>
      <c r="U9" s="79"/>
      <c r="V9" s="131" t="str">
        <f>IF(U9=0,"",U9-T9)</f>
        <v/>
      </c>
      <c r="W9" s="78"/>
      <c r="X9" s="79"/>
      <c r="Y9" s="79"/>
      <c r="Z9" s="131" t="str">
        <f>IF(Y9=0,"",Y9-X9)</f>
        <v/>
      </c>
      <c r="AA9" s="80"/>
      <c r="AB9" s="81"/>
      <c r="AC9" s="81"/>
      <c r="AD9" s="131" t="str">
        <f>IF(AC9=0,"",AC9-AB9)</f>
        <v/>
      </c>
      <c r="AE9" s="80"/>
      <c r="AF9" s="81"/>
      <c r="AG9" s="81"/>
      <c r="AH9" s="131" t="str">
        <f>IF(AG9=0,"",AG9-AF9)</f>
        <v/>
      </c>
      <c r="AI9" s="82"/>
      <c r="AJ9" s="83"/>
      <c r="AK9" s="83"/>
      <c r="AL9" s="131" t="str">
        <f>IF(AK9=0,"",AK9-AJ9)</f>
        <v/>
      </c>
      <c r="AM9" s="84"/>
      <c r="AN9" s="83"/>
      <c r="AO9" s="83"/>
      <c r="AP9" s="131" t="str">
        <f>IF(AO9=0,"",AO9-AN9)</f>
        <v/>
      </c>
      <c r="AQ9" s="84"/>
      <c r="AR9" s="83"/>
      <c r="AS9" s="83"/>
      <c r="AT9" s="131" t="str">
        <f>IF(AS9=0,"",AS9-AR9)</f>
        <v/>
      </c>
      <c r="AU9" s="84"/>
      <c r="AV9" s="83"/>
      <c r="AW9" s="83"/>
      <c r="AX9" s="131" t="str">
        <f>IF(AW9=0,"",AW9-AV9)</f>
        <v/>
      </c>
      <c r="AY9" s="130">
        <f>SUM(C9+G9+K9+O9+S9+W9+AA9+AE9+AI9+AM9+AQ9+AU9)</f>
        <v>0</v>
      </c>
      <c r="AZ9" s="97">
        <f>SUM(D9+H9+L9+P9+T9+X9+AB9+AF9+AJ9+AN9+AR9+AV9)</f>
        <v>0</v>
      </c>
      <c r="BA9" s="97">
        <f>SUM(E9+I9+M9+Q9+U9+Y9+AC9+AG9+AK9+AO9+AS9+AW9)</f>
        <v>0</v>
      </c>
      <c r="BB9" s="129">
        <f>BA9-AZ9</f>
        <v>0</v>
      </c>
    </row>
    <row r="10" spans="1:54" ht="39" customHeight="1">
      <c r="B10" s="63"/>
      <c r="C10" s="78"/>
      <c r="D10" s="79"/>
      <c r="E10" s="79"/>
      <c r="F10" s="131" t="str">
        <f t="shared" ref="F10:F18" si="0">IF(E10=0,"",E10-D10)</f>
        <v/>
      </c>
      <c r="G10" s="78"/>
      <c r="H10" s="79"/>
      <c r="I10" s="79"/>
      <c r="J10" s="131" t="str">
        <f t="shared" ref="J10:J18" si="1">IF(I10=0,"",I10-H10)</f>
        <v/>
      </c>
      <c r="K10" s="78"/>
      <c r="L10" s="79"/>
      <c r="M10" s="79"/>
      <c r="N10" s="131" t="str">
        <f t="shared" ref="N10:N18" si="2">IF(M10=0,"",M10-L10)</f>
        <v/>
      </c>
      <c r="O10" s="78"/>
      <c r="P10" s="79"/>
      <c r="Q10" s="79"/>
      <c r="R10" s="131" t="str">
        <f t="shared" ref="R10:R18" si="3">IF(Q10=0,"",Q10-P10)</f>
        <v/>
      </c>
      <c r="S10" s="78"/>
      <c r="T10" s="79"/>
      <c r="U10" s="79"/>
      <c r="V10" s="131" t="str">
        <f t="shared" ref="V10:V18" si="4">IF(U10=0,"",U10-T10)</f>
        <v/>
      </c>
      <c r="W10" s="78"/>
      <c r="X10" s="79"/>
      <c r="Y10" s="79"/>
      <c r="Z10" s="131" t="str">
        <f t="shared" ref="Z10:Z18" si="5">IF(Y10=0,"",Y10-X10)</f>
        <v/>
      </c>
      <c r="AA10" s="80"/>
      <c r="AB10" s="81"/>
      <c r="AC10" s="81"/>
      <c r="AD10" s="131" t="str">
        <f t="shared" ref="AD10:AD18" si="6">IF(AC10=0,"",AC10-AB10)</f>
        <v/>
      </c>
      <c r="AE10" s="80"/>
      <c r="AF10" s="81"/>
      <c r="AG10" s="81"/>
      <c r="AH10" s="131" t="str">
        <f t="shared" ref="AH10:AH18" si="7">IF(AG10=0,"",AG10-AF10)</f>
        <v/>
      </c>
      <c r="AI10" s="82"/>
      <c r="AJ10" s="83"/>
      <c r="AK10" s="83"/>
      <c r="AL10" s="131" t="str">
        <f t="shared" ref="AL10:AL18" si="8">IF(AK10=0,"",AK10-AJ10)</f>
        <v/>
      </c>
      <c r="AM10" s="84"/>
      <c r="AN10" s="83"/>
      <c r="AO10" s="83"/>
      <c r="AP10" s="131" t="str">
        <f t="shared" ref="AP10:AP18" si="9">IF(AO10=0,"",AO10-AN10)</f>
        <v/>
      </c>
      <c r="AQ10" s="84"/>
      <c r="AR10" s="83"/>
      <c r="AS10" s="83"/>
      <c r="AT10" s="131" t="str">
        <f t="shared" ref="AT10:AT18" si="10">IF(AS10=0,"",AS10-AR10)</f>
        <v/>
      </c>
      <c r="AU10" s="84"/>
      <c r="AV10" s="83"/>
      <c r="AW10" s="83"/>
      <c r="AX10" s="131" t="str">
        <f t="shared" ref="AX10:AX18" si="11">IF(AW10=0,"",AW10-AV10)</f>
        <v/>
      </c>
      <c r="AY10" s="130">
        <f t="shared" ref="AY10:AY18" si="12">SUM(C10+G10+K10+O10+S10+W10+AA10+AE10+AI10+AM10+AQ10+AU10)</f>
        <v>0</v>
      </c>
      <c r="AZ10" s="97">
        <f t="shared" ref="AZ10:AZ18" si="13">SUM(D10+H10+L10+P10+T10+X10+AB10+AF10+AJ10+AN10+AR10+AV10)</f>
        <v>0</v>
      </c>
      <c r="BA10" s="97">
        <f t="shared" ref="BA10:BA18" si="14">SUM(E10+I10+M10+Q10+U10+Y10+AC10+AG10+AK10+AO10+AS10+AW10)</f>
        <v>0</v>
      </c>
      <c r="BB10" s="129">
        <f t="shared" ref="BB10:BB18" si="15">BA10-AZ10</f>
        <v>0</v>
      </c>
    </row>
    <row r="11" spans="1:54" ht="39" customHeight="1">
      <c r="B11" s="63"/>
      <c r="C11" s="78"/>
      <c r="D11" s="79"/>
      <c r="E11" s="79"/>
      <c r="F11" s="131" t="str">
        <f t="shared" si="0"/>
        <v/>
      </c>
      <c r="G11" s="78"/>
      <c r="H11" s="79"/>
      <c r="I11" s="79"/>
      <c r="J11" s="131" t="str">
        <f t="shared" si="1"/>
        <v/>
      </c>
      <c r="K11" s="78"/>
      <c r="L11" s="79"/>
      <c r="M11" s="79"/>
      <c r="N11" s="131" t="str">
        <f t="shared" si="2"/>
        <v/>
      </c>
      <c r="O11" s="78"/>
      <c r="P11" s="79"/>
      <c r="Q11" s="79"/>
      <c r="R11" s="131" t="str">
        <f t="shared" si="3"/>
        <v/>
      </c>
      <c r="S11" s="78"/>
      <c r="T11" s="79"/>
      <c r="U11" s="79"/>
      <c r="V11" s="131" t="str">
        <f t="shared" si="4"/>
        <v/>
      </c>
      <c r="W11" s="78"/>
      <c r="X11" s="79"/>
      <c r="Y11" s="79"/>
      <c r="Z11" s="131" t="str">
        <f t="shared" si="5"/>
        <v/>
      </c>
      <c r="AA11" s="80"/>
      <c r="AB11" s="81"/>
      <c r="AC11" s="81"/>
      <c r="AD11" s="131" t="str">
        <f t="shared" si="6"/>
        <v/>
      </c>
      <c r="AE11" s="80"/>
      <c r="AF11" s="81"/>
      <c r="AG11" s="81"/>
      <c r="AH11" s="131" t="str">
        <f t="shared" si="7"/>
        <v/>
      </c>
      <c r="AI11" s="82"/>
      <c r="AJ11" s="83"/>
      <c r="AK11" s="83"/>
      <c r="AL11" s="131" t="str">
        <f t="shared" si="8"/>
        <v/>
      </c>
      <c r="AM11" s="84"/>
      <c r="AN11" s="83"/>
      <c r="AO11" s="83"/>
      <c r="AP11" s="131" t="str">
        <f t="shared" si="9"/>
        <v/>
      </c>
      <c r="AQ11" s="84"/>
      <c r="AR11" s="83"/>
      <c r="AS11" s="83"/>
      <c r="AT11" s="131" t="str">
        <f t="shared" si="10"/>
        <v/>
      </c>
      <c r="AU11" s="84"/>
      <c r="AV11" s="83"/>
      <c r="AW11" s="83"/>
      <c r="AX11" s="131" t="str">
        <f t="shared" si="11"/>
        <v/>
      </c>
      <c r="AY11" s="130">
        <f t="shared" si="12"/>
        <v>0</v>
      </c>
      <c r="AZ11" s="97">
        <f t="shared" si="13"/>
        <v>0</v>
      </c>
      <c r="BA11" s="97">
        <f t="shared" si="14"/>
        <v>0</v>
      </c>
      <c r="BB11" s="129">
        <f t="shared" si="15"/>
        <v>0</v>
      </c>
    </row>
    <row r="12" spans="1:54" ht="39" customHeight="1">
      <c r="B12" s="63"/>
      <c r="C12" s="78"/>
      <c r="D12" s="79"/>
      <c r="E12" s="79"/>
      <c r="F12" s="131" t="str">
        <f t="shared" si="0"/>
        <v/>
      </c>
      <c r="G12" s="78"/>
      <c r="H12" s="79"/>
      <c r="I12" s="79"/>
      <c r="J12" s="131" t="str">
        <f t="shared" si="1"/>
        <v/>
      </c>
      <c r="K12" s="78"/>
      <c r="L12" s="79"/>
      <c r="M12" s="79"/>
      <c r="N12" s="131" t="str">
        <f t="shared" si="2"/>
        <v/>
      </c>
      <c r="O12" s="78"/>
      <c r="P12" s="79"/>
      <c r="Q12" s="79"/>
      <c r="R12" s="131" t="str">
        <f t="shared" si="3"/>
        <v/>
      </c>
      <c r="S12" s="78"/>
      <c r="T12" s="79"/>
      <c r="U12" s="79"/>
      <c r="V12" s="131" t="str">
        <f t="shared" si="4"/>
        <v/>
      </c>
      <c r="W12" s="78"/>
      <c r="X12" s="79"/>
      <c r="Y12" s="79"/>
      <c r="Z12" s="131" t="str">
        <f t="shared" si="5"/>
        <v/>
      </c>
      <c r="AA12" s="80"/>
      <c r="AB12" s="81"/>
      <c r="AC12" s="81"/>
      <c r="AD12" s="131" t="str">
        <f t="shared" si="6"/>
        <v/>
      </c>
      <c r="AE12" s="80"/>
      <c r="AF12" s="81"/>
      <c r="AG12" s="81"/>
      <c r="AH12" s="131" t="str">
        <f t="shared" si="7"/>
        <v/>
      </c>
      <c r="AI12" s="82"/>
      <c r="AJ12" s="83"/>
      <c r="AK12" s="83"/>
      <c r="AL12" s="131" t="str">
        <f t="shared" si="8"/>
        <v/>
      </c>
      <c r="AM12" s="84"/>
      <c r="AN12" s="83"/>
      <c r="AO12" s="83"/>
      <c r="AP12" s="131" t="str">
        <f t="shared" si="9"/>
        <v/>
      </c>
      <c r="AQ12" s="84"/>
      <c r="AR12" s="83"/>
      <c r="AS12" s="83"/>
      <c r="AT12" s="131" t="str">
        <f t="shared" si="10"/>
        <v/>
      </c>
      <c r="AU12" s="84"/>
      <c r="AV12" s="83"/>
      <c r="AW12" s="83"/>
      <c r="AX12" s="131" t="str">
        <f t="shared" si="11"/>
        <v/>
      </c>
      <c r="AY12" s="130">
        <f t="shared" si="12"/>
        <v>0</v>
      </c>
      <c r="AZ12" s="97">
        <f t="shared" si="13"/>
        <v>0</v>
      </c>
      <c r="BA12" s="97">
        <f t="shared" si="14"/>
        <v>0</v>
      </c>
      <c r="BB12" s="129">
        <f t="shared" si="15"/>
        <v>0</v>
      </c>
    </row>
    <row r="13" spans="1:54" ht="39" customHeight="1">
      <c r="B13" s="63"/>
      <c r="C13" s="78"/>
      <c r="D13" s="79"/>
      <c r="E13" s="79"/>
      <c r="F13" s="131" t="str">
        <f t="shared" si="0"/>
        <v/>
      </c>
      <c r="G13" s="78"/>
      <c r="H13" s="79"/>
      <c r="I13" s="79"/>
      <c r="J13" s="131" t="str">
        <f t="shared" si="1"/>
        <v/>
      </c>
      <c r="K13" s="78"/>
      <c r="L13" s="79"/>
      <c r="M13" s="79"/>
      <c r="N13" s="131" t="str">
        <f t="shared" si="2"/>
        <v/>
      </c>
      <c r="O13" s="78"/>
      <c r="P13" s="79"/>
      <c r="Q13" s="79"/>
      <c r="R13" s="131" t="str">
        <f t="shared" si="3"/>
        <v/>
      </c>
      <c r="S13" s="78"/>
      <c r="T13" s="79"/>
      <c r="U13" s="79"/>
      <c r="V13" s="131" t="str">
        <f t="shared" si="4"/>
        <v/>
      </c>
      <c r="W13" s="78"/>
      <c r="X13" s="79"/>
      <c r="Y13" s="79"/>
      <c r="Z13" s="131" t="str">
        <f t="shared" si="5"/>
        <v/>
      </c>
      <c r="AA13" s="80"/>
      <c r="AB13" s="81"/>
      <c r="AC13" s="81"/>
      <c r="AD13" s="131" t="str">
        <f t="shared" si="6"/>
        <v/>
      </c>
      <c r="AE13" s="80"/>
      <c r="AF13" s="81"/>
      <c r="AG13" s="81"/>
      <c r="AH13" s="131" t="str">
        <f t="shared" si="7"/>
        <v/>
      </c>
      <c r="AI13" s="82"/>
      <c r="AJ13" s="83"/>
      <c r="AK13" s="83"/>
      <c r="AL13" s="131" t="str">
        <f t="shared" si="8"/>
        <v/>
      </c>
      <c r="AM13" s="84"/>
      <c r="AN13" s="83"/>
      <c r="AO13" s="83"/>
      <c r="AP13" s="131" t="str">
        <f t="shared" si="9"/>
        <v/>
      </c>
      <c r="AQ13" s="84"/>
      <c r="AR13" s="83"/>
      <c r="AS13" s="83"/>
      <c r="AT13" s="131" t="str">
        <f t="shared" si="10"/>
        <v/>
      </c>
      <c r="AU13" s="84"/>
      <c r="AV13" s="83"/>
      <c r="AW13" s="83"/>
      <c r="AX13" s="131" t="str">
        <f t="shared" si="11"/>
        <v/>
      </c>
      <c r="AY13" s="130">
        <f t="shared" si="12"/>
        <v>0</v>
      </c>
      <c r="AZ13" s="97">
        <f t="shared" si="13"/>
        <v>0</v>
      </c>
      <c r="BA13" s="97">
        <f t="shared" si="14"/>
        <v>0</v>
      </c>
      <c r="BB13" s="129">
        <f t="shared" si="15"/>
        <v>0</v>
      </c>
    </row>
    <row r="14" spans="1:54" ht="39" customHeight="1">
      <c r="B14" s="63"/>
      <c r="C14" s="78"/>
      <c r="D14" s="79"/>
      <c r="E14" s="79"/>
      <c r="F14" s="131" t="str">
        <f t="shared" si="0"/>
        <v/>
      </c>
      <c r="G14" s="78"/>
      <c r="H14" s="79"/>
      <c r="I14" s="79"/>
      <c r="J14" s="131" t="str">
        <f t="shared" si="1"/>
        <v/>
      </c>
      <c r="K14" s="78"/>
      <c r="L14" s="79"/>
      <c r="M14" s="79"/>
      <c r="N14" s="131" t="str">
        <f t="shared" si="2"/>
        <v/>
      </c>
      <c r="O14" s="78"/>
      <c r="P14" s="79"/>
      <c r="Q14" s="79"/>
      <c r="R14" s="131" t="str">
        <f t="shared" si="3"/>
        <v/>
      </c>
      <c r="S14" s="78"/>
      <c r="T14" s="79"/>
      <c r="U14" s="79"/>
      <c r="V14" s="131" t="str">
        <f t="shared" si="4"/>
        <v/>
      </c>
      <c r="W14" s="78"/>
      <c r="X14" s="79"/>
      <c r="Y14" s="79"/>
      <c r="Z14" s="131" t="str">
        <f t="shared" si="5"/>
        <v/>
      </c>
      <c r="AA14" s="80"/>
      <c r="AB14" s="81"/>
      <c r="AC14" s="81"/>
      <c r="AD14" s="131" t="str">
        <f t="shared" si="6"/>
        <v/>
      </c>
      <c r="AE14" s="85"/>
      <c r="AF14" s="86"/>
      <c r="AG14" s="86"/>
      <c r="AH14" s="131" t="str">
        <f t="shared" si="7"/>
        <v/>
      </c>
      <c r="AI14" s="82"/>
      <c r="AJ14" s="83"/>
      <c r="AK14" s="83"/>
      <c r="AL14" s="131" t="str">
        <f t="shared" si="8"/>
        <v/>
      </c>
      <c r="AM14" s="84"/>
      <c r="AN14" s="83"/>
      <c r="AO14" s="83"/>
      <c r="AP14" s="131" t="str">
        <f t="shared" si="9"/>
        <v/>
      </c>
      <c r="AQ14" s="84"/>
      <c r="AR14" s="83"/>
      <c r="AS14" s="83"/>
      <c r="AT14" s="131" t="str">
        <f t="shared" si="10"/>
        <v/>
      </c>
      <c r="AU14" s="84"/>
      <c r="AV14" s="83"/>
      <c r="AW14" s="83"/>
      <c r="AX14" s="131" t="str">
        <f t="shared" si="11"/>
        <v/>
      </c>
      <c r="AY14" s="130">
        <f t="shared" si="12"/>
        <v>0</v>
      </c>
      <c r="AZ14" s="97">
        <f t="shared" si="13"/>
        <v>0</v>
      </c>
      <c r="BA14" s="97">
        <f t="shared" si="14"/>
        <v>0</v>
      </c>
      <c r="BB14" s="129">
        <f t="shared" si="15"/>
        <v>0</v>
      </c>
    </row>
    <row r="15" spans="1:54" ht="39" customHeight="1">
      <c r="B15" s="63"/>
      <c r="C15" s="78"/>
      <c r="D15" s="79"/>
      <c r="E15" s="79"/>
      <c r="F15" s="131" t="str">
        <f t="shared" si="0"/>
        <v/>
      </c>
      <c r="G15" s="78"/>
      <c r="H15" s="79"/>
      <c r="I15" s="79"/>
      <c r="J15" s="131" t="str">
        <f t="shared" si="1"/>
        <v/>
      </c>
      <c r="K15" s="78"/>
      <c r="L15" s="79"/>
      <c r="M15" s="79"/>
      <c r="N15" s="131" t="str">
        <f t="shared" si="2"/>
        <v/>
      </c>
      <c r="O15" s="78"/>
      <c r="P15" s="79"/>
      <c r="Q15" s="79"/>
      <c r="R15" s="131" t="str">
        <f t="shared" si="3"/>
        <v/>
      </c>
      <c r="S15" s="78"/>
      <c r="T15" s="79"/>
      <c r="U15" s="79"/>
      <c r="V15" s="131" t="str">
        <f t="shared" si="4"/>
        <v/>
      </c>
      <c r="W15" s="78"/>
      <c r="X15" s="79"/>
      <c r="Y15" s="79"/>
      <c r="Z15" s="131" t="str">
        <f t="shared" si="5"/>
        <v/>
      </c>
      <c r="AA15" s="80"/>
      <c r="AB15" s="81"/>
      <c r="AC15" s="81"/>
      <c r="AD15" s="131" t="str">
        <f t="shared" si="6"/>
        <v/>
      </c>
      <c r="AE15" s="80"/>
      <c r="AF15" s="81"/>
      <c r="AG15" s="81"/>
      <c r="AH15" s="131" t="str">
        <f t="shared" si="7"/>
        <v/>
      </c>
      <c r="AI15" s="82"/>
      <c r="AJ15" s="83"/>
      <c r="AK15" s="83"/>
      <c r="AL15" s="131" t="str">
        <f t="shared" si="8"/>
        <v/>
      </c>
      <c r="AM15" s="84"/>
      <c r="AN15" s="83"/>
      <c r="AO15" s="83"/>
      <c r="AP15" s="131" t="str">
        <f t="shared" si="9"/>
        <v/>
      </c>
      <c r="AQ15" s="84"/>
      <c r="AR15" s="83"/>
      <c r="AS15" s="83"/>
      <c r="AT15" s="131" t="str">
        <f t="shared" si="10"/>
        <v/>
      </c>
      <c r="AU15" s="84"/>
      <c r="AV15" s="83"/>
      <c r="AW15" s="83"/>
      <c r="AX15" s="131" t="str">
        <f t="shared" si="11"/>
        <v/>
      </c>
      <c r="AY15" s="130">
        <f t="shared" si="12"/>
        <v>0</v>
      </c>
      <c r="AZ15" s="97">
        <f t="shared" si="13"/>
        <v>0</v>
      </c>
      <c r="BA15" s="97">
        <f t="shared" si="14"/>
        <v>0</v>
      </c>
      <c r="BB15" s="129">
        <f t="shared" si="15"/>
        <v>0</v>
      </c>
    </row>
    <row r="16" spans="1:54" ht="39" customHeight="1">
      <c r="B16" s="63"/>
      <c r="C16" s="78"/>
      <c r="D16" s="79"/>
      <c r="E16" s="79"/>
      <c r="F16" s="131" t="str">
        <f t="shared" si="0"/>
        <v/>
      </c>
      <c r="G16" s="78"/>
      <c r="H16" s="79"/>
      <c r="I16" s="79"/>
      <c r="J16" s="131" t="str">
        <f t="shared" si="1"/>
        <v/>
      </c>
      <c r="K16" s="78"/>
      <c r="L16" s="79"/>
      <c r="M16" s="79"/>
      <c r="N16" s="131" t="str">
        <f t="shared" si="2"/>
        <v/>
      </c>
      <c r="O16" s="78"/>
      <c r="P16" s="79"/>
      <c r="Q16" s="79"/>
      <c r="R16" s="131" t="str">
        <f t="shared" si="3"/>
        <v/>
      </c>
      <c r="S16" s="78"/>
      <c r="T16" s="79"/>
      <c r="U16" s="79"/>
      <c r="V16" s="131" t="str">
        <f t="shared" si="4"/>
        <v/>
      </c>
      <c r="W16" s="78"/>
      <c r="X16" s="79"/>
      <c r="Y16" s="79"/>
      <c r="Z16" s="131" t="str">
        <f t="shared" si="5"/>
        <v/>
      </c>
      <c r="AA16" s="80"/>
      <c r="AB16" s="81"/>
      <c r="AC16" s="81"/>
      <c r="AD16" s="131" t="str">
        <f t="shared" si="6"/>
        <v/>
      </c>
      <c r="AE16" s="80"/>
      <c r="AF16" s="81"/>
      <c r="AG16" s="81"/>
      <c r="AH16" s="131" t="str">
        <f t="shared" si="7"/>
        <v/>
      </c>
      <c r="AI16" s="82"/>
      <c r="AJ16" s="83"/>
      <c r="AK16" s="83"/>
      <c r="AL16" s="131" t="str">
        <f t="shared" si="8"/>
        <v/>
      </c>
      <c r="AM16" s="84"/>
      <c r="AN16" s="83"/>
      <c r="AO16" s="83"/>
      <c r="AP16" s="131" t="str">
        <f t="shared" si="9"/>
        <v/>
      </c>
      <c r="AQ16" s="84"/>
      <c r="AR16" s="83"/>
      <c r="AS16" s="83"/>
      <c r="AT16" s="131" t="str">
        <f t="shared" si="10"/>
        <v/>
      </c>
      <c r="AU16" s="84"/>
      <c r="AV16" s="83"/>
      <c r="AW16" s="83"/>
      <c r="AX16" s="131" t="str">
        <f t="shared" si="11"/>
        <v/>
      </c>
      <c r="AY16" s="130">
        <f t="shared" si="12"/>
        <v>0</v>
      </c>
      <c r="AZ16" s="97">
        <f t="shared" si="13"/>
        <v>0</v>
      </c>
      <c r="BA16" s="97">
        <f t="shared" si="14"/>
        <v>0</v>
      </c>
      <c r="BB16" s="129">
        <f t="shared" si="15"/>
        <v>0</v>
      </c>
    </row>
    <row r="17" spans="2:54" s="15" customFormat="1" ht="39" customHeight="1">
      <c r="B17" s="63"/>
      <c r="C17" s="78"/>
      <c r="D17" s="79"/>
      <c r="E17" s="79"/>
      <c r="F17" s="131" t="str">
        <f t="shared" si="0"/>
        <v/>
      </c>
      <c r="G17" s="78"/>
      <c r="H17" s="79"/>
      <c r="I17" s="79"/>
      <c r="J17" s="131" t="str">
        <f t="shared" si="1"/>
        <v/>
      </c>
      <c r="K17" s="78"/>
      <c r="L17" s="79"/>
      <c r="M17" s="79"/>
      <c r="N17" s="131" t="str">
        <f t="shared" si="2"/>
        <v/>
      </c>
      <c r="O17" s="78"/>
      <c r="P17" s="79"/>
      <c r="Q17" s="79"/>
      <c r="R17" s="131" t="str">
        <f t="shared" si="3"/>
        <v/>
      </c>
      <c r="S17" s="78"/>
      <c r="T17" s="79"/>
      <c r="U17" s="79"/>
      <c r="V17" s="131" t="str">
        <f t="shared" si="4"/>
        <v/>
      </c>
      <c r="W17" s="78"/>
      <c r="X17" s="79"/>
      <c r="Y17" s="79"/>
      <c r="Z17" s="131" t="str">
        <f t="shared" si="5"/>
        <v/>
      </c>
      <c r="AA17" s="80"/>
      <c r="AB17" s="81"/>
      <c r="AC17" s="81"/>
      <c r="AD17" s="131" t="str">
        <f t="shared" si="6"/>
        <v/>
      </c>
      <c r="AE17" s="80"/>
      <c r="AF17" s="81"/>
      <c r="AG17" s="81"/>
      <c r="AH17" s="131" t="str">
        <f t="shared" si="7"/>
        <v/>
      </c>
      <c r="AI17" s="82"/>
      <c r="AJ17" s="83"/>
      <c r="AK17" s="83"/>
      <c r="AL17" s="131" t="str">
        <f t="shared" si="8"/>
        <v/>
      </c>
      <c r="AM17" s="84"/>
      <c r="AN17" s="83"/>
      <c r="AO17" s="83"/>
      <c r="AP17" s="131" t="str">
        <f t="shared" si="9"/>
        <v/>
      </c>
      <c r="AQ17" s="84"/>
      <c r="AR17" s="83"/>
      <c r="AS17" s="83"/>
      <c r="AT17" s="131" t="str">
        <f t="shared" si="10"/>
        <v/>
      </c>
      <c r="AU17" s="84"/>
      <c r="AV17" s="83"/>
      <c r="AW17" s="83"/>
      <c r="AX17" s="131" t="str">
        <f t="shared" si="11"/>
        <v/>
      </c>
      <c r="AY17" s="130">
        <f t="shared" si="12"/>
        <v>0</v>
      </c>
      <c r="AZ17" s="97">
        <f t="shared" si="13"/>
        <v>0</v>
      </c>
      <c r="BA17" s="97">
        <f t="shared" si="14"/>
        <v>0</v>
      </c>
      <c r="BB17" s="129">
        <f t="shared" si="15"/>
        <v>0</v>
      </c>
    </row>
    <row r="18" spans="2:54" s="15" customFormat="1" ht="39.950000000000003" customHeight="1">
      <c r="B18" s="63"/>
      <c r="C18" s="78"/>
      <c r="D18" s="79"/>
      <c r="E18" s="79"/>
      <c r="F18" s="131" t="str">
        <f t="shared" si="0"/>
        <v/>
      </c>
      <c r="G18" s="78"/>
      <c r="H18" s="79"/>
      <c r="I18" s="79"/>
      <c r="J18" s="131" t="str">
        <f t="shared" si="1"/>
        <v/>
      </c>
      <c r="K18" s="78"/>
      <c r="L18" s="79"/>
      <c r="M18" s="79"/>
      <c r="N18" s="131" t="str">
        <f t="shared" si="2"/>
        <v/>
      </c>
      <c r="O18" s="78"/>
      <c r="P18" s="79"/>
      <c r="Q18" s="79"/>
      <c r="R18" s="131" t="str">
        <f t="shared" si="3"/>
        <v/>
      </c>
      <c r="S18" s="78"/>
      <c r="T18" s="79"/>
      <c r="U18" s="79"/>
      <c r="V18" s="131" t="str">
        <f t="shared" si="4"/>
        <v/>
      </c>
      <c r="W18" s="78"/>
      <c r="X18" s="79"/>
      <c r="Y18" s="79"/>
      <c r="Z18" s="131" t="str">
        <f t="shared" si="5"/>
        <v/>
      </c>
      <c r="AA18" s="80"/>
      <c r="AB18" s="81"/>
      <c r="AC18" s="81"/>
      <c r="AD18" s="131" t="str">
        <f t="shared" si="6"/>
        <v/>
      </c>
      <c r="AE18" s="80"/>
      <c r="AF18" s="81"/>
      <c r="AG18" s="81"/>
      <c r="AH18" s="131" t="str">
        <f t="shared" si="7"/>
        <v/>
      </c>
      <c r="AI18" s="82"/>
      <c r="AJ18" s="83"/>
      <c r="AK18" s="83"/>
      <c r="AL18" s="131" t="str">
        <f t="shared" si="8"/>
        <v/>
      </c>
      <c r="AM18" s="84"/>
      <c r="AN18" s="83"/>
      <c r="AO18" s="83"/>
      <c r="AP18" s="131" t="str">
        <f t="shared" si="9"/>
        <v/>
      </c>
      <c r="AQ18" s="84"/>
      <c r="AR18" s="83"/>
      <c r="AS18" s="83"/>
      <c r="AT18" s="131" t="str">
        <f t="shared" si="10"/>
        <v/>
      </c>
      <c r="AU18" s="84"/>
      <c r="AV18" s="83"/>
      <c r="AW18" s="83"/>
      <c r="AX18" s="131" t="str">
        <f t="shared" si="11"/>
        <v/>
      </c>
      <c r="AY18" s="130">
        <f t="shared" si="12"/>
        <v>0</v>
      </c>
      <c r="AZ18" s="97">
        <f t="shared" si="13"/>
        <v>0</v>
      </c>
      <c r="BA18" s="97">
        <f t="shared" si="14"/>
        <v>0</v>
      </c>
      <c r="BB18" s="129">
        <f t="shared" si="15"/>
        <v>0</v>
      </c>
    </row>
    <row r="19" spans="2:54" s="15" customFormat="1" ht="39" customHeight="1" thickBot="1">
      <c r="B19" s="119" t="s">
        <v>84</v>
      </c>
      <c r="C19" s="121">
        <f>SUM(C9:C18)</f>
        <v>0</v>
      </c>
      <c r="D19" s="122">
        <f t="shared" ref="D19:BA19" si="16">SUM(D9:D18)</f>
        <v>0</v>
      </c>
      <c r="E19" s="122">
        <f t="shared" si="16"/>
        <v>0</v>
      </c>
      <c r="F19" s="123">
        <f>E19-D19</f>
        <v>0</v>
      </c>
      <c r="G19" s="121">
        <f t="shared" si="16"/>
        <v>0</v>
      </c>
      <c r="H19" s="122">
        <f t="shared" si="16"/>
        <v>0</v>
      </c>
      <c r="I19" s="122">
        <f t="shared" si="16"/>
        <v>0</v>
      </c>
      <c r="J19" s="124">
        <f t="shared" ref="J19" si="17">I19-H19</f>
        <v>0</v>
      </c>
      <c r="K19" s="121">
        <f t="shared" si="16"/>
        <v>0</v>
      </c>
      <c r="L19" s="122">
        <f t="shared" si="16"/>
        <v>0</v>
      </c>
      <c r="M19" s="122">
        <f t="shared" si="16"/>
        <v>0</v>
      </c>
      <c r="N19" s="124">
        <f t="shared" ref="N19" si="18">M19-L19</f>
        <v>0</v>
      </c>
      <c r="O19" s="121">
        <f t="shared" si="16"/>
        <v>0</v>
      </c>
      <c r="P19" s="122">
        <f t="shared" si="16"/>
        <v>0</v>
      </c>
      <c r="Q19" s="122">
        <f t="shared" si="16"/>
        <v>0</v>
      </c>
      <c r="R19" s="124">
        <f t="shared" ref="R19" si="19">Q19-P19</f>
        <v>0</v>
      </c>
      <c r="S19" s="121">
        <f t="shared" si="16"/>
        <v>0</v>
      </c>
      <c r="T19" s="122">
        <f t="shared" si="16"/>
        <v>0</v>
      </c>
      <c r="U19" s="122">
        <f t="shared" si="16"/>
        <v>0</v>
      </c>
      <c r="V19" s="124">
        <f t="shared" ref="V19" si="20">U19-T19</f>
        <v>0</v>
      </c>
      <c r="W19" s="121">
        <f t="shared" si="16"/>
        <v>0</v>
      </c>
      <c r="X19" s="122">
        <f t="shared" si="16"/>
        <v>0</v>
      </c>
      <c r="Y19" s="122">
        <f t="shared" si="16"/>
        <v>0</v>
      </c>
      <c r="Z19" s="124">
        <f t="shared" ref="Z19" si="21">Y19-X19</f>
        <v>0</v>
      </c>
      <c r="AA19" s="121">
        <f t="shared" si="16"/>
        <v>0</v>
      </c>
      <c r="AB19" s="122">
        <f t="shared" si="16"/>
        <v>0</v>
      </c>
      <c r="AC19" s="122">
        <f t="shared" si="16"/>
        <v>0</v>
      </c>
      <c r="AD19" s="125">
        <f t="shared" ref="AD19" si="22">AC19-AB19</f>
        <v>0</v>
      </c>
      <c r="AE19" s="121">
        <f t="shared" si="16"/>
        <v>0</v>
      </c>
      <c r="AF19" s="122">
        <f t="shared" si="16"/>
        <v>0</v>
      </c>
      <c r="AG19" s="122">
        <f t="shared" si="16"/>
        <v>0</v>
      </c>
      <c r="AH19" s="126">
        <f t="shared" ref="AH19" si="23">AG19-AF19</f>
        <v>0</v>
      </c>
      <c r="AI19" s="127">
        <f t="shared" si="16"/>
        <v>0</v>
      </c>
      <c r="AJ19" s="122">
        <f t="shared" si="16"/>
        <v>0</v>
      </c>
      <c r="AK19" s="122">
        <f t="shared" si="16"/>
        <v>0</v>
      </c>
      <c r="AL19" s="128">
        <f t="shared" ref="AL19" si="24">AK19-AJ19</f>
        <v>0</v>
      </c>
      <c r="AM19" s="121">
        <f t="shared" si="16"/>
        <v>0</v>
      </c>
      <c r="AN19" s="122">
        <f t="shared" si="16"/>
        <v>0</v>
      </c>
      <c r="AO19" s="122">
        <f t="shared" si="16"/>
        <v>0</v>
      </c>
      <c r="AP19" s="128">
        <f t="shared" ref="AP19" si="25">AO19-AN19</f>
        <v>0</v>
      </c>
      <c r="AQ19" s="121">
        <f t="shared" si="16"/>
        <v>0</v>
      </c>
      <c r="AR19" s="122">
        <f t="shared" si="16"/>
        <v>0</v>
      </c>
      <c r="AS19" s="122">
        <f t="shared" si="16"/>
        <v>0</v>
      </c>
      <c r="AT19" s="128">
        <f t="shared" ref="AT19" si="26">AS19-AR19</f>
        <v>0</v>
      </c>
      <c r="AU19" s="121">
        <f t="shared" si="16"/>
        <v>0</v>
      </c>
      <c r="AV19" s="122">
        <f t="shared" si="16"/>
        <v>0</v>
      </c>
      <c r="AW19" s="122">
        <f t="shared" si="16"/>
        <v>0</v>
      </c>
      <c r="AX19" s="128">
        <f t="shared" ref="AX19" si="27">AW19-AV19</f>
        <v>0</v>
      </c>
      <c r="AY19" s="121">
        <f t="shared" si="16"/>
        <v>0</v>
      </c>
      <c r="AZ19" s="122">
        <f t="shared" si="16"/>
        <v>0</v>
      </c>
      <c r="BA19" s="122">
        <f t="shared" si="16"/>
        <v>0</v>
      </c>
      <c r="BB19" s="128">
        <f t="shared" ref="BB19" si="28">BA19-AZ19</f>
        <v>0</v>
      </c>
    </row>
    <row r="20" spans="2:54" s="15" customFormat="1" ht="39" customHeight="1">
      <c r="B20" s="4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 spans="2:54" s="15" customFormat="1" ht="39" customHeight="1"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2:54" s="15" customFormat="1" ht="39" customHeight="1"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2:54" s="15" customFormat="1" ht="39" customHeight="1"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2:54" s="15" customFormat="1" ht="39" customHeight="1"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2:54" s="15" customFormat="1" ht="39" customHeight="1"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2:54" s="15" customFormat="1" ht="39" customHeight="1"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2:54" s="15" customFormat="1" ht="39" customHeight="1"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2:54" s="15" customFormat="1" ht="39" customHeight="1"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2:54" s="15" customFormat="1" ht="39" customHeight="1"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2:54" s="15" customFormat="1" ht="39" customHeight="1"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2:54" s="15" customFormat="1" ht="39" customHeight="1"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</sheetData>
  <mergeCells count="15">
    <mergeCell ref="S7:V7"/>
    <mergeCell ref="W7:Z7"/>
    <mergeCell ref="AA7:AD7"/>
    <mergeCell ref="AY7:BB7"/>
    <mergeCell ref="AE7:AH7"/>
    <mergeCell ref="AI7:AL7"/>
    <mergeCell ref="AM7:AP7"/>
    <mergeCell ref="AQ7:AT7"/>
    <mergeCell ref="AU7:AX7"/>
    <mergeCell ref="B7:B8"/>
    <mergeCell ref="D3:Q3"/>
    <mergeCell ref="C7:F7"/>
    <mergeCell ref="G7:J7"/>
    <mergeCell ref="K7:N7"/>
    <mergeCell ref="O7:R7"/>
  </mergeCells>
  <phoneticPr fontId="8" type="noConversion"/>
  <conditionalFormatting sqref="F9:F18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9:BB18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9:J1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9:N1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:R1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9:V1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9:Z1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9:AD1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9:AH1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9:AL1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9:AP1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9:AT1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9:AX1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F4" location="'4. Cronograma'!A1" display="4. CRONOGRAMA"/>
    <hyperlink ref="E4" location="'3. Resultados Mensais'!A1" display="3. RESULTADOS MENSAIS"/>
    <hyperlink ref="D4" location="'2. Objetivo e Mídias'!A1" display="2. ESTRATÉGIA GLOBAL"/>
    <hyperlink ref="C4" location="'1. Início'!A1" display="1. INÍCIO"/>
    <hyperlink ref="G4" location="'5. Relatorios'!A1" display="5. RELATÓRIOS"/>
    <hyperlink ref="H4" location="'6. Gráficos'!A1" display="6. GRÁFICOS"/>
    <hyperlink ref="I4" location="'7. Saiba Mais'!A1" display="7. SAIBA MAIS"/>
  </hyperlinks>
  <pageMargins left="0.75000000000000011" right="0.75000000000000011" top="0.98" bottom="0.98" header="0.5" footer="0.5"/>
  <pageSetup paperSize="9" orientation="portrait" horizontalDpi="4294967292" verticalDpi="4294967292"/>
  <ignoredErrors>
    <ignoredError sqref="F19 J19 AX19 AT19 AP19 AL19 AH19 AD19 Z19 R19 N19" formula="1"/>
  </ignoredErrors>
  <drawing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'2. Objetivo e Mídias'!$W$27:$W$44</xm:f>
          </x14:formula1>
          <xm:sqref>B9:B18</xm:sqref>
        </x14:dataValidation>
      </x14:dataValidations>
    </ext>
    <ext xmlns:mx="http://schemas.microsoft.com/office/mac/excel/2008/main" uri="{64002731-A6B0-56B0-2670-7721B7C09600}">
      <mx:PLV Mode="0" OnePage="0" WScale="8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BF1048576"/>
  <sheetViews>
    <sheetView showGridLines="0" topLeftCell="A3" zoomScale="80" zoomScaleNormal="80" zoomScalePageLayoutView="80" workbookViewId="0">
      <selection activeCell="E10" sqref="E10"/>
    </sheetView>
  </sheetViews>
  <sheetFormatPr defaultColWidth="9.140625" defaultRowHeight="15" customHeight="1" outlineLevelRow="1"/>
  <cols>
    <col min="1" max="1" width="6.42578125" style="15" customWidth="1"/>
    <col min="2" max="2" width="25.85546875" style="15" customWidth="1"/>
    <col min="3" max="3" width="11" style="15" customWidth="1"/>
    <col min="4" max="4" width="13" style="15" bestFit="1" customWidth="1"/>
    <col min="5" max="5" width="14" style="15" customWidth="1"/>
    <col min="6" max="6" width="13.7109375" style="15" customWidth="1"/>
    <col min="7" max="8" width="11.85546875" style="9" customWidth="1"/>
    <col min="9" max="9" width="12.42578125" style="9" bestFit="1" customWidth="1"/>
    <col min="10" max="52" width="8.42578125" style="9" bestFit="1" customWidth="1"/>
    <col min="53" max="53" width="9.140625" style="9"/>
    <col min="54" max="54" width="24" style="9" customWidth="1"/>
    <col min="55" max="57" width="9.42578125" style="9" customWidth="1"/>
    <col min="58" max="16384" width="9.140625" style="9"/>
  </cols>
  <sheetData>
    <row r="1" spans="1:58" s="2" customFormat="1" ht="9" customHeight="1">
      <c r="C1" s="1"/>
      <c r="D1" s="1"/>
      <c r="E1" s="1"/>
      <c r="F1" s="1"/>
      <c r="G1" s="1"/>
      <c r="H1" s="1"/>
      <c r="I1" s="1"/>
      <c r="J1" s="1"/>
      <c r="K1" s="1"/>
      <c r="L1" s="12"/>
    </row>
    <row r="2" spans="1:58" s="2" customFormat="1">
      <c r="B2" s="1" t="s">
        <v>0</v>
      </c>
      <c r="C2" s="1"/>
      <c r="D2" s="1"/>
      <c r="E2" s="1"/>
      <c r="F2" s="1"/>
      <c r="G2" s="34"/>
      <c r="H2" s="1"/>
      <c r="I2" s="1"/>
      <c r="J2" s="1"/>
      <c r="K2" s="1"/>
      <c r="L2" s="12"/>
    </row>
    <row r="3" spans="1:58" s="2" customFormat="1" ht="85.5" customHeight="1">
      <c r="B3" s="1"/>
      <c r="C3" s="1"/>
      <c r="D3" s="143" t="s">
        <v>131</v>
      </c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24"/>
      <c r="P3" s="24"/>
      <c r="Q3" s="24"/>
      <c r="R3" s="24"/>
    </row>
    <row r="4" spans="1:58" s="3" customFormat="1" ht="36.950000000000003" customHeight="1">
      <c r="A4" s="92"/>
      <c r="B4" s="36" t="s">
        <v>1</v>
      </c>
      <c r="C4" s="93" t="s">
        <v>2</v>
      </c>
      <c r="D4" s="94" t="s">
        <v>125</v>
      </c>
      <c r="E4" s="94" t="s">
        <v>124</v>
      </c>
      <c r="F4" s="95" t="s">
        <v>129</v>
      </c>
      <c r="G4" s="94" t="s">
        <v>133</v>
      </c>
      <c r="H4" s="93" t="s">
        <v>134</v>
      </c>
      <c r="I4" s="93" t="s">
        <v>135</v>
      </c>
      <c r="J4" s="62"/>
      <c r="K4" s="62"/>
    </row>
    <row r="5" spans="1:58" s="8" customFormat="1" ht="15" customHeight="1"/>
    <row r="6" spans="1:58" s="8" customFormat="1" ht="15" customHeight="1" thickBot="1"/>
    <row r="7" spans="1:58" ht="24" customHeight="1">
      <c r="A7" s="9"/>
      <c r="B7" s="9"/>
      <c r="C7" s="9"/>
      <c r="D7" s="9"/>
      <c r="E7" s="158" t="s">
        <v>106</v>
      </c>
      <c r="F7" s="159"/>
      <c r="G7" s="159"/>
      <c r="H7" s="160"/>
      <c r="I7" s="158" t="s">
        <v>111</v>
      </c>
      <c r="J7" s="159"/>
      <c r="K7" s="159"/>
      <c r="L7" s="160"/>
      <c r="M7" s="158" t="s">
        <v>112</v>
      </c>
      <c r="N7" s="159"/>
      <c r="O7" s="159"/>
      <c r="P7" s="160"/>
      <c r="Q7" s="158" t="s">
        <v>113</v>
      </c>
      <c r="R7" s="159"/>
      <c r="S7" s="159"/>
      <c r="T7" s="160"/>
      <c r="U7" s="158" t="s">
        <v>114</v>
      </c>
      <c r="V7" s="159"/>
      <c r="W7" s="159"/>
      <c r="X7" s="160"/>
      <c r="Y7" s="158" t="s">
        <v>115</v>
      </c>
      <c r="Z7" s="159"/>
      <c r="AA7" s="159"/>
      <c r="AB7" s="160"/>
      <c r="AC7" s="158" t="s">
        <v>116</v>
      </c>
      <c r="AD7" s="159"/>
      <c r="AE7" s="159"/>
      <c r="AF7" s="160"/>
      <c r="AG7" s="158" t="s">
        <v>117</v>
      </c>
      <c r="AH7" s="159"/>
      <c r="AI7" s="159"/>
      <c r="AJ7" s="160"/>
      <c r="AK7" s="158" t="s">
        <v>118</v>
      </c>
      <c r="AL7" s="159"/>
      <c r="AM7" s="159"/>
      <c r="AN7" s="160"/>
      <c r="AO7" s="158" t="s">
        <v>119</v>
      </c>
      <c r="AP7" s="159"/>
      <c r="AQ7" s="159"/>
      <c r="AR7" s="160"/>
      <c r="AS7" s="158" t="s">
        <v>120</v>
      </c>
      <c r="AT7" s="159"/>
      <c r="AU7" s="159"/>
      <c r="AV7" s="160"/>
      <c r="AW7" s="158" t="s">
        <v>121</v>
      </c>
      <c r="AX7" s="159"/>
      <c r="AY7" s="159"/>
      <c r="AZ7" s="160"/>
    </row>
    <row r="8" spans="1:58" ht="39.950000000000003" customHeight="1" thickBot="1">
      <c r="A8" s="9"/>
      <c r="B8" s="36" t="s">
        <v>81</v>
      </c>
      <c r="C8" s="36" t="s">
        <v>105</v>
      </c>
      <c r="D8" s="136" t="s">
        <v>132</v>
      </c>
      <c r="E8" s="137" t="s">
        <v>107</v>
      </c>
      <c r="F8" s="138" t="s">
        <v>108</v>
      </c>
      <c r="G8" s="138" t="s">
        <v>109</v>
      </c>
      <c r="H8" s="139" t="s">
        <v>110</v>
      </c>
      <c r="I8" s="137" t="s">
        <v>107</v>
      </c>
      <c r="J8" s="138" t="s">
        <v>108</v>
      </c>
      <c r="K8" s="138" t="s">
        <v>109</v>
      </c>
      <c r="L8" s="139" t="s">
        <v>110</v>
      </c>
      <c r="M8" s="137" t="s">
        <v>107</v>
      </c>
      <c r="N8" s="138" t="s">
        <v>108</v>
      </c>
      <c r="O8" s="138" t="s">
        <v>109</v>
      </c>
      <c r="P8" s="139" t="s">
        <v>110</v>
      </c>
      <c r="Q8" s="137" t="s">
        <v>107</v>
      </c>
      <c r="R8" s="138" t="s">
        <v>108</v>
      </c>
      <c r="S8" s="138" t="s">
        <v>109</v>
      </c>
      <c r="T8" s="139" t="s">
        <v>110</v>
      </c>
      <c r="U8" s="137" t="s">
        <v>107</v>
      </c>
      <c r="V8" s="138" t="s">
        <v>108</v>
      </c>
      <c r="W8" s="138" t="s">
        <v>109</v>
      </c>
      <c r="X8" s="139" t="s">
        <v>110</v>
      </c>
      <c r="Y8" s="137" t="s">
        <v>107</v>
      </c>
      <c r="Z8" s="138" t="s">
        <v>108</v>
      </c>
      <c r="AA8" s="138" t="s">
        <v>109</v>
      </c>
      <c r="AB8" s="139" t="s">
        <v>110</v>
      </c>
      <c r="AC8" s="137" t="s">
        <v>107</v>
      </c>
      <c r="AD8" s="138" t="s">
        <v>108</v>
      </c>
      <c r="AE8" s="138" t="s">
        <v>109</v>
      </c>
      <c r="AF8" s="139" t="s">
        <v>110</v>
      </c>
      <c r="AG8" s="140" t="s">
        <v>107</v>
      </c>
      <c r="AH8" s="141" t="s">
        <v>108</v>
      </c>
      <c r="AI8" s="141" t="s">
        <v>109</v>
      </c>
      <c r="AJ8" s="142" t="s">
        <v>110</v>
      </c>
      <c r="AK8" s="140" t="s">
        <v>107</v>
      </c>
      <c r="AL8" s="141" t="s">
        <v>108</v>
      </c>
      <c r="AM8" s="141" t="s">
        <v>109</v>
      </c>
      <c r="AN8" s="142" t="s">
        <v>110</v>
      </c>
      <c r="AO8" s="140" t="s">
        <v>107</v>
      </c>
      <c r="AP8" s="141" t="s">
        <v>108</v>
      </c>
      <c r="AQ8" s="141" t="s">
        <v>109</v>
      </c>
      <c r="AR8" s="142" t="s">
        <v>110</v>
      </c>
      <c r="AS8" s="140" t="s">
        <v>107</v>
      </c>
      <c r="AT8" s="141" t="s">
        <v>108</v>
      </c>
      <c r="AU8" s="141" t="s">
        <v>109</v>
      </c>
      <c r="AV8" s="142" t="s">
        <v>110</v>
      </c>
      <c r="AW8" s="140" t="s">
        <v>107</v>
      </c>
      <c r="AX8" s="141" t="s">
        <v>108</v>
      </c>
      <c r="AY8" s="141" t="s">
        <v>109</v>
      </c>
      <c r="AZ8" s="142" t="s">
        <v>110</v>
      </c>
      <c r="BF8" s="100" t="s">
        <v>126</v>
      </c>
    </row>
    <row r="9" spans="1:58" ht="35.1" customHeight="1">
      <c r="A9" s="9"/>
      <c r="B9" s="133"/>
      <c r="C9" s="97">
        <f>SUM(C10:C17)</f>
        <v>0</v>
      </c>
      <c r="D9" s="101">
        <f>COUNTIF(E9:AZ9,"x")</f>
        <v>0</v>
      </c>
      <c r="E9" s="115" t="str">
        <f>IF(E10="x","x",IF(E11="x","x",IF(E12="x","x",IF(E13="x","x",IF(E14="x","x",IF(E15="x","x",IF(E16="x","x",IF(E17="x","x",""))))))))</f>
        <v/>
      </c>
      <c r="F9" s="116" t="str">
        <f t="shared" ref="F9:AZ9" si="0">IF(F10="x","x",IF(F11="x","x",IF(F12="x","x",IF(F13="x","x",IF(F14="x","x",IF(F15="x","x",IF(F16="x","x",IF(F17="x","x",""))))))))</f>
        <v/>
      </c>
      <c r="G9" s="116" t="str">
        <f t="shared" si="0"/>
        <v/>
      </c>
      <c r="H9" s="118" t="str">
        <f t="shared" si="0"/>
        <v/>
      </c>
      <c r="I9" s="115" t="str">
        <f t="shared" si="0"/>
        <v/>
      </c>
      <c r="J9" s="116" t="str">
        <f t="shared" si="0"/>
        <v/>
      </c>
      <c r="K9" s="116" t="str">
        <f t="shared" si="0"/>
        <v/>
      </c>
      <c r="L9" s="117" t="str">
        <f t="shared" si="0"/>
        <v/>
      </c>
      <c r="M9" s="115" t="str">
        <f t="shared" si="0"/>
        <v/>
      </c>
      <c r="N9" s="116" t="str">
        <f t="shared" si="0"/>
        <v/>
      </c>
      <c r="O9" s="116" t="str">
        <f t="shared" si="0"/>
        <v/>
      </c>
      <c r="P9" s="117" t="str">
        <f t="shared" si="0"/>
        <v/>
      </c>
      <c r="Q9" s="115" t="str">
        <f t="shared" si="0"/>
        <v/>
      </c>
      <c r="R9" s="116" t="str">
        <f t="shared" si="0"/>
        <v/>
      </c>
      <c r="S9" s="116" t="str">
        <f t="shared" si="0"/>
        <v/>
      </c>
      <c r="T9" s="117" t="str">
        <f t="shared" si="0"/>
        <v/>
      </c>
      <c r="U9" s="115" t="str">
        <f t="shared" si="0"/>
        <v/>
      </c>
      <c r="V9" s="116" t="str">
        <f t="shared" si="0"/>
        <v/>
      </c>
      <c r="W9" s="116" t="str">
        <f t="shared" si="0"/>
        <v/>
      </c>
      <c r="X9" s="117" t="str">
        <f t="shared" si="0"/>
        <v/>
      </c>
      <c r="Y9" s="115" t="str">
        <f t="shared" si="0"/>
        <v/>
      </c>
      <c r="Z9" s="116" t="str">
        <f t="shared" si="0"/>
        <v/>
      </c>
      <c r="AA9" s="116" t="str">
        <f t="shared" si="0"/>
        <v/>
      </c>
      <c r="AB9" s="117" t="str">
        <f t="shared" si="0"/>
        <v/>
      </c>
      <c r="AC9" s="115" t="str">
        <f t="shared" si="0"/>
        <v/>
      </c>
      <c r="AD9" s="116" t="str">
        <f t="shared" si="0"/>
        <v/>
      </c>
      <c r="AE9" s="116" t="str">
        <f t="shared" si="0"/>
        <v/>
      </c>
      <c r="AF9" s="117" t="str">
        <f t="shared" si="0"/>
        <v/>
      </c>
      <c r="AG9" s="115" t="str">
        <f t="shared" si="0"/>
        <v/>
      </c>
      <c r="AH9" s="116" t="str">
        <f t="shared" si="0"/>
        <v/>
      </c>
      <c r="AI9" s="116" t="str">
        <f t="shared" si="0"/>
        <v/>
      </c>
      <c r="AJ9" s="117" t="str">
        <f t="shared" si="0"/>
        <v/>
      </c>
      <c r="AK9" s="115" t="str">
        <f t="shared" si="0"/>
        <v/>
      </c>
      <c r="AL9" s="116" t="str">
        <f t="shared" si="0"/>
        <v/>
      </c>
      <c r="AM9" s="116" t="str">
        <f t="shared" si="0"/>
        <v/>
      </c>
      <c r="AN9" s="117" t="str">
        <f t="shared" si="0"/>
        <v/>
      </c>
      <c r="AO9" s="115" t="str">
        <f t="shared" si="0"/>
        <v/>
      </c>
      <c r="AP9" s="116" t="str">
        <f t="shared" si="0"/>
        <v/>
      </c>
      <c r="AQ9" s="116" t="str">
        <f t="shared" si="0"/>
        <v/>
      </c>
      <c r="AR9" s="117" t="str">
        <f t="shared" si="0"/>
        <v/>
      </c>
      <c r="AS9" s="115" t="str">
        <f t="shared" si="0"/>
        <v/>
      </c>
      <c r="AT9" s="116" t="str">
        <f t="shared" si="0"/>
        <v/>
      </c>
      <c r="AU9" s="116" t="str">
        <f t="shared" si="0"/>
        <v/>
      </c>
      <c r="AV9" s="117" t="str">
        <f t="shared" si="0"/>
        <v/>
      </c>
      <c r="AW9" s="115" t="str">
        <f t="shared" si="0"/>
        <v/>
      </c>
      <c r="AX9" s="116" t="str">
        <f t="shared" si="0"/>
        <v/>
      </c>
      <c r="AY9" s="116" t="str">
        <f t="shared" si="0"/>
        <v/>
      </c>
      <c r="AZ9" s="117" t="str">
        <f t="shared" si="0"/>
        <v/>
      </c>
    </row>
    <row r="10" spans="1:58" ht="35.1" hidden="1" customHeight="1" outlineLevel="1">
      <c r="A10" s="9"/>
      <c r="B10" s="134"/>
      <c r="C10" s="83"/>
      <c r="D10" s="88"/>
      <c r="E10" s="106"/>
      <c r="F10" s="44"/>
      <c r="G10" s="44"/>
      <c r="H10" s="88"/>
      <c r="I10" s="106"/>
      <c r="J10" s="44"/>
      <c r="K10" s="44"/>
      <c r="L10" s="107"/>
      <c r="M10" s="106"/>
      <c r="N10" s="44"/>
      <c r="O10" s="44"/>
      <c r="P10" s="107"/>
      <c r="Q10" s="106"/>
      <c r="R10" s="44"/>
      <c r="S10" s="44"/>
      <c r="T10" s="107"/>
      <c r="U10" s="106"/>
      <c r="V10" s="44"/>
      <c r="W10" s="44"/>
      <c r="X10" s="107"/>
      <c r="Y10" s="106"/>
      <c r="Z10" s="44"/>
      <c r="AA10" s="44"/>
      <c r="AB10" s="107"/>
      <c r="AC10" s="106"/>
      <c r="AD10" s="44"/>
      <c r="AE10" s="44"/>
      <c r="AF10" s="107"/>
      <c r="AG10" s="106"/>
      <c r="AH10" s="44"/>
      <c r="AI10" s="44"/>
      <c r="AJ10" s="107"/>
      <c r="AK10" s="106"/>
      <c r="AL10" s="44"/>
      <c r="AM10" s="44"/>
      <c r="AN10" s="107"/>
      <c r="AO10" s="106"/>
      <c r="AP10" s="44"/>
      <c r="AQ10" s="44"/>
      <c r="AR10" s="107"/>
      <c r="AS10" s="106"/>
      <c r="AT10" s="44"/>
      <c r="AU10" s="44"/>
      <c r="AV10" s="107"/>
      <c r="AW10" s="106"/>
      <c r="AX10" s="44"/>
      <c r="AY10" s="44"/>
      <c r="AZ10" s="107"/>
    </row>
    <row r="11" spans="1:58" ht="35.1" hidden="1" customHeight="1" outlineLevel="1">
      <c r="A11" s="9"/>
      <c r="B11" s="134"/>
      <c r="C11" s="83"/>
      <c r="D11" s="88"/>
      <c r="E11" s="106"/>
      <c r="F11" s="44"/>
      <c r="G11" s="44"/>
      <c r="H11" s="88"/>
      <c r="I11" s="106"/>
      <c r="J11" s="44"/>
      <c r="K11" s="44"/>
      <c r="L11" s="107"/>
      <c r="M11" s="106"/>
      <c r="N11" s="44"/>
      <c r="O11" s="44"/>
      <c r="P11" s="107"/>
      <c r="Q11" s="106"/>
      <c r="R11" s="44"/>
      <c r="S11" s="44"/>
      <c r="T11" s="107"/>
      <c r="U11" s="106"/>
      <c r="V11" s="44"/>
      <c r="W11" s="44"/>
      <c r="X11" s="107"/>
      <c r="Y11" s="106"/>
      <c r="Z11" s="44"/>
      <c r="AA11" s="44"/>
      <c r="AB11" s="107"/>
      <c r="AC11" s="106"/>
      <c r="AD11" s="44"/>
      <c r="AE11" s="44"/>
      <c r="AF11" s="107"/>
      <c r="AG11" s="106"/>
      <c r="AH11" s="44"/>
      <c r="AI11" s="44"/>
      <c r="AJ11" s="107"/>
      <c r="AK11" s="106"/>
      <c r="AL11" s="44"/>
      <c r="AM11" s="44"/>
      <c r="AN11" s="107"/>
      <c r="AO11" s="106"/>
      <c r="AP11" s="44"/>
      <c r="AQ11" s="44"/>
      <c r="AR11" s="107"/>
      <c r="AS11" s="106"/>
      <c r="AT11" s="44"/>
      <c r="AU11" s="44"/>
      <c r="AV11" s="107"/>
      <c r="AW11" s="106"/>
      <c r="AX11" s="44"/>
      <c r="AY11" s="44"/>
      <c r="AZ11" s="107"/>
    </row>
    <row r="12" spans="1:58" ht="35.1" hidden="1" customHeight="1" outlineLevel="1">
      <c r="A12" s="9"/>
      <c r="B12" s="134"/>
      <c r="C12" s="83"/>
      <c r="D12" s="88"/>
      <c r="E12" s="106"/>
      <c r="F12" s="44"/>
      <c r="G12" s="44"/>
      <c r="H12" s="88"/>
      <c r="I12" s="106"/>
      <c r="J12" s="44"/>
      <c r="K12" s="44"/>
      <c r="L12" s="107"/>
      <c r="M12" s="106"/>
      <c r="N12" s="44"/>
      <c r="O12" s="44"/>
      <c r="P12" s="107"/>
      <c r="Q12" s="106"/>
      <c r="R12" s="44"/>
      <c r="S12" s="44"/>
      <c r="T12" s="107"/>
      <c r="U12" s="106"/>
      <c r="V12" s="44"/>
      <c r="W12" s="44"/>
      <c r="X12" s="107"/>
      <c r="Y12" s="106"/>
      <c r="Z12" s="44"/>
      <c r="AA12" s="44"/>
      <c r="AB12" s="107"/>
      <c r="AC12" s="106"/>
      <c r="AD12" s="44"/>
      <c r="AE12" s="44"/>
      <c r="AF12" s="107"/>
      <c r="AG12" s="106"/>
      <c r="AH12" s="44"/>
      <c r="AI12" s="44"/>
      <c r="AJ12" s="107"/>
      <c r="AK12" s="106"/>
      <c r="AL12" s="44"/>
      <c r="AM12" s="44"/>
      <c r="AN12" s="107"/>
      <c r="AO12" s="106"/>
      <c r="AP12" s="44"/>
      <c r="AQ12" s="44"/>
      <c r="AR12" s="107"/>
      <c r="AS12" s="106"/>
      <c r="AT12" s="44"/>
      <c r="AU12" s="44"/>
      <c r="AV12" s="107"/>
      <c r="AW12" s="106"/>
      <c r="AX12" s="44"/>
      <c r="AY12" s="44"/>
      <c r="AZ12" s="107"/>
    </row>
    <row r="13" spans="1:58" ht="35.1" hidden="1" customHeight="1" outlineLevel="1">
      <c r="A13" s="9"/>
      <c r="B13" s="134"/>
      <c r="C13" s="83"/>
      <c r="D13" s="88"/>
      <c r="E13" s="106"/>
      <c r="F13" s="44"/>
      <c r="G13" s="44"/>
      <c r="H13" s="88"/>
      <c r="I13" s="106"/>
      <c r="J13" s="44"/>
      <c r="K13" s="44"/>
      <c r="L13" s="107"/>
      <c r="M13" s="106"/>
      <c r="N13" s="44"/>
      <c r="O13" s="44"/>
      <c r="P13" s="107"/>
      <c r="Q13" s="106"/>
      <c r="R13" s="44"/>
      <c r="S13" s="44"/>
      <c r="T13" s="107"/>
      <c r="U13" s="106"/>
      <c r="V13" s="44"/>
      <c r="W13" s="44"/>
      <c r="X13" s="107"/>
      <c r="Y13" s="106"/>
      <c r="Z13" s="44"/>
      <c r="AA13" s="44"/>
      <c r="AB13" s="107"/>
      <c r="AC13" s="106"/>
      <c r="AD13" s="44"/>
      <c r="AE13" s="44"/>
      <c r="AF13" s="107"/>
      <c r="AG13" s="106"/>
      <c r="AH13" s="44"/>
      <c r="AI13" s="44"/>
      <c r="AJ13" s="107"/>
      <c r="AK13" s="106"/>
      <c r="AL13" s="44"/>
      <c r="AM13" s="44"/>
      <c r="AN13" s="107"/>
      <c r="AO13" s="106"/>
      <c r="AP13" s="44"/>
      <c r="AQ13" s="44"/>
      <c r="AR13" s="107"/>
      <c r="AS13" s="106"/>
      <c r="AT13" s="44"/>
      <c r="AU13" s="44"/>
      <c r="AV13" s="107"/>
      <c r="AW13" s="106"/>
      <c r="AX13" s="44"/>
      <c r="AY13" s="44"/>
      <c r="AZ13" s="107"/>
    </row>
    <row r="14" spans="1:58" ht="35.1" hidden="1" customHeight="1" outlineLevel="1">
      <c r="A14" s="9"/>
      <c r="B14" s="134"/>
      <c r="C14" s="83"/>
      <c r="D14" s="88"/>
      <c r="E14" s="106"/>
      <c r="F14" s="44"/>
      <c r="G14" s="44"/>
      <c r="H14" s="88"/>
      <c r="I14" s="106"/>
      <c r="J14" s="44"/>
      <c r="K14" s="44"/>
      <c r="L14" s="107"/>
      <c r="M14" s="106"/>
      <c r="N14" s="44"/>
      <c r="O14" s="44"/>
      <c r="P14" s="107"/>
      <c r="Q14" s="106"/>
      <c r="R14" s="44"/>
      <c r="S14" s="44"/>
      <c r="T14" s="107"/>
      <c r="U14" s="106"/>
      <c r="V14" s="44"/>
      <c r="W14" s="44"/>
      <c r="X14" s="107"/>
      <c r="Y14" s="106"/>
      <c r="Z14" s="44"/>
      <c r="AA14" s="44"/>
      <c r="AB14" s="107"/>
      <c r="AC14" s="106"/>
      <c r="AD14" s="44"/>
      <c r="AE14" s="44"/>
      <c r="AF14" s="107"/>
      <c r="AG14" s="106"/>
      <c r="AH14" s="44"/>
      <c r="AI14" s="44"/>
      <c r="AJ14" s="107"/>
      <c r="AK14" s="106"/>
      <c r="AL14" s="44"/>
      <c r="AM14" s="44"/>
      <c r="AN14" s="107"/>
      <c r="AO14" s="106"/>
      <c r="AP14" s="44"/>
      <c r="AQ14" s="44"/>
      <c r="AR14" s="107"/>
      <c r="AS14" s="106"/>
      <c r="AT14" s="44"/>
      <c r="AU14" s="44"/>
      <c r="AV14" s="107"/>
      <c r="AW14" s="106"/>
      <c r="AX14" s="44"/>
      <c r="AY14" s="44"/>
      <c r="AZ14" s="107"/>
    </row>
    <row r="15" spans="1:58" ht="35.1" hidden="1" customHeight="1" outlineLevel="1">
      <c r="A15" s="9"/>
      <c r="B15" s="134"/>
      <c r="C15" s="83"/>
      <c r="D15" s="88"/>
      <c r="E15" s="106"/>
      <c r="F15" s="44"/>
      <c r="G15" s="44"/>
      <c r="H15" s="88"/>
      <c r="I15" s="106"/>
      <c r="J15" s="44"/>
      <c r="K15" s="44"/>
      <c r="L15" s="107"/>
      <c r="M15" s="106"/>
      <c r="N15" s="44"/>
      <c r="O15" s="44"/>
      <c r="P15" s="107"/>
      <c r="Q15" s="106"/>
      <c r="R15" s="44"/>
      <c r="S15" s="44"/>
      <c r="T15" s="107"/>
      <c r="U15" s="106"/>
      <c r="V15" s="44"/>
      <c r="W15" s="44"/>
      <c r="X15" s="107"/>
      <c r="Y15" s="106"/>
      <c r="Z15" s="44"/>
      <c r="AA15" s="44"/>
      <c r="AB15" s="107"/>
      <c r="AC15" s="106"/>
      <c r="AD15" s="44"/>
      <c r="AE15" s="44"/>
      <c r="AF15" s="107"/>
      <c r="AG15" s="106"/>
      <c r="AH15" s="44"/>
      <c r="AI15" s="44"/>
      <c r="AJ15" s="107"/>
      <c r="AK15" s="106"/>
      <c r="AL15" s="44"/>
      <c r="AM15" s="44"/>
      <c r="AN15" s="107"/>
      <c r="AO15" s="106"/>
      <c r="AP15" s="44"/>
      <c r="AQ15" s="44"/>
      <c r="AR15" s="107"/>
      <c r="AS15" s="106"/>
      <c r="AT15" s="44"/>
      <c r="AU15" s="44"/>
      <c r="AV15" s="107"/>
      <c r="AW15" s="106"/>
      <c r="AX15" s="44"/>
      <c r="AY15" s="44"/>
      <c r="AZ15" s="107"/>
    </row>
    <row r="16" spans="1:58" ht="35.1" hidden="1" customHeight="1" outlineLevel="1">
      <c r="A16" s="9"/>
      <c r="B16" s="134"/>
      <c r="C16" s="83"/>
      <c r="D16" s="88"/>
      <c r="E16" s="106"/>
      <c r="F16" s="44"/>
      <c r="G16" s="44"/>
      <c r="H16" s="88"/>
      <c r="I16" s="106"/>
      <c r="J16" s="44"/>
      <c r="K16" s="44"/>
      <c r="L16" s="107"/>
      <c r="M16" s="106"/>
      <c r="N16" s="44"/>
      <c r="O16" s="44"/>
      <c r="P16" s="107"/>
      <c r="Q16" s="106"/>
      <c r="R16" s="44"/>
      <c r="S16" s="44"/>
      <c r="T16" s="107"/>
      <c r="U16" s="106"/>
      <c r="V16" s="44"/>
      <c r="W16" s="44"/>
      <c r="X16" s="107"/>
      <c r="Y16" s="106"/>
      <c r="Z16" s="44"/>
      <c r="AA16" s="44"/>
      <c r="AB16" s="107"/>
      <c r="AC16" s="106"/>
      <c r="AD16" s="44"/>
      <c r="AE16" s="44"/>
      <c r="AF16" s="107"/>
      <c r="AG16" s="106"/>
      <c r="AH16" s="44"/>
      <c r="AI16" s="44"/>
      <c r="AJ16" s="107"/>
      <c r="AK16" s="106"/>
      <c r="AL16" s="44"/>
      <c r="AM16" s="44"/>
      <c r="AN16" s="107"/>
      <c r="AO16" s="106"/>
      <c r="AP16" s="44"/>
      <c r="AQ16" s="44"/>
      <c r="AR16" s="107"/>
      <c r="AS16" s="106"/>
      <c r="AT16" s="44"/>
      <c r="AU16" s="44"/>
      <c r="AV16" s="107"/>
      <c r="AW16" s="106"/>
      <c r="AX16" s="44"/>
      <c r="AY16" s="44"/>
      <c r="AZ16" s="107"/>
    </row>
    <row r="17" spans="1:52" ht="35.1" hidden="1" customHeight="1" outlineLevel="1">
      <c r="A17" s="9"/>
      <c r="B17" s="134"/>
      <c r="C17" s="83"/>
      <c r="D17" s="88"/>
      <c r="E17" s="106"/>
      <c r="F17" s="44"/>
      <c r="G17" s="44"/>
      <c r="H17" s="88"/>
      <c r="I17" s="106"/>
      <c r="J17" s="44"/>
      <c r="K17" s="44"/>
      <c r="L17" s="107"/>
      <c r="M17" s="106"/>
      <c r="N17" s="44"/>
      <c r="O17" s="44"/>
      <c r="P17" s="107"/>
      <c r="Q17" s="106"/>
      <c r="R17" s="44"/>
      <c r="S17" s="44"/>
      <c r="T17" s="107"/>
      <c r="U17" s="106"/>
      <c r="V17" s="44"/>
      <c r="W17" s="44"/>
      <c r="X17" s="107"/>
      <c r="Y17" s="106"/>
      <c r="Z17" s="44"/>
      <c r="AA17" s="44"/>
      <c r="AB17" s="107"/>
      <c r="AC17" s="106"/>
      <c r="AD17" s="44"/>
      <c r="AE17" s="44"/>
      <c r="AF17" s="107"/>
      <c r="AG17" s="106"/>
      <c r="AH17" s="44"/>
      <c r="AI17" s="44"/>
      <c r="AJ17" s="107"/>
      <c r="AK17" s="106"/>
      <c r="AL17" s="44"/>
      <c r="AM17" s="44"/>
      <c r="AN17" s="107"/>
      <c r="AO17" s="106"/>
      <c r="AP17" s="44"/>
      <c r="AQ17" s="44"/>
      <c r="AR17" s="107"/>
      <c r="AS17" s="106"/>
      <c r="AT17" s="44"/>
      <c r="AU17" s="44"/>
      <c r="AV17" s="107"/>
      <c r="AW17" s="106"/>
      <c r="AX17" s="44"/>
      <c r="AY17" s="44"/>
      <c r="AZ17" s="107"/>
    </row>
    <row r="18" spans="1:52" ht="35.1" customHeight="1" collapsed="1">
      <c r="A18" s="9"/>
      <c r="B18" s="133"/>
      <c r="C18" s="97">
        <f>SUM(C19:C26)</f>
        <v>0</v>
      </c>
      <c r="D18" s="101">
        <f>COUNTIF(E18:AZ18,"x")</f>
        <v>0</v>
      </c>
      <c r="E18" s="104" t="str">
        <f>IF(E19="x","x",IF(E20="x","x",IF(E21="x","x",IF(E22="x","x",IF(E23="x","x",IF(E24="x","x",IF(E25="x","x",IF(E26="x","x",""))))))))</f>
        <v/>
      </c>
      <c r="F18" s="21" t="str">
        <f t="shared" ref="F18:AZ18" si="1">IF(F19="x","x",IF(F20="x","x",IF(F21="x","x",IF(F22="x","x",IF(F23="x","x",IF(F24="x","x",IF(F25="x","x",IF(F26="x","x",""))))))))</f>
        <v/>
      </c>
      <c r="G18" s="21" t="str">
        <f t="shared" si="1"/>
        <v/>
      </c>
      <c r="H18" s="101" t="str">
        <f t="shared" si="1"/>
        <v/>
      </c>
      <c r="I18" s="104" t="str">
        <f t="shared" si="1"/>
        <v/>
      </c>
      <c r="J18" s="21" t="str">
        <f t="shared" si="1"/>
        <v/>
      </c>
      <c r="K18" s="21" t="str">
        <f t="shared" si="1"/>
        <v/>
      </c>
      <c r="L18" s="105" t="str">
        <f t="shared" si="1"/>
        <v/>
      </c>
      <c r="M18" s="104" t="str">
        <f t="shared" si="1"/>
        <v/>
      </c>
      <c r="N18" s="21" t="str">
        <f t="shared" si="1"/>
        <v/>
      </c>
      <c r="O18" s="21" t="str">
        <f t="shared" si="1"/>
        <v/>
      </c>
      <c r="P18" s="105" t="str">
        <f t="shared" si="1"/>
        <v/>
      </c>
      <c r="Q18" s="104" t="str">
        <f t="shared" si="1"/>
        <v/>
      </c>
      <c r="R18" s="21" t="str">
        <f t="shared" si="1"/>
        <v/>
      </c>
      <c r="S18" s="21" t="str">
        <f t="shared" si="1"/>
        <v/>
      </c>
      <c r="T18" s="105" t="str">
        <f t="shared" si="1"/>
        <v/>
      </c>
      <c r="U18" s="104" t="str">
        <f t="shared" si="1"/>
        <v/>
      </c>
      <c r="V18" s="21" t="str">
        <f t="shared" si="1"/>
        <v/>
      </c>
      <c r="W18" s="21" t="str">
        <f t="shared" si="1"/>
        <v/>
      </c>
      <c r="X18" s="105" t="str">
        <f t="shared" si="1"/>
        <v/>
      </c>
      <c r="Y18" s="104" t="str">
        <f t="shared" si="1"/>
        <v/>
      </c>
      <c r="Z18" s="21" t="str">
        <f t="shared" si="1"/>
        <v/>
      </c>
      <c r="AA18" s="21" t="str">
        <f t="shared" si="1"/>
        <v/>
      </c>
      <c r="AB18" s="105" t="str">
        <f t="shared" si="1"/>
        <v/>
      </c>
      <c r="AC18" s="104" t="str">
        <f t="shared" si="1"/>
        <v/>
      </c>
      <c r="AD18" s="21" t="str">
        <f t="shared" si="1"/>
        <v/>
      </c>
      <c r="AE18" s="21" t="str">
        <f t="shared" si="1"/>
        <v/>
      </c>
      <c r="AF18" s="105" t="str">
        <f t="shared" si="1"/>
        <v/>
      </c>
      <c r="AG18" s="104" t="str">
        <f t="shared" si="1"/>
        <v/>
      </c>
      <c r="AH18" s="21" t="str">
        <f t="shared" si="1"/>
        <v/>
      </c>
      <c r="AI18" s="21" t="str">
        <f t="shared" si="1"/>
        <v/>
      </c>
      <c r="AJ18" s="105" t="str">
        <f t="shared" si="1"/>
        <v/>
      </c>
      <c r="AK18" s="104" t="str">
        <f t="shared" si="1"/>
        <v/>
      </c>
      <c r="AL18" s="21" t="str">
        <f t="shared" si="1"/>
        <v/>
      </c>
      <c r="AM18" s="21" t="str">
        <f t="shared" si="1"/>
        <v/>
      </c>
      <c r="AN18" s="105" t="str">
        <f t="shared" si="1"/>
        <v/>
      </c>
      <c r="AO18" s="104" t="str">
        <f t="shared" si="1"/>
        <v/>
      </c>
      <c r="AP18" s="21" t="str">
        <f t="shared" si="1"/>
        <v/>
      </c>
      <c r="AQ18" s="21" t="str">
        <f t="shared" si="1"/>
        <v/>
      </c>
      <c r="AR18" s="105" t="str">
        <f t="shared" si="1"/>
        <v/>
      </c>
      <c r="AS18" s="104" t="str">
        <f t="shared" si="1"/>
        <v/>
      </c>
      <c r="AT18" s="21" t="str">
        <f t="shared" si="1"/>
        <v/>
      </c>
      <c r="AU18" s="21" t="str">
        <f t="shared" si="1"/>
        <v/>
      </c>
      <c r="AV18" s="105" t="str">
        <f t="shared" si="1"/>
        <v/>
      </c>
      <c r="AW18" s="104" t="str">
        <f t="shared" si="1"/>
        <v/>
      </c>
      <c r="AX18" s="21" t="str">
        <f t="shared" si="1"/>
        <v/>
      </c>
      <c r="AY18" s="21" t="str">
        <f t="shared" si="1"/>
        <v/>
      </c>
      <c r="AZ18" s="105" t="str">
        <f t="shared" si="1"/>
        <v/>
      </c>
    </row>
    <row r="19" spans="1:52" ht="35.1" hidden="1" customHeight="1" outlineLevel="1">
      <c r="A19" s="9"/>
      <c r="B19" s="134"/>
      <c r="C19" s="83"/>
      <c r="D19" s="88"/>
      <c r="E19" s="106"/>
      <c r="F19" s="44"/>
      <c r="G19" s="44"/>
      <c r="H19" s="88"/>
      <c r="I19" s="106"/>
      <c r="J19" s="44"/>
      <c r="K19" s="44"/>
      <c r="L19" s="107"/>
      <c r="M19" s="106"/>
      <c r="N19" s="44"/>
      <c r="O19" s="44"/>
      <c r="P19" s="107"/>
      <c r="Q19" s="106"/>
      <c r="R19" s="44"/>
      <c r="S19" s="44"/>
      <c r="T19" s="107"/>
      <c r="U19" s="106"/>
      <c r="V19" s="44"/>
      <c r="W19" s="44"/>
      <c r="X19" s="107"/>
      <c r="Y19" s="106"/>
      <c r="Z19" s="44"/>
      <c r="AA19" s="44"/>
      <c r="AB19" s="107"/>
      <c r="AC19" s="106"/>
      <c r="AD19" s="44"/>
      <c r="AE19" s="44"/>
      <c r="AF19" s="107"/>
      <c r="AG19" s="106"/>
      <c r="AH19" s="44"/>
      <c r="AI19" s="44"/>
      <c r="AJ19" s="107"/>
      <c r="AK19" s="106"/>
      <c r="AL19" s="44"/>
      <c r="AM19" s="44"/>
      <c r="AN19" s="107"/>
      <c r="AO19" s="106"/>
      <c r="AP19" s="44"/>
      <c r="AQ19" s="44"/>
      <c r="AR19" s="107"/>
      <c r="AS19" s="106"/>
      <c r="AT19" s="44"/>
      <c r="AU19" s="44"/>
      <c r="AV19" s="107"/>
      <c r="AW19" s="106"/>
      <c r="AX19" s="44"/>
      <c r="AY19" s="44"/>
      <c r="AZ19" s="107"/>
    </row>
    <row r="20" spans="1:52" ht="35.1" hidden="1" customHeight="1" outlineLevel="1">
      <c r="A20" s="9"/>
      <c r="B20" s="134"/>
      <c r="C20" s="83"/>
      <c r="D20" s="88"/>
      <c r="E20" s="106"/>
      <c r="F20" s="44"/>
      <c r="G20" s="44"/>
      <c r="H20" s="88"/>
      <c r="I20" s="106"/>
      <c r="J20" s="44"/>
      <c r="K20" s="44"/>
      <c r="L20" s="107"/>
      <c r="M20" s="106"/>
      <c r="N20" s="44"/>
      <c r="O20" s="44"/>
      <c r="P20" s="107"/>
      <c r="Q20" s="106"/>
      <c r="R20" s="44"/>
      <c r="S20" s="44"/>
      <c r="T20" s="107"/>
      <c r="U20" s="106"/>
      <c r="V20" s="44"/>
      <c r="W20" s="44"/>
      <c r="X20" s="107"/>
      <c r="Y20" s="106"/>
      <c r="Z20" s="44"/>
      <c r="AA20" s="44"/>
      <c r="AB20" s="107"/>
      <c r="AC20" s="106"/>
      <c r="AD20" s="44"/>
      <c r="AE20" s="44"/>
      <c r="AF20" s="107"/>
      <c r="AG20" s="106"/>
      <c r="AH20" s="44"/>
      <c r="AI20" s="44"/>
      <c r="AJ20" s="107"/>
      <c r="AK20" s="106"/>
      <c r="AL20" s="44"/>
      <c r="AM20" s="44"/>
      <c r="AN20" s="107"/>
      <c r="AO20" s="106"/>
      <c r="AP20" s="44"/>
      <c r="AQ20" s="44"/>
      <c r="AR20" s="107"/>
      <c r="AS20" s="106"/>
      <c r="AT20" s="44"/>
      <c r="AU20" s="44"/>
      <c r="AV20" s="107"/>
      <c r="AW20" s="106"/>
      <c r="AX20" s="44"/>
      <c r="AY20" s="44"/>
      <c r="AZ20" s="107"/>
    </row>
    <row r="21" spans="1:52" ht="35.1" hidden="1" customHeight="1" outlineLevel="1">
      <c r="A21" s="9"/>
      <c r="B21" s="134"/>
      <c r="C21" s="83"/>
      <c r="D21" s="88"/>
      <c r="E21" s="106"/>
      <c r="F21" s="44"/>
      <c r="G21" s="44"/>
      <c r="H21" s="88"/>
      <c r="I21" s="106"/>
      <c r="J21" s="44"/>
      <c r="K21" s="44"/>
      <c r="L21" s="107"/>
      <c r="M21" s="106"/>
      <c r="N21" s="44"/>
      <c r="O21" s="44"/>
      <c r="P21" s="107"/>
      <c r="Q21" s="106"/>
      <c r="R21" s="44"/>
      <c r="S21" s="44"/>
      <c r="T21" s="107"/>
      <c r="U21" s="106"/>
      <c r="V21" s="44"/>
      <c r="W21" s="44"/>
      <c r="X21" s="107"/>
      <c r="Y21" s="106"/>
      <c r="Z21" s="44"/>
      <c r="AA21" s="44"/>
      <c r="AB21" s="107"/>
      <c r="AC21" s="106"/>
      <c r="AD21" s="44"/>
      <c r="AE21" s="44"/>
      <c r="AF21" s="107"/>
      <c r="AG21" s="106"/>
      <c r="AH21" s="44"/>
      <c r="AI21" s="44"/>
      <c r="AJ21" s="107"/>
      <c r="AK21" s="106"/>
      <c r="AL21" s="44"/>
      <c r="AM21" s="44"/>
      <c r="AN21" s="107"/>
      <c r="AO21" s="106"/>
      <c r="AP21" s="44"/>
      <c r="AQ21" s="44"/>
      <c r="AR21" s="107"/>
      <c r="AS21" s="106"/>
      <c r="AT21" s="44"/>
      <c r="AU21" s="44"/>
      <c r="AV21" s="107"/>
      <c r="AW21" s="106"/>
      <c r="AX21" s="44"/>
      <c r="AY21" s="44"/>
      <c r="AZ21" s="107"/>
    </row>
    <row r="22" spans="1:52" ht="35.1" hidden="1" customHeight="1" outlineLevel="1">
      <c r="A22" s="9"/>
      <c r="B22" s="134"/>
      <c r="C22" s="83"/>
      <c r="D22" s="88"/>
      <c r="E22" s="106"/>
      <c r="F22" s="44"/>
      <c r="G22" s="44"/>
      <c r="H22" s="88"/>
      <c r="I22" s="106"/>
      <c r="J22" s="44"/>
      <c r="K22" s="44"/>
      <c r="L22" s="107"/>
      <c r="M22" s="106"/>
      <c r="N22" s="44"/>
      <c r="O22" s="44"/>
      <c r="P22" s="107"/>
      <c r="Q22" s="106"/>
      <c r="R22" s="44"/>
      <c r="S22" s="44"/>
      <c r="T22" s="107"/>
      <c r="U22" s="106"/>
      <c r="V22" s="44"/>
      <c r="W22" s="44"/>
      <c r="X22" s="107"/>
      <c r="Y22" s="106"/>
      <c r="Z22" s="44"/>
      <c r="AA22" s="44"/>
      <c r="AB22" s="107"/>
      <c r="AC22" s="106"/>
      <c r="AD22" s="44"/>
      <c r="AE22" s="44"/>
      <c r="AF22" s="107"/>
      <c r="AG22" s="106"/>
      <c r="AH22" s="44"/>
      <c r="AI22" s="44"/>
      <c r="AJ22" s="107"/>
      <c r="AK22" s="106"/>
      <c r="AL22" s="44"/>
      <c r="AM22" s="44"/>
      <c r="AN22" s="107"/>
      <c r="AO22" s="106"/>
      <c r="AP22" s="44"/>
      <c r="AQ22" s="44"/>
      <c r="AR22" s="107"/>
      <c r="AS22" s="106"/>
      <c r="AT22" s="44"/>
      <c r="AU22" s="44"/>
      <c r="AV22" s="107"/>
      <c r="AW22" s="106"/>
      <c r="AX22" s="44"/>
      <c r="AY22" s="44"/>
      <c r="AZ22" s="107"/>
    </row>
    <row r="23" spans="1:52" ht="35.1" hidden="1" customHeight="1" outlineLevel="1">
      <c r="A23" s="9"/>
      <c r="B23" s="134"/>
      <c r="C23" s="83"/>
      <c r="D23" s="88"/>
      <c r="E23" s="106"/>
      <c r="F23" s="44"/>
      <c r="G23" s="44"/>
      <c r="H23" s="88"/>
      <c r="I23" s="106"/>
      <c r="J23" s="44"/>
      <c r="K23" s="44"/>
      <c r="L23" s="107"/>
      <c r="M23" s="106"/>
      <c r="N23" s="44"/>
      <c r="O23" s="44"/>
      <c r="P23" s="107"/>
      <c r="Q23" s="106"/>
      <c r="R23" s="44"/>
      <c r="S23" s="44"/>
      <c r="T23" s="107"/>
      <c r="U23" s="106"/>
      <c r="V23" s="44"/>
      <c r="W23" s="44"/>
      <c r="X23" s="107"/>
      <c r="Y23" s="106"/>
      <c r="Z23" s="44"/>
      <c r="AA23" s="44"/>
      <c r="AB23" s="107"/>
      <c r="AC23" s="106"/>
      <c r="AD23" s="44"/>
      <c r="AE23" s="44"/>
      <c r="AF23" s="107"/>
      <c r="AG23" s="106"/>
      <c r="AH23" s="44"/>
      <c r="AI23" s="44"/>
      <c r="AJ23" s="107"/>
      <c r="AK23" s="106"/>
      <c r="AL23" s="44"/>
      <c r="AM23" s="44"/>
      <c r="AN23" s="107"/>
      <c r="AO23" s="106"/>
      <c r="AP23" s="44"/>
      <c r="AQ23" s="44"/>
      <c r="AR23" s="107"/>
      <c r="AS23" s="106"/>
      <c r="AT23" s="44"/>
      <c r="AU23" s="44"/>
      <c r="AV23" s="107"/>
      <c r="AW23" s="106"/>
      <c r="AX23" s="44"/>
      <c r="AY23" s="44"/>
      <c r="AZ23" s="107"/>
    </row>
    <row r="24" spans="1:52" ht="35.1" hidden="1" customHeight="1" outlineLevel="1">
      <c r="A24" s="9"/>
      <c r="B24" s="134"/>
      <c r="C24" s="83"/>
      <c r="D24" s="88"/>
      <c r="E24" s="106"/>
      <c r="F24" s="44"/>
      <c r="G24" s="44"/>
      <c r="H24" s="88"/>
      <c r="I24" s="106"/>
      <c r="J24" s="44"/>
      <c r="K24" s="44"/>
      <c r="L24" s="107"/>
      <c r="M24" s="106"/>
      <c r="N24" s="44"/>
      <c r="O24" s="44"/>
      <c r="P24" s="107"/>
      <c r="Q24" s="106"/>
      <c r="R24" s="44"/>
      <c r="S24" s="44"/>
      <c r="T24" s="107"/>
      <c r="U24" s="106"/>
      <c r="V24" s="44"/>
      <c r="W24" s="44"/>
      <c r="X24" s="107"/>
      <c r="Y24" s="106"/>
      <c r="Z24" s="44"/>
      <c r="AA24" s="44"/>
      <c r="AB24" s="107"/>
      <c r="AC24" s="106"/>
      <c r="AD24" s="44"/>
      <c r="AE24" s="44"/>
      <c r="AF24" s="107"/>
      <c r="AG24" s="106"/>
      <c r="AH24" s="44"/>
      <c r="AI24" s="44"/>
      <c r="AJ24" s="107"/>
      <c r="AK24" s="106"/>
      <c r="AL24" s="44"/>
      <c r="AM24" s="44"/>
      <c r="AN24" s="107"/>
      <c r="AO24" s="106"/>
      <c r="AP24" s="44"/>
      <c r="AQ24" s="44"/>
      <c r="AR24" s="107"/>
      <c r="AS24" s="106"/>
      <c r="AT24" s="44"/>
      <c r="AU24" s="44"/>
      <c r="AV24" s="107"/>
      <c r="AW24" s="106"/>
      <c r="AX24" s="44"/>
      <c r="AY24" s="44"/>
      <c r="AZ24" s="107"/>
    </row>
    <row r="25" spans="1:52" ht="35.1" hidden="1" customHeight="1" outlineLevel="1">
      <c r="A25" s="9"/>
      <c r="B25" s="134"/>
      <c r="C25" s="83"/>
      <c r="D25" s="88"/>
      <c r="E25" s="106"/>
      <c r="F25" s="44"/>
      <c r="G25" s="44"/>
      <c r="H25" s="88"/>
      <c r="I25" s="106"/>
      <c r="J25" s="44"/>
      <c r="K25" s="44"/>
      <c r="L25" s="107"/>
      <c r="M25" s="106"/>
      <c r="N25" s="44"/>
      <c r="O25" s="44"/>
      <c r="P25" s="107"/>
      <c r="Q25" s="106"/>
      <c r="R25" s="44"/>
      <c r="S25" s="44"/>
      <c r="T25" s="107"/>
      <c r="U25" s="106"/>
      <c r="V25" s="44"/>
      <c r="W25" s="44"/>
      <c r="X25" s="107"/>
      <c r="Y25" s="106"/>
      <c r="Z25" s="44"/>
      <c r="AA25" s="44"/>
      <c r="AB25" s="107"/>
      <c r="AC25" s="106"/>
      <c r="AD25" s="44"/>
      <c r="AE25" s="44"/>
      <c r="AF25" s="107"/>
      <c r="AG25" s="106"/>
      <c r="AH25" s="44"/>
      <c r="AI25" s="44"/>
      <c r="AJ25" s="107"/>
      <c r="AK25" s="106"/>
      <c r="AL25" s="44"/>
      <c r="AM25" s="44"/>
      <c r="AN25" s="107"/>
      <c r="AO25" s="106"/>
      <c r="AP25" s="44"/>
      <c r="AQ25" s="44"/>
      <c r="AR25" s="107"/>
      <c r="AS25" s="106"/>
      <c r="AT25" s="44"/>
      <c r="AU25" s="44"/>
      <c r="AV25" s="107"/>
      <c r="AW25" s="106"/>
      <c r="AX25" s="44"/>
      <c r="AY25" s="44"/>
      <c r="AZ25" s="107"/>
    </row>
    <row r="26" spans="1:52" s="15" customFormat="1" ht="35.1" hidden="1" customHeight="1" outlineLevel="1">
      <c r="B26" s="134"/>
      <c r="C26" s="83"/>
      <c r="D26" s="88"/>
      <c r="E26" s="106"/>
      <c r="F26" s="44"/>
      <c r="G26" s="44"/>
      <c r="H26" s="88"/>
      <c r="I26" s="106"/>
      <c r="J26" s="44"/>
      <c r="K26" s="44"/>
      <c r="L26" s="107"/>
      <c r="M26" s="106"/>
      <c r="N26" s="44"/>
      <c r="O26" s="44"/>
      <c r="P26" s="107"/>
      <c r="Q26" s="106"/>
      <c r="R26" s="44"/>
      <c r="S26" s="44"/>
      <c r="T26" s="107"/>
      <c r="U26" s="106"/>
      <c r="V26" s="44"/>
      <c r="W26" s="44"/>
      <c r="X26" s="107"/>
      <c r="Y26" s="106"/>
      <c r="Z26" s="44"/>
      <c r="AA26" s="44"/>
      <c r="AB26" s="107"/>
      <c r="AC26" s="106"/>
      <c r="AD26" s="44"/>
      <c r="AE26" s="44"/>
      <c r="AF26" s="107"/>
      <c r="AG26" s="106"/>
      <c r="AH26" s="44"/>
      <c r="AI26" s="44"/>
      <c r="AJ26" s="107"/>
      <c r="AK26" s="106"/>
      <c r="AL26" s="44"/>
      <c r="AM26" s="44"/>
      <c r="AN26" s="107"/>
      <c r="AO26" s="106"/>
      <c r="AP26" s="44"/>
      <c r="AQ26" s="44"/>
      <c r="AR26" s="107"/>
      <c r="AS26" s="106"/>
      <c r="AT26" s="44"/>
      <c r="AU26" s="44"/>
      <c r="AV26" s="107"/>
      <c r="AW26" s="106"/>
      <c r="AX26" s="44"/>
      <c r="AY26" s="44"/>
      <c r="AZ26" s="107"/>
    </row>
    <row r="27" spans="1:52" s="15" customFormat="1" ht="35.1" customHeight="1" collapsed="1">
      <c r="B27" s="133"/>
      <c r="C27" s="97">
        <f>SUM(C28:C35)</f>
        <v>0</v>
      </c>
      <c r="D27" s="101">
        <f>COUNTIF(E27:AZ27,"x")</f>
        <v>0</v>
      </c>
      <c r="E27" s="104" t="str">
        <f t="shared" ref="E27:E81" si="2">IF(E28="x","x",IF(E29="x","x",IF(E30="x","x",IF(E31="x","x",IF(E32="x","x",IF(E33="x","x",IF(E34="x","x",IF(E35="x","x",""))))))))</f>
        <v/>
      </c>
      <c r="F27" s="21" t="str">
        <f t="shared" ref="F27" si="3">IF(F28="x","x",IF(F29="x","x",IF(F30="x","x",IF(F31="x","x",IF(F32="x","x",IF(F33="x","x",IF(F34="x","x",IF(F35="x","x",""))))))))</f>
        <v/>
      </c>
      <c r="G27" s="21" t="str">
        <f t="shared" ref="G27" si="4">IF(G28="x","x",IF(G29="x","x",IF(G30="x","x",IF(G31="x","x",IF(G32="x","x",IF(G33="x","x",IF(G34="x","x",IF(G35="x","x",""))))))))</f>
        <v/>
      </c>
      <c r="H27" s="101" t="str">
        <f t="shared" ref="H27" si="5">IF(H28="x","x",IF(H29="x","x",IF(H30="x","x",IF(H31="x","x",IF(H32="x","x",IF(H33="x","x",IF(H34="x","x",IF(H35="x","x",""))))))))</f>
        <v/>
      </c>
      <c r="I27" s="104" t="str">
        <f t="shared" ref="I27" si="6">IF(I28="x","x",IF(I29="x","x",IF(I30="x","x",IF(I31="x","x",IF(I32="x","x",IF(I33="x","x",IF(I34="x","x",IF(I35="x","x",""))))))))</f>
        <v/>
      </c>
      <c r="J27" s="21" t="str">
        <f t="shared" ref="J27" si="7">IF(J28="x","x",IF(J29="x","x",IF(J30="x","x",IF(J31="x","x",IF(J32="x","x",IF(J33="x","x",IF(J34="x","x",IF(J35="x","x",""))))))))</f>
        <v/>
      </c>
      <c r="K27" s="21" t="str">
        <f t="shared" ref="K27" si="8">IF(K28="x","x",IF(K29="x","x",IF(K30="x","x",IF(K31="x","x",IF(K32="x","x",IF(K33="x","x",IF(K34="x","x",IF(K35="x","x",""))))))))</f>
        <v/>
      </c>
      <c r="L27" s="105" t="str">
        <f t="shared" ref="L27" si="9">IF(L28="x","x",IF(L29="x","x",IF(L30="x","x",IF(L31="x","x",IF(L32="x","x",IF(L33="x","x",IF(L34="x","x",IF(L35="x","x",""))))))))</f>
        <v/>
      </c>
      <c r="M27" s="104" t="str">
        <f t="shared" ref="M27" si="10">IF(M28="x","x",IF(M29="x","x",IF(M30="x","x",IF(M31="x","x",IF(M32="x","x",IF(M33="x","x",IF(M34="x","x",IF(M35="x","x",""))))))))</f>
        <v/>
      </c>
      <c r="N27" s="21" t="str">
        <f t="shared" ref="N27" si="11">IF(N28="x","x",IF(N29="x","x",IF(N30="x","x",IF(N31="x","x",IF(N32="x","x",IF(N33="x","x",IF(N34="x","x",IF(N35="x","x",""))))))))</f>
        <v/>
      </c>
      <c r="O27" s="21" t="str">
        <f t="shared" ref="O27" si="12">IF(O28="x","x",IF(O29="x","x",IF(O30="x","x",IF(O31="x","x",IF(O32="x","x",IF(O33="x","x",IF(O34="x","x",IF(O35="x","x",""))))))))</f>
        <v/>
      </c>
      <c r="P27" s="105" t="str">
        <f t="shared" ref="P27" si="13">IF(P28="x","x",IF(P29="x","x",IF(P30="x","x",IF(P31="x","x",IF(P32="x","x",IF(P33="x","x",IF(P34="x","x",IF(P35="x","x",""))))))))</f>
        <v/>
      </c>
      <c r="Q27" s="104" t="str">
        <f t="shared" ref="Q27" si="14">IF(Q28="x","x",IF(Q29="x","x",IF(Q30="x","x",IF(Q31="x","x",IF(Q32="x","x",IF(Q33="x","x",IF(Q34="x","x",IF(Q35="x","x",""))))))))</f>
        <v/>
      </c>
      <c r="R27" s="21" t="str">
        <f t="shared" ref="R27" si="15">IF(R28="x","x",IF(R29="x","x",IF(R30="x","x",IF(R31="x","x",IF(R32="x","x",IF(R33="x","x",IF(R34="x","x",IF(R35="x","x",""))))))))</f>
        <v/>
      </c>
      <c r="S27" s="21" t="str">
        <f t="shared" ref="S27" si="16">IF(S28="x","x",IF(S29="x","x",IF(S30="x","x",IF(S31="x","x",IF(S32="x","x",IF(S33="x","x",IF(S34="x","x",IF(S35="x","x",""))))))))</f>
        <v/>
      </c>
      <c r="T27" s="105" t="str">
        <f t="shared" ref="T27" si="17">IF(T28="x","x",IF(T29="x","x",IF(T30="x","x",IF(T31="x","x",IF(T32="x","x",IF(T33="x","x",IF(T34="x","x",IF(T35="x","x",""))))))))</f>
        <v/>
      </c>
      <c r="U27" s="104" t="str">
        <f t="shared" ref="U27" si="18">IF(U28="x","x",IF(U29="x","x",IF(U30="x","x",IF(U31="x","x",IF(U32="x","x",IF(U33="x","x",IF(U34="x","x",IF(U35="x","x",""))))))))</f>
        <v/>
      </c>
      <c r="V27" s="21" t="str">
        <f t="shared" ref="V27" si="19">IF(V28="x","x",IF(V29="x","x",IF(V30="x","x",IF(V31="x","x",IF(V32="x","x",IF(V33="x","x",IF(V34="x","x",IF(V35="x","x",""))))))))</f>
        <v/>
      </c>
      <c r="W27" s="21" t="str">
        <f t="shared" ref="W27" si="20">IF(W28="x","x",IF(W29="x","x",IF(W30="x","x",IF(W31="x","x",IF(W32="x","x",IF(W33="x","x",IF(W34="x","x",IF(W35="x","x",""))))))))</f>
        <v/>
      </c>
      <c r="X27" s="105" t="str">
        <f t="shared" ref="X27" si="21">IF(X28="x","x",IF(X29="x","x",IF(X30="x","x",IF(X31="x","x",IF(X32="x","x",IF(X33="x","x",IF(X34="x","x",IF(X35="x","x",""))))))))</f>
        <v/>
      </c>
      <c r="Y27" s="104" t="str">
        <f t="shared" ref="Y27" si="22">IF(Y28="x","x",IF(Y29="x","x",IF(Y30="x","x",IF(Y31="x","x",IF(Y32="x","x",IF(Y33="x","x",IF(Y34="x","x",IF(Y35="x","x",""))))))))</f>
        <v/>
      </c>
      <c r="Z27" s="21" t="str">
        <f t="shared" ref="Z27" si="23">IF(Z28="x","x",IF(Z29="x","x",IF(Z30="x","x",IF(Z31="x","x",IF(Z32="x","x",IF(Z33="x","x",IF(Z34="x","x",IF(Z35="x","x",""))))))))</f>
        <v/>
      </c>
      <c r="AA27" s="21" t="str">
        <f t="shared" ref="AA27" si="24">IF(AA28="x","x",IF(AA29="x","x",IF(AA30="x","x",IF(AA31="x","x",IF(AA32="x","x",IF(AA33="x","x",IF(AA34="x","x",IF(AA35="x","x",""))))))))</f>
        <v/>
      </c>
      <c r="AB27" s="105" t="str">
        <f t="shared" ref="AB27" si="25">IF(AB28="x","x",IF(AB29="x","x",IF(AB30="x","x",IF(AB31="x","x",IF(AB32="x","x",IF(AB33="x","x",IF(AB34="x","x",IF(AB35="x","x",""))))))))</f>
        <v/>
      </c>
      <c r="AC27" s="104" t="str">
        <f t="shared" ref="AC27" si="26">IF(AC28="x","x",IF(AC29="x","x",IF(AC30="x","x",IF(AC31="x","x",IF(AC32="x","x",IF(AC33="x","x",IF(AC34="x","x",IF(AC35="x","x",""))))))))</f>
        <v/>
      </c>
      <c r="AD27" s="21" t="str">
        <f t="shared" ref="AD27" si="27">IF(AD28="x","x",IF(AD29="x","x",IF(AD30="x","x",IF(AD31="x","x",IF(AD32="x","x",IF(AD33="x","x",IF(AD34="x","x",IF(AD35="x","x",""))))))))</f>
        <v/>
      </c>
      <c r="AE27" s="21" t="str">
        <f t="shared" ref="AE27" si="28">IF(AE28="x","x",IF(AE29="x","x",IF(AE30="x","x",IF(AE31="x","x",IF(AE32="x","x",IF(AE33="x","x",IF(AE34="x","x",IF(AE35="x","x",""))))))))</f>
        <v/>
      </c>
      <c r="AF27" s="105" t="str">
        <f t="shared" ref="AF27" si="29">IF(AF28="x","x",IF(AF29="x","x",IF(AF30="x","x",IF(AF31="x","x",IF(AF32="x","x",IF(AF33="x","x",IF(AF34="x","x",IF(AF35="x","x",""))))))))</f>
        <v/>
      </c>
      <c r="AG27" s="104" t="str">
        <f t="shared" ref="AG27" si="30">IF(AG28="x","x",IF(AG29="x","x",IF(AG30="x","x",IF(AG31="x","x",IF(AG32="x","x",IF(AG33="x","x",IF(AG34="x","x",IF(AG35="x","x",""))))))))</f>
        <v/>
      </c>
      <c r="AH27" s="21" t="str">
        <f t="shared" ref="AH27" si="31">IF(AH28="x","x",IF(AH29="x","x",IF(AH30="x","x",IF(AH31="x","x",IF(AH32="x","x",IF(AH33="x","x",IF(AH34="x","x",IF(AH35="x","x",""))))))))</f>
        <v/>
      </c>
      <c r="AI27" s="21" t="str">
        <f t="shared" ref="AI27" si="32">IF(AI28="x","x",IF(AI29="x","x",IF(AI30="x","x",IF(AI31="x","x",IF(AI32="x","x",IF(AI33="x","x",IF(AI34="x","x",IF(AI35="x","x",""))))))))</f>
        <v/>
      </c>
      <c r="AJ27" s="105" t="str">
        <f t="shared" ref="AJ27" si="33">IF(AJ28="x","x",IF(AJ29="x","x",IF(AJ30="x","x",IF(AJ31="x","x",IF(AJ32="x","x",IF(AJ33="x","x",IF(AJ34="x","x",IF(AJ35="x","x",""))))))))</f>
        <v/>
      </c>
      <c r="AK27" s="104" t="str">
        <f t="shared" ref="AK27" si="34">IF(AK28="x","x",IF(AK29="x","x",IF(AK30="x","x",IF(AK31="x","x",IF(AK32="x","x",IF(AK33="x","x",IF(AK34="x","x",IF(AK35="x","x",""))))))))</f>
        <v/>
      </c>
      <c r="AL27" s="21" t="str">
        <f t="shared" ref="AL27" si="35">IF(AL28="x","x",IF(AL29="x","x",IF(AL30="x","x",IF(AL31="x","x",IF(AL32="x","x",IF(AL33="x","x",IF(AL34="x","x",IF(AL35="x","x",""))))))))</f>
        <v/>
      </c>
      <c r="AM27" s="21" t="str">
        <f t="shared" ref="AM27" si="36">IF(AM28="x","x",IF(AM29="x","x",IF(AM30="x","x",IF(AM31="x","x",IF(AM32="x","x",IF(AM33="x","x",IF(AM34="x","x",IF(AM35="x","x",""))))))))</f>
        <v/>
      </c>
      <c r="AN27" s="105" t="str">
        <f t="shared" ref="AN27" si="37">IF(AN28="x","x",IF(AN29="x","x",IF(AN30="x","x",IF(AN31="x","x",IF(AN32="x","x",IF(AN33="x","x",IF(AN34="x","x",IF(AN35="x","x",""))))))))</f>
        <v/>
      </c>
      <c r="AO27" s="104" t="str">
        <f t="shared" ref="AO27" si="38">IF(AO28="x","x",IF(AO29="x","x",IF(AO30="x","x",IF(AO31="x","x",IF(AO32="x","x",IF(AO33="x","x",IF(AO34="x","x",IF(AO35="x","x",""))))))))</f>
        <v/>
      </c>
      <c r="AP27" s="21" t="str">
        <f t="shared" ref="AP27" si="39">IF(AP28="x","x",IF(AP29="x","x",IF(AP30="x","x",IF(AP31="x","x",IF(AP32="x","x",IF(AP33="x","x",IF(AP34="x","x",IF(AP35="x","x",""))))))))</f>
        <v/>
      </c>
      <c r="AQ27" s="21" t="str">
        <f t="shared" ref="AQ27" si="40">IF(AQ28="x","x",IF(AQ29="x","x",IF(AQ30="x","x",IF(AQ31="x","x",IF(AQ32="x","x",IF(AQ33="x","x",IF(AQ34="x","x",IF(AQ35="x","x",""))))))))</f>
        <v/>
      </c>
      <c r="AR27" s="105" t="str">
        <f t="shared" ref="AR27" si="41">IF(AR28="x","x",IF(AR29="x","x",IF(AR30="x","x",IF(AR31="x","x",IF(AR32="x","x",IF(AR33="x","x",IF(AR34="x","x",IF(AR35="x","x",""))))))))</f>
        <v/>
      </c>
      <c r="AS27" s="104" t="str">
        <f t="shared" ref="AS27" si="42">IF(AS28="x","x",IF(AS29="x","x",IF(AS30="x","x",IF(AS31="x","x",IF(AS32="x","x",IF(AS33="x","x",IF(AS34="x","x",IF(AS35="x","x",""))))))))</f>
        <v/>
      </c>
      <c r="AT27" s="21" t="str">
        <f t="shared" ref="AT27" si="43">IF(AT28="x","x",IF(AT29="x","x",IF(AT30="x","x",IF(AT31="x","x",IF(AT32="x","x",IF(AT33="x","x",IF(AT34="x","x",IF(AT35="x","x",""))))))))</f>
        <v/>
      </c>
      <c r="AU27" s="21" t="str">
        <f t="shared" ref="AU27" si="44">IF(AU28="x","x",IF(AU29="x","x",IF(AU30="x","x",IF(AU31="x","x",IF(AU32="x","x",IF(AU33="x","x",IF(AU34="x","x",IF(AU35="x","x",""))))))))</f>
        <v/>
      </c>
      <c r="AV27" s="105" t="str">
        <f t="shared" ref="AV27" si="45">IF(AV28="x","x",IF(AV29="x","x",IF(AV30="x","x",IF(AV31="x","x",IF(AV32="x","x",IF(AV33="x","x",IF(AV34="x","x",IF(AV35="x","x",""))))))))</f>
        <v/>
      </c>
      <c r="AW27" s="104" t="str">
        <f t="shared" ref="AW27" si="46">IF(AW28="x","x",IF(AW29="x","x",IF(AW30="x","x",IF(AW31="x","x",IF(AW32="x","x",IF(AW33="x","x",IF(AW34="x","x",IF(AW35="x","x",""))))))))</f>
        <v/>
      </c>
      <c r="AX27" s="21" t="str">
        <f t="shared" ref="AX27" si="47">IF(AX28="x","x",IF(AX29="x","x",IF(AX30="x","x",IF(AX31="x","x",IF(AX32="x","x",IF(AX33="x","x",IF(AX34="x","x",IF(AX35="x","x",""))))))))</f>
        <v/>
      </c>
      <c r="AY27" s="21" t="str">
        <f t="shared" ref="AY27" si="48">IF(AY28="x","x",IF(AY29="x","x",IF(AY30="x","x",IF(AY31="x","x",IF(AY32="x","x",IF(AY33="x","x",IF(AY34="x","x",IF(AY35="x","x",""))))))))</f>
        <v/>
      </c>
      <c r="AZ27" s="105" t="str">
        <f t="shared" ref="AZ27" si="49">IF(AZ28="x","x",IF(AZ29="x","x",IF(AZ30="x","x",IF(AZ31="x","x",IF(AZ32="x","x",IF(AZ33="x","x",IF(AZ34="x","x",IF(AZ35="x","x",""))))))))</f>
        <v/>
      </c>
    </row>
    <row r="28" spans="1:52" s="1" customFormat="1" ht="35.1" hidden="1" customHeight="1" outlineLevel="1">
      <c r="B28" s="135"/>
      <c r="C28" s="98"/>
      <c r="D28" s="102"/>
      <c r="E28" s="106"/>
      <c r="F28" s="44"/>
      <c r="G28" s="44"/>
      <c r="H28" s="88"/>
      <c r="I28" s="106"/>
      <c r="J28" s="44"/>
      <c r="K28" s="44"/>
      <c r="L28" s="107"/>
      <c r="M28" s="106"/>
      <c r="N28" s="44"/>
      <c r="O28" s="44"/>
      <c r="P28" s="107"/>
      <c r="Q28" s="106"/>
      <c r="R28" s="44"/>
      <c r="S28" s="44"/>
      <c r="T28" s="107"/>
      <c r="U28" s="106"/>
      <c r="V28" s="44"/>
      <c r="W28" s="44"/>
      <c r="X28" s="107"/>
      <c r="Y28" s="106"/>
      <c r="Z28" s="44"/>
      <c r="AA28" s="44"/>
      <c r="AB28" s="107"/>
      <c r="AC28" s="106"/>
      <c r="AD28" s="44"/>
      <c r="AE28" s="44"/>
      <c r="AF28" s="107"/>
      <c r="AG28" s="106"/>
      <c r="AH28" s="44"/>
      <c r="AI28" s="44"/>
      <c r="AJ28" s="107"/>
      <c r="AK28" s="106"/>
      <c r="AL28" s="44"/>
      <c r="AM28" s="44"/>
      <c r="AN28" s="107"/>
      <c r="AO28" s="106"/>
      <c r="AP28" s="44"/>
      <c r="AQ28" s="44"/>
      <c r="AR28" s="107"/>
      <c r="AS28" s="106"/>
      <c r="AT28" s="44"/>
      <c r="AU28" s="44"/>
      <c r="AV28" s="107"/>
      <c r="AW28" s="106"/>
      <c r="AX28" s="44"/>
      <c r="AY28" s="44"/>
      <c r="AZ28" s="107"/>
    </row>
    <row r="29" spans="1:52" s="1" customFormat="1" ht="35.1" hidden="1" customHeight="1" outlineLevel="1">
      <c r="B29" s="135"/>
      <c r="C29" s="98"/>
      <c r="D29" s="102"/>
      <c r="E29" s="106"/>
      <c r="F29" s="44"/>
      <c r="G29" s="44"/>
      <c r="H29" s="88"/>
      <c r="I29" s="106"/>
      <c r="J29" s="44"/>
      <c r="K29" s="44"/>
      <c r="L29" s="107"/>
      <c r="M29" s="106"/>
      <c r="N29" s="44"/>
      <c r="O29" s="44"/>
      <c r="P29" s="107"/>
      <c r="Q29" s="106"/>
      <c r="R29" s="44"/>
      <c r="S29" s="44"/>
      <c r="T29" s="107"/>
      <c r="U29" s="106"/>
      <c r="V29" s="44"/>
      <c r="W29" s="44"/>
      <c r="X29" s="107"/>
      <c r="Y29" s="106"/>
      <c r="Z29" s="44"/>
      <c r="AA29" s="44"/>
      <c r="AB29" s="107"/>
      <c r="AC29" s="106"/>
      <c r="AD29" s="44"/>
      <c r="AE29" s="44"/>
      <c r="AF29" s="107"/>
      <c r="AG29" s="106"/>
      <c r="AH29" s="44"/>
      <c r="AI29" s="44"/>
      <c r="AJ29" s="107"/>
      <c r="AK29" s="106"/>
      <c r="AL29" s="44"/>
      <c r="AM29" s="44"/>
      <c r="AN29" s="107"/>
      <c r="AO29" s="106"/>
      <c r="AP29" s="44"/>
      <c r="AQ29" s="44"/>
      <c r="AR29" s="107"/>
      <c r="AS29" s="106"/>
      <c r="AT29" s="44"/>
      <c r="AU29" s="44"/>
      <c r="AV29" s="107"/>
      <c r="AW29" s="106"/>
      <c r="AX29" s="44"/>
      <c r="AY29" s="44"/>
      <c r="AZ29" s="107"/>
    </row>
    <row r="30" spans="1:52" s="1" customFormat="1" ht="35.1" hidden="1" customHeight="1" outlineLevel="1">
      <c r="B30" s="135"/>
      <c r="C30" s="98"/>
      <c r="D30" s="102"/>
      <c r="E30" s="106"/>
      <c r="F30" s="44"/>
      <c r="G30" s="44"/>
      <c r="H30" s="88"/>
      <c r="I30" s="106"/>
      <c r="J30" s="44"/>
      <c r="K30" s="44"/>
      <c r="L30" s="107"/>
      <c r="M30" s="106"/>
      <c r="N30" s="44"/>
      <c r="O30" s="44"/>
      <c r="P30" s="107"/>
      <c r="Q30" s="106"/>
      <c r="R30" s="44"/>
      <c r="S30" s="44"/>
      <c r="T30" s="107"/>
      <c r="U30" s="106"/>
      <c r="V30" s="44"/>
      <c r="W30" s="44"/>
      <c r="X30" s="107"/>
      <c r="Y30" s="106"/>
      <c r="Z30" s="44"/>
      <c r="AA30" s="44"/>
      <c r="AB30" s="107"/>
      <c r="AC30" s="106"/>
      <c r="AD30" s="44"/>
      <c r="AE30" s="44"/>
      <c r="AF30" s="107"/>
      <c r="AG30" s="106"/>
      <c r="AH30" s="44"/>
      <c r="AI30" s="44"/>
      <c r="AJ30" s="107"/>
      <c r="AK30" s="106"/>
      <c r="AL30" s="44"/>
      <c r="AM30" s="44"/>
      <c r="AN30" s="107"/>
      <c r="AO30" s="106"/>
      <c r="AP30" s="44"/>
      <c r="AQ30" s="44"/>
      <c r="AR30" s="107"/>
      <c r="AS30" s="106"/>
      <c r="AT30" s="44"/>
      <c r="AU30" s="44"/>
      <c r="AV30" s="107"/>
      <c r="AW30" s="106"/>
      <c r="AX30" s="44"/>
      <c r="AY30" s="44"/>
      <c r="AZ30" s="107"/>
    </row>
    <row r="31" spans="1:52" s="15" customFormat="1" ht="35.1" hidden="1" customHeight="1" outlineLevel="1">
      <c r="B31" s="135"/>
      <c r="C31" s="83"/>
      <c r="D31" s="88"/>
      <c r="E31" s="106"/>
      <c r="F31" s="44"/>
      <c r="G31" s="44"/>
      <c r="H31" s="88"/>
      <c r="I31" s="106"/>
      <c r="J31" s="44"/>
      <c r="K31" s="44"/>
      <c r="L31" s="107"/>
      <c r="M31" s="106"/>
      <c r="N31" s="44"/>
      <c r="O31" s="44"/>
      <c r="P31" s="107"/>
      <c r="Q31" s="106"/>
      <c r="R31" s="44"/>
      <c r="S31" s="44"/>
      <c r="T31" s="107"/>
      <c r="U31" s="106"/>
      <c r="V31" s="44"/>
      <c r="W31" s="44"/>
      <c r="X31" s="107"/>
      <c r="Y31" s="106"/>
      <c r="Z31" s="44"/>
      <c r="AA31" s="44"/>
      <c r="AB31" s="107"/>
      <c r="AC31" s="106"/>
      <c r="AD31" s="44"/>
      <c r="AE31" s="44"/>
      <c r="AF31" s="107"/>
      <c r="AG31" s="106"/>
      <c r="AH31" s="44"/>
      <c r="AI31" s="44"/>
      <c r="AJ31" s="107"/>
      <c r="AK31" s="106"/>
      <c r="AL31" s="44"/>
      <c r="AM31" s="44"/>
      <c r="AN31" s="107"/>
      <c r="AO31" s="106"/>
      <c r="AP31" s="44"/>
      <c r="AQ31" s="44"/>
      <c r="AR31" s="107"/>
      <c r="AS31" s="106"/>
      <c r="AT31" s="44"/>
      <c r="AU31" s="44"/>
      <c r="AV31" s="107"/>
      <c r="AW31" s="106"/>
      <c r="AX31" s="44"/>
      <c r="AY31" s="44"/>
      <c r="AZ31" s="107"/>
    </row>
    <row r="32" spans="1:52" s="15" customFormat="1" ht="35.1" hidden="1" customHeight="1" outlineLevel="1">
      <c r="B32" s="135"/>
      <c r="C32" s="83"/>
      <c r="D32" s="88"/>
      <c r="E32" s="106"/>
      <c r="F32" s="44"/>
      <c r="G32" s="44"/>
      <c r="H32" s="88"/>
      <c r="I32" s="106"/>
      <c r="J32" s="44"/>
      <c r="K32" s="44"/>
      <c r="L32" s="107"/>
      <c r="M32" s="106"/>
      <c r="N32" s="44"/>
      <c r="O32" s="44"/>
      <c r="P32" s="107"/>
      <c r="Q32" s="106"/>
      <c r="R32" s="44"/>
      <c r="S32" s="44"/>
      <c r="T32" s="107"/>
      <c r="U32" s="106"/>
      <c r="V32" s="44"/>
      <c r="W32" s="44"/>
      <c r="X32" s="107"/>
      <c r="Y32" s="106"/>
      <c r="Z32" s="44"/>
      <c r="AA32" s="44"/>
      <c r="AB32" s="107"/>
      <c r="AC32" s="106"/>
      <c r="AD32" s="44"/>
      <c r="AE32" s="44"/>
      <c r="AF32" s="107"/>
      <c r="AG32" s="106"/>
      <c r="AH32" s="44"/>
      <c r="AI32" s="44"/>
      <c r="AJ32" s="107"/>
      <c r="AK32" s="106"/>
      <c r="AL32" s="44"/>
      <c r="AM32" s="44"/>
      <c r="AN32" s="107"/>
      <c r="AO32" s="106"/>
      <c r="AP32" s="44"/>
      <c r="AQ32" s="44"/>
      <c r="AR32" s="107"/>
      <c r="AS32" s="106"/>
      <c r="AT32" s="44"/>
      <c r="AU32" s="44"/>
      <c r="AV32" s="107"/>
      <c r="AW32" s="106"/>
      <c r="AX32" s="44"/>
      <c r="AY32" s="44"/>
      <c r="AZ32" s="107"/>
    </row>
    <row r="33" spans="2:52" s="15" customFormat="1" ht="35.1" hidden="1" customHeight="1" outlineLevel="1">
      <c r="B33" s="135"/>
      <c r="C33" s="83"/>
      <c r="D33" s="88"/>
      <c r="E33" s="106"/>
      <c r="F33" s="44"/>
      <c r="G33" s="44"/>
      <c r="H33" s="88"/>
      <c r="I33" s="106"/>
      <c r="J33" s="44"/>
      <c r="K33" s="44"/>
      <c r="L33" s="107"/>
      <c r="M33" s="106"/>
      <c r="N33" s="44"/>
      <c r="O33" s="44"/>
      <c r="P33" s="107"/>
      <c r="Q33" s="106"/>
      <c r="R33" s="44"/>
      <c r="S33" s="44"/>
      <c r="T33" s="107"/>
      <c r="U33" s="106"/>
      <c r="V33" s="44"/>
      <c r="W33" s="44"/>
      <c r="X33" s="107"/>
      <c r="Y33" s="106"/>
      <c r="Z33" s="44"/>
      <c r="AA33" s="44"/>
      <c r="AB33" s="107"/>
      <c r="AC33" s="106"/>
      <c r="AD33" s="44"/>
      <c r="AE33" s="44"/>
      <c r="AF33" s="107"/>
      <c r="AG33" s="106"/>
      <c r="AH33" s="44"/>
      <c r="AI33" s="44"/>
      <c r="AJ33" s="107"/>
      <c r="AK33" s="106"/>
      <c r="AL33" s="44"/>
      <c r="AM33" s="44"/>
      <c r="AN33" s="107"/>
      <c r="AO33" s="106"/>
      <c r="AP33" s="44"/>
      <c r="AQ33" s="44"/>
      <c r="AR33" s="107"/>
      <c r="AS33" s="106"/>
      <c r="AT33" s="44"/>
      <c r="AU33" s="44"/>
      <c r="AV33" s="107"/>
      <c r="AW33" s="106"/>
      <c r="AX33" s="44"/>
      <c r="AY33" s="44"/>
      <c r="AZ33" s="107"/>
    </row>
    <row r="34" spans="2:52" s="15" customFormat="1" ht="35.1" hidden="1" customHeight="1" outlineLevel="1">
      <c r="B34" s="135"/>
      <c r="C34" s="83"/>
      <c r="D34" s="88"/>
      <c r="E34" s="106"/>
      <c r="F34" s="44"/>
      <c r="G34" s="44"/>
      <c r="H34" s="88"/>
      <c r="I34" s="106"/>
      <c r="J34" s="44"/>
      <c r="K34" s="44"/>
      <c r="L34" s="107"/>
      <c r="M34" s="106"/>
      <c r="N34" s="44"/>
      <c r="O34" s="44"/>
      <c r="P34" s="107"/>
      <c r="Q34" s="106"/>
      <c r="R34" s="44"/>
      <c r="S34" s="44"/>
      <c r="T34" s="107"/>
      <c r="U34" s="106"/>
      <c r="V34" s="44"/>
      <c r="W34" s="44"/>
      <c r="X34" s="107"/>
      <c r="Y34" s="106"/>
      <c r="Z34" s="44"/>
      <c r="AA34" s="44"/>
      <c r="AB34" s="107"/>
      <c r="AC34" s="106"/>
      <c r="AD34" s="44"/>
      <c r="AE34" s="44"/>
      <c r="AF34" s="107"/>
      <c r="AG34" s="106"/>
      <c r="AH34" s="44"/>
      <c r="AI34" s="44"/>
      <c r="AJ34" s="107"/>
      <c r="AK34" s="106"/>
      <c r="AL34" s="44"/>
      <c r="AM34" s="44"/>
      <c r="AN34" s="107"/>
      <c r="AO34" s="106"/>
      <c r="AP34" s="44"/>
      <c r="AQ34" s="44"/>
      <c r="AR34" s="107"/>
      <c r="AS34" s="106"/>
      <c r="AT34" s="44"/>
      <c r="AU34" s="44"/>
      <c r="AV34" s="107"/>
      <c r="AW34" s="106"/>
      <c r="AX34" s="44"/>
      <c r="AY34" s="44"/>
      <c r="AZ34" s="107"/>
    </row>
    <row r="35" spans="2:52" s="15" customFormat="1" ht="35.1" hidden="1" customHeight="1" outlineLevel="1">
      <c r="B35" s="135"/>
      <c r="C35" s="83"/>
      <c r="D35" s="88"/>
      <c r="E35" s="106"/>
      <c r="F35" s="44"/>
      <c r="G35" s="44"/>
      <c r="H35" s="88"/>
      <c r="I35" s="106"/>
      <c r="J35" s="44"/>
      <c r="K35" s="44"/>
      <c r="L35" s="107"/>
      <c r="M35" s="106"/>
      <c r="N35" s="44"/>
      <c r="O35" s="44"/>
      <c r="P35" s="107"/>
      <c r="Q35" s="106"/>
      <c r="R35" s="44"/>
      <c r="S35" s="44"/>
      <c r="T35" s="107"/>
      <c r="U35" s="106"/>
      <c r="V35" s="44"/>
      <c r="W35" s="44"/>
      <c r="X35" s="107"/>
      <c r="Y35" s="106"/>
      <c r="Z35" s="44"/>
      <c r="AA35" s="44"/>
      <c r="AB35" s="107"/>
      <c r="AC35" s="106"/>
      <c r="AD35" s="44"/>
      <c r="AE35" s="44"/>
      <c r="AF35" s="107"/>
      <c r="AG35" s="106"/>
      <c r="AH35" s="44"/>
      <c r="AI35" s="44"/>
      <c r="AJ35" s="107"/>
      <c r="AK35" s="106"/>
      <c r="AL35" s="44"/>
      <c r="AM35" s="44"/>
      <c r="AN35" s="107"/>
      <c r="AO35" s="106"/>
      <c r="AP35" s="44"/>
      <c r="AQ35" s="44"/>
      <c r="AR35" s="107"/>
      <c r="AS35" s="106"/>
      <c r="AT35" s="44"/>
      <c r="AU35" s="44"/>
      <c r="AV35" s="107"/>
      <c r="AW35" s="106"/>
      <c r="AX35" s="44"/>
      <c r="AY35" s="44"/>
      <c r="AZ35" s="107"/>
    </row>
    <row r="36" spans="2:52" s="15" customFormat="1" ht="35.1" customHeight="1" collapsed="1">
      <c r="B36" s="133"/>
      <c r="C36" s="97">
        <f>SUM(C37:C44)</f>
        <v>0</v>
      </c>
      <c r="D36" s="101">
        <f>COUNTIF(E36:AZ36,"x")</f>
        <v>0</v>
      </c>
      <c r="E36" s="104" t="str">
        <f t="shared" si="2"/>
        <v/>
      </c>
      <c r="F36" s="21" t="str">
        <f t="shared" ref="F36" si="50">IF(F37="x","x",IF(F38="x","x",IF(F39="x","x",IF(F40="x","x",IF(F41="x","x",IF(F42="x","x",IF(F43="x","x",IF(F44="x","x",""))))))))</f>
        <v/>
      </c>
      <c r="G36" s="21" t="str">
        <f t="shared" ref="G36" si="51">IF(G37="x","x",IF(G38="x","x",IF(G39="x","x",IF(G40="x","x",IF(G41="x","x",IF(G42="x","x",IF(G43="x","x",IF(G44="x","x",""))))))))</f>
        <v/>
      </c>
      <c r="H36" s="101" t="str">
        <f t="shared" ref="H36" si="52">IF(H37="x","x",IF(H38="x","x",IF(H39="x","x",IF(H40="x","x",IF(H41="x","x",IF(H42="x","x",IF(H43="x","x",IF(H44="x","x",""))))))))</f>
        <v/>
      </c>
      <c r="I36" s="104" t="str">
        <f t="shared" ref="I36" si="53">IF(I37="x","x",IF(I38="x","x",IF(I39="x","x",IF(I40="x","x",IF(I41="x","x",IF(I42="x","x",IF(I43="x","x",IF(I44="x","x",""))))))))</f>
        <v/>
      </c>
      <c r="J36" s="21" t="str">
        <f t="shared" ref="J36" si="54">IF(J37="x","x",IF(J38="x","x",IF(J39="x","x",IF(J40="x","x",IF(J41="x","x",IF(J42="x","x",IF(J43="x","x",IF(J44="x","x",""))))))))</f>
        <v/>
      </c>
      <c r="K36" s="21" t="str">
        <f t="shared" ref="K36" si="55">IF(K37="x","x",IF(K38="x","x",IF(K39="x","x",IF(K40="x","x",IF(K41="x","x",IF(K42="x","x",IF(K43="x","x",IF(K44="x","x",""))))))))</f>
        <v/>
      </c>
      <c r="L36" s="105" t="str">
        <f t="shared" ref="L36" si="56">IF(L37="x","x",IF(L38="x","x",IF(L39="x","x",IF(L40="x","x",IF(L41="x","x",IF(L42="x","x",IF(L43="x","x",IF(L44="x","x",""))))))))</f>
        <v/>
      </c>
      <c r="M36" s="104" t="str">
        <f t="shared" ref="M36" si="57">IF(M37="x","x",IF(M38="x","x",IF(M39="x","x",IF(M40="x","x",IF(M41="x","x",IF(M42="x","x",IF(M43="x","x",IF(M44="x","x",""))))))))</f>
        <v/>
      </c>
      <c r="N36" s="21" t="str">
        <f t="shared" ref="N36" si="58">IF(N37="x","x",IF(N38="x","x",IF(N39="x","x",IF(N40="x","x",IF(N41="x","x",IF(N42="x","x",IF(N43="x","x",IF(N44="x","x",""))))))))</f>
        <v/>
      </c>
      <c r="O36" s="21" t="str">
        <f t="shared" ref="O36" si="59">IF(O37="x","x",IF(O38="x","x",IF(O39="x","x",IF(O40="x","x",IF(O41="x","x",IF(O42="x","x",IF(O43="x","x",IF(O44="x","x",""))))))))</f>
        <v/>
      </c>
      <c r="P36" s="105" t="str">
        <f t="shared" ref="P36" si="60">IF(P37="x","x",IF(P38="x","x",IF(P39="x","x",IF(P40="x","x",IF(P41="x","x",IF(P42="x","x",IF(P43="x","x",IF(P44="x","x",""))))))))</f>
        <v/>
      </c>
      <c r="Q36" s="104" t="str">
        <f t="shared" ref="Q36" si="61">IF(Q37="x","x",IF(Q38="x","x",IF(Q39="x","x",IF(Q40="x","x",IF(Q41="x","x",IF(Q42="x","x",IF(Q43="x","x",IF(Q44="x","x",""))))))))</f>
        <v/>
      </c>
      <c r="R36" s="21" t="str">
        <f t="shared" ref="R36" si="62">IF(R37="x","x",IF(R38="x","x",IF(R39="x","x",IF(R40="x","x",IF(R41="x","x",IF(R42="x","x",IF(R43="x","x",IF(R44="x","x",""))))))))</f>
        <v/>
      </c>
      <c r="S36" s="21" t="str">
        <f t="shared" ref="S36" si="63">IF(S37="x","x",IF(S38="x","x",IF(S39="x","x",IF(S40="x","x",IF(S41="x","x",IF(S42="x","x",IF(S43="x","x",IF(S44="x","x",""))))))))</f>
        <v/>
      </c>
      <c r="T36" s="105" t="str">
        <f t="shared" ref="T36" si="64">IF(T37="x","x",IF(T38="x","x",IF(T39="x","x",IF(T40="x","x",IF(T41="x","x",IF(T42="x","x",IF(T43="x","x",IF(T44="x","x",""))))))))</f>
        <v/>
      </c>
      <c r="U36" s="104" t="str">
        <f t="shared" ref="U36" si="65">IF(U37="x","x",IF(U38="x","x",IF(U39="x","x",IF(U40="x","x",IF(U41="x","x",IF(U42="x","x",IF(U43="x","x",IF(U44="x","x",""))))))))</f>
        <v/>
      </c>
      <c r="V36" s="21" t="str">
        <f t="shared" ref="V36" si="66">IF(V37="x","x",IF(V38="x","x",IF(V39="x","x",IF(V40="x","x",IF(V41="x","x",IF(V42="x","x",IF(V43="x","x",IF(V44="x","x",""))))))))</f>
        <v/>
      </c>
      <c r="W36" s="21" t="str">
        <f t="shared" ref="W36" si="67">IF(W37="x","x",IF(W38="x","x",IF(W39="x","x",IF(W40="x","x",IF(W41="x","x",IF(W42="x","x",IF(W43="x","x",IF(W44="x","x",""))))))))</f>
        <v/>
      </c>
      <c r="X36" s="105" t="str">
        <f t="shared" ref="X36" si="68">IF(X37="x","x",IF(X38="x","x",IF(X39="x","x",IF(X40="x","x",IF(X41="x","x",IF(X42="x","x",IF(X43="x","x",IF(X44="x","x",""))))))))</f>
        <v/>
      </c>
      <c r="Y36" s="104" t="str">
        <f t="shared" ref="Y36" si="69">IF(Y37="x","x",IF(Y38="x","x",IF(Y39="x","x",IF(Y40="x","x",IF(Y41="x","x",IF(Y42="x","x",IF(Y43="x","x",IF(Y44="x","x",""))))))))</f>
        <v/>
      </c>
      <c r="Z36" s="21" t="str">
        <f t="shared" ref="Z36" si="70">IF(Z37="x","x",IF(Z38="x","x",IF(Z39="x","x",IF(Z40="x","x",IF(Z41="x","x",IF(Z42="x","x",IF(Z43="x","x",IF(Z44="x","x",""))))))))</f>
        <v/>
      </c>
      <c r="AA36" s="21" t="str">
        <f t="shared" ref="AA36" si="71">IF(AA37="x","x",IF(AA38="x","x",IF(AA39="x","x",IF(AA40="x","x",IF(AA41="x","x",IF(AA42="x","x",IF(AA43="x","x",IF(AA44="x","x",""))))))))</f>
        <v/>
      </c>
      <c r="AB36" s="105" t="str">
        <f t="shared" ref="AB36" si="72">IF(AB37="x","x",IF(AB38="x","x",IF(AB39="x","x",IF(AB40="x","x",IF(AB41="x","x",IF(AB42="x","x",IF(AB43="x","x",IF(AB44="x","x",""))))))))</f>
        <v/>
      </c>
      <c r="AC36" s="104" t="str">
        <f t="shared" ref="AC36" si="73">IF(AC37="x","x",IF(AC38="x","x",IF(AC39="x","x",IF(AC40="x","x",IF(AC41="x","x",IF(AC42="x","x",IF(AC43="x","x",IF(AC44="x","x",""))))))))</f>
        <v/>
      </c>
      <c r="AD36" s="21" t="str">
        <f t="shared" ref="AD36" si="74">IF(AD37="x","x",IF(AD38="x","x",IF(AD39="x","x",IF(AD40="x","x",IF(AD41="x","x",IF(AD42="x","x",IF(AD43="x","x",IF(AD44="x","x",""))))))))</f>
        <v/>
      </c>
      <c r="AE36" s="21" t="str">
        <f t="shared" ref="AE36" si="75">IF(AE37="x","x",IF(AE38="x","x",IF(AE39="x","x",IF(AE40="x","x",IF(AE41="x","x",IF(AE42="x","x",IF(AE43="x","x",IF(AE44="x","x",""))))))))</f>
        <v/>
      </c>
      <c r="AF36" s="105" t="str">
        <f t="shared" ref="AF36" si="76">IF(AF37="x","x",IF(AF38="x","x",IF(AF39="x","x",IF(AF40="x","x",IF(AF41="x","x",IF(AF42="x","x",IF(AF43="x","x",IF(AF44="x","x",""))))))))</f>
        <v/>
      </c>
      <c r="AG36" s="104" t="str">
        <f t="shared" ref="AG36" si="77">IF(AG37="x","x",IF(AG38="x","x",IF(AG39="x","x",IF(AG40="x","x",IF(AG41="x","x",IF(AG42="x","x",IF(AG43="x","x",IF(AG44="x","x",""))))))))</f>
        <v/>
      </c>
      <c r="AH36" s="21" t="str">
        <f t="shared" ref="AH36" si="78">IF(AH37="x","x",IF(AH38="x","x",IF(AH39="x","x",IF(AH40="x","x",IF(AH41="x","x",IF(AH42="x","x",IF(AH43="x","x",IF(AH44="x","x",""))))))))</f>
        <v/>
      </c>
      <c r="AI36" s="21" t="str">
        <f t="shared" ref="AI36" si="79">IF(AI37="x","x",IF(AI38="x","x",IF(AI39="x","x",IF(AI40="x","x",IF(AI41="x","x",IF(AI42="x","x",IF(AI43="x","x",IF(AI44="x","x",""))))))))</f>
        <v/>
      </c>
      <c r="AJ36" s="105" t="str">
        <f t="shared" ref="AJ36" si="80">IF(AJ37="x","x",IF(AJ38="x","x",IF(AJ39="x","x",IF(AJ40="x","x",IF(AJ41="x","x",IF(AJ42="x","x",IF(AJ43="x","x",IF(AJ44="x","x",""))))))))</f>
        <v/>
      </c>
      <c r="AK36" s="104" t="str">
        <f t="shared" ref="AK36" si="81">IF(AK37="x","x",IF(AK38="x","x",IF(AK39="x","x",IF(AK40="x","x",IF(AK41="x","x",IF(AK42="x","x",IF(AK43="x","x",IF(AK44="x","x",""))))))))</f>
        <v/>
      </c>
      <c r="AL36" s="21" t="str">
        <f t="shared" ref="AL36" si="82">IF(AL37="x","x",IF(AL38="x","x",IF(AL39="x","x",IF(AL40="x","x",IF(AL41="x","x",IF(AL42="x","x",IF(AL43="x","x",IF(AL44="x","x",""))))))))</f>
        <v/>
      </c>
      <c r="AM36" s="21" t="str">
        <f t="shared" ref="AM36" si="83">IF(AM37="x","x",IF(AM38="x","x",IF(AM39="x","x",IF(AM40="x","x",IF(AM41="x","x",IF(AM42="x","x",IF(AM43="x","x",IF(AM44="x","x",""))))))))</f>
        <v/>
      </c>
      <c r="AN36" s="105" t="str">
        <f t="shared" ref="AN36" si="84">IF(AN37="x","x",IF(AN38="x","x",IF(AN39="x","x",IF(AN40="x","x",IF(AN41="x","x",IF(AN42="x","x",IF(AN43="x","x",IF(AN44="x","x",""))))))))</f>
        <v/>
      </c>
      <c r="AO36" s="104" t="str">
        <f t="shared" ref="AO36" si="85">IF(AO37="x","x",IF(AO38="x","x",IF(AO39="x","x",IF(AO40="x","x",IF(AO41="x","x",IF(AO42="x","x",IF(AO43="x","x",IF(AO44="x","x",""))))))))</f>
        <v/>
      </c>
      <c r="AP36" s="21" t="str">
        <f t="shared" ref="AP36" si="86">IF(AP37="x","x",IF(AP38="x","x",IF(AP39="x","x",IF(AP40="x","x",IF(AP41="x","x",IF(AP42="x","x",IF(AP43="x","x",IF(AP44="x","x",""))))))))</f>
        <v/>
      </c>
      <c r="AQ36" s="21" t="str">
        <f t="shared" ref="AQ36" si="87">IF(AQ37="x","x",IF(AQ38="x","x",IF(AQ39="x","x",IF(AQ40="x","x",IF(AQ41="x","x",IF(AQ42="x","x",IF(AQ43="x","x",IF(AQ44="x","x",""))))))))</f>
        <v/>
      </c>
      <c r="AR36" s="105" t="str">
        <f t="shared" ref="AR36" si="88">IF(AR37="x","x",IF(AR38="x","x",IF(AR39="x","x",IF(AR40="x","x",IF(AR41="x","x",IF(AR42="x","x",IF(AR43="x","x",IF(AR44="x","x",""))))))))</f>
        <v/>
      </c>
      <c r="AS36" s="104" t="str">
        <f t="shared" ref="AS36" si="89">IF(AS37="x","x",IF(AS38="x","x",IF(AS39="x","x",IF(AS40="x","x",IF(AS41="x","x",IF(AS42="x","x",IF(AS43="x","x",IF(AS44="x","x",""))))))))</f>
        <v/>
      </c>
      <c r="AT36" s="21" t="str">
        <f t="shared" ref="AT36" si="90">IF(AT37="x","x",IF(AT38="x","x",IF(AT39="x","x",IF(AT40="x","x",IF(AT41="x","x",IF(AT42="x","x",IF(AT43="x","x",IF(AT44="x","x",""))))))))</f>
        <v/>
      </c>
      <c r="AU36" s="21" t="str">
        <f t="shared" ref="AU36" si="91">IF(AU37="x","x",IF(AU38="x","x",IF(AU39="x","x",IF(AU40="x","x",IF(AU41="x","x",IF(AU42="x","x",IF(AU43="x","x",IF(AU44="x","x",""))))))))</f>
        <v/>
      </c>
      <c r="AV36" s="105" t="str">
        <f t="shared" ref="AV36" si="92">IF(AV37="x","x",IF(AV38="x","x",IF(AV39="x","x",IF(AV40="x","x",IF(AV41="x","x",IF(AV42="x","x",IF(AV43="x","x",IF(AV44="x","x",""))))))))</f>
        <v/>
      </c>
      <c r="AW36" s="104" t="str">
        <f t="shared" ref="AW36" si="93">IF(AW37="x","x",IF(AW38="x","x",IF(AW39="x","x",IF(AW40="x","x",IF(AW41="x","x",IF(AW42="x","x",IF(AW43="x","x",IF(AW44="x","x",""))))))))</f>
        <v/>
      </c>
      <c r="AX36" s="21" t="str">
        <f t="shared" ref="AX36" si="94">IF(AX37="x","x",IF(AX38="x","x",IF(AX39="x","x",IF(AX40="x","x",IF(AX41="x","x",IF(AX42="x","x",IF(AX43="x","x",IF(AX44="x","x",""))))))))</f>
        <v/>
      </c>
      <c r="AY36" s="21" t="str">
        <f t="shared" ref="AY36" si="95">IF(AY37="x","x",IF(AY38="x","x",IF(AY39="x","x",IF(AY40="x","x",IF(AY41="x","x",IF(AY42="x","x",IF(AY43="x","x",IF(AY44="x","x",""))))))))</f>
        <v/>
      </c>
      <c r="AZ36" s="105" t="str">
        <f t="shared" ref="AZ36" si="96">IF(AZ37="x","x",IF(AZ38="x","x",IF(AZ39="x","x",IF(AZ40="x","x",IF(AZ41="x","x",IF(AZ42="x","x",IF(AZ43="x","x",IF(AZ44="x","x",""))))))))</f>
        <v/>
      </c>
    </row>
    <row r="37" spans="2:52" s="15" customFormat="1" ht="35.1" hidden="1" customHeight="1" outlineLevel="1">
      <c r="B37" s="134"/>
      <c r="C37" s="83"/>
      <c r="D37" s="88"/>
      <c r="E37" s="106"/>
      <c r="F37" s="44"/>
      <c r="G37" s="44"/>
      <c r="H37" s="88"/>
      <c r="I37" s="106"/>
      <c r="J37" s="44"/>
      <c r="K37" s="44"/>
      <c r="L37" s="107"/>
      <c r="M37" s="106"/>
      <c r="N37" s="44"/>
      <c r="O37" s="44"/>
      <c r="P37" s="107"/>
      <c r="Q37" s="106"/>
      <c r="R37" s="44"/>
      <c r="S37" s="44"/>
      <c r="T37" s="107"/>
      <c r="U37" s="106"/>
      <c r="V37" s="44"/>
      <c r="W37" s="44"/>
      <c r="X37" s="107"/>
      <c r="Y37" s="106"/>
      <c r="Z37" s="44"/>
      <c r="AA37" s="44"/>
      <c r="AB37" s="107"/>
      <c r="AC37" s="106"/>
      <c r="AD37" s="44"/>
      <c r="AE37" s="44"/>
      <c r="AF37" s="107"/>
      <c r="AG37" s="106"/>
      <c r="AH37" s="44"/>
      <c r="AI37" s="44"/>
      <c r="AJ37" s="107"/>
      <c r="AK37" s="106"/>
      <c r="AL37" s="44"/>
      <c r="AM37" s="44"/>
      <c r="AN37" s="107"/>
      <c r="AO37" s="106"/>
      <c r="AP37" s="44"/>
      <c r="AQ37" s="44"/>
      <c r="AR37" s="107"/>
      <c r="AS37" s="106"/>
      <c r="AT37" s="44"/>
      <c r="AU37" s="44"/>
      <c r="AV37" s="107"/>
      <c r="AW37" s="106"/>
      <c r="AX37" s="44"/>
      <c r="AY37" s="44"/>
      <c r="AZ37" s="107"/>
    </row>
    <row r="38" spans="2:52" s="15" customFormat="1" ht="35.1" hidden="1" customHeight="1" outlineLevel="1">
      <c r="B38" s="134"/>
      <c r="C38" s="83"/>
      <c r="D38" s="88"/>
      <c r="E38" s="106"/>
      <c r="F38" s="44"/>
      <c r="G38" s="44"/>
      <c r="H38" s="88"/>
      <c r="I38" s="106"/>
      <c r="J38" s="44"/>
      <c r="K38" s="44"/>
      <c r="L38" s="107"/>
      <c r="M38" s="106"/>
      <c r="N38" s="44"/>
      <c r="O38" s="44"/>
      <c r="P38" s="107"/>
      <c r="Q38" s="106"/>
      <c r="R38" s="44"/>
      <c r="S38" s="44"/>
      <c r="T38" s="107"/>
      <c r="U38" s="106"/>
      <c r="V38" s="44"/>
      <c r="W38" s="44"/>
      <c r="X38" s="107"/>
      <c r="Y38" s="106"/>
      <c r="Z38" s="44"/>
      <c r="AA38" s="44"/>
      <c r="AB38" s="107"/>
      <c r="AC38" s="106"/>
      <c r="AD38" s="44"/>
      <c r="AE38" s="44"/>
      <c r="AF38" s="107"/>
      <c r="AG38" s="106"/>
      <c r="AH38" s="44"/>
      <c r="AI38" s="44"/>
      <c r="AJ38" s="107"/>
      <c r="AK38" s="106"/>
      <c r="AL38" s="44"/>
      <c r="AM38" s="44"/>
      <c r="AN38" s="107"/>
      <c r="AO38" s="106"/>
      <c r="AP38" s="44"/>
      <c r="AQ38" s="44"/>
      <c r="AR38" s="107"/>
      <c r="AS38" s="106"/>
      <c r="AT38" s="44"/>
      <c r="AU38" s="44"/>
      <c r="AV38" s="107"/>
      <c r="AW38" s="106"/>
      <c r="AX38" s="44"/>
      <c r="AY38" s="44"/>
      <c r="AZ38" s="107"/>
    </row>
    <row r="39" spans="2:52" s="15" customFormat="1" ht="35.1" hidden="1" customHeight="1" outlineLevel="1">
      <c r="B39" s="134"/>
      <c r="C39" s="83"/>
      <c r="D39" s="88"/>
      <c r="E39" s="106"/>
      <c r="F39" s="44"/>
      <c r="G39" s="44"/>
      <c r="H39" s="88"/>
      <c r="I39" s="106"/>
      <c r="J39" s="44"/>
      <c r="K39" s="44"/>
      <c r="L39" s="107"/>
      <c r="M39" s="106"/>
      <c r="N39" s="44"/>
      <c r="O39" s="44"/>
      <c r="P39" s="107"/>
      <c r="Q39" s="106"/>
      <c r="R39" s="44"/>
      <c r="S39" s="44"/>
      <c r="T39" s="107"/>
      <c r="U39" s="106"/>
      <c r="V39" s="44"/>
      <c r="W39" s="44"/>
      <c r="X39" s="107"/>
      <c r="Y39" s="106"/>
      <c r="Z39" s="44"/>
      <c r="AA39" s="44"/>
      <c r="AB39" s="107"/>
      <c r="AC39" s="106"/>
      <c r="AD39" s="44"/>
      <c r="AE39" s="44"/>
      <c r="AF39" s="107"/>
      <c r="AG39" s="106"/>
      <c r="AH39" s="44"/>
      <c r="AI39" s="44"/>
      <c r="AJ39" s="107"/>
      <c r="AK39" s="106"/>
      <c r="AL39" s="44"/>
      <c r="AM39" s="44"/>
      <c r="AN39" s="107"/>
      <c r="AO39" s="106"/>
      <c r="AP39" s="44"/>
      <c r="AQ39" s="44"/>
      <c r="AR39" s="107"/>
      <c r="AS39" s="106"/>
      <c r="AT39" s="44"/>
      <c r="AU39" s="44"/>
      <c r="AV39" s="107"/>
      <c r="AW39" s="106"/>
      <c r="AX39" s="44"/>
      <c r="AY39" s="44"/>
      <c r="AZ39" s="107"/>
    </row>
    <row r="40" spans="2:52" s="15" customFormat="1" ht="35.1" hidden="1" customHeight="1" outlineLevel="1">
      <c r="B40" s="134"/>
      <c r="C40" s="83"/>
      <c r="D40" s="88"/>
      <c r="E40" s="106"/>
      <c r="F40" s="44"/>
      <c r="G40" s="44"/>
      <c r="H40" s="88"/>
      <c r="I40" s="106"/>
      <c r="J40" s="44"/>
      <c r="K40" s="44"/>
      <c r="L40" s="107"/>
      <c r="M40" s="106"/>
      <c r="N40" s="44"/>
      <c r="O40" s="44"/>
      <c r="P40" s="107"/>
      <c r="Q40" s="106"/>
      <c r="R40" s="44"/>
      <c r="S40" s="44"/>
      <c r="T40" s="107"/>
      <c r="U40" s="106"/>
      <c r="V40" s="44"/>
      <c r="W40" s="44"/>
      <c r="X40" s="107"/>
      <c r="Y40" s="106"/>
      <c r="Z40" s="44"/>
      <c r="AA40" s="44"/>
      <c r="AB40" s="107"/>
      <c r="AC40" s="106"/>
      <c r="AD40" s="44"/>
      <c r="AE40" s="44"/>
      <c r="AF40" s="107"/>
      <c r="AG40" s="106"/>
      <c r="AH40" s="44"/>
      <c r="AI40" s="44"/>
      <c r="AJ40" s="107"/>
      <c r="AK40" s="106"/>
      <c r="AL40" s="44"/>
      <c r="AM40" s="44"/>
      <c r="AN40" s="107"/>
      <c r="AO40" s="106"/>
      <c r="AP40" s="44"/>
      <c r="AQ40" s="44"/>
      <c r="AR40" s="107"/>
      <c r="AS40" s="106"/>
      <c r="AT40" s="44"/>
      <c r="AU40" s="44"/>
      <c r="AV40" s="107"/>
      <c r="AW40" s="106"/>
      <c r="AX40" s="44"/>
      <c r="AY40" s="44"/>
      <c r="AZ40" s="107"/>
    </row>
    <row r="41" spans="2:52" s="15" customFormat="1" ht="35.1" hidden="1" customHeight="1" outlineLevel="1">
      <c r="B41" s="134"/>
      <c r="C41" s="83"/>
      <c r="D41" s="88"/>
      <c r="E41" s="106"/>
      <c r="F41" s="44"/>
      <c r="G41" s="44"/>
      <c r="H41" s="88"/>
      <c r="I41" s="106"/>
      <c r="J41" s="44"/>
      <c r="K41" s="44"/>
      <c r="L41" s="107"/>
      <c r="M41" s="106"/>
      <c r="N41" s="44"/>
      <c r="O41" s="44"/>
      <c r="P41" s="107"/>
      <c r="Q41" s="106"/>
      <c r="R41" s="44"/>
      <c r="S41" s="44"/>
      <c r="T41" s="107"/>
      <c r="U41" s="106"/>
      <c r="V41" s="44"/>
      <c r="W41" s="44"/>
      <c r="X41" s="107"/>
      <c r="Y41" s="106"/>
      <c r="Z41" s="44"/>
      <c r="AA41" s="44"/>
      <c r="AB41" s="107"/>
      <c r="AC41" s="106"/>
      <c r="AD41" s="44"/>
      <c r="AE41" s="44"/>
      <c r="AF41" s="107"/>
      <c r="AG41" s="106"/>
      <c r="AH41" s="44"/>
      <c r="AI41" s="44"/>
      <c r="AJ41" s="107"/>
      <c r="AK41" s="106"/>
      <c r="AL41" s="44"/>
      <c r="AM41" s="44"/>
      <c r="AN41" s="107"/>
      <c r="AO41" s="106"/>
      <c r="AP41" s="44"/>
      <c r="AQ41" s="44"/>
      <c r="AR41" s="107"/>
      <c r="AS41" s="106"/>
      <c r="AT41" s="44"/>
      <c r="AU41" s="44"/>
      <c r="AV41" s="107"/>
      <c r="AW41" s="106"/>
      <c r="AX41" s="44"/>
      <c r="AY41" s="44"/>
      <c r="AZ41" s="107"/>
    </row>
    <row r="42" spans="2:52" s="15" customFormat="1" ht="35.1" hidden="1" customHeight="1" outlineLevel="1">
      <c r="B42" s="134"/>
      <c r="C42" s="83"/>
      <c r="D42" s="88"/>
      <c r="E42" s="106"/>
      <c r="F42" s="44"/>
      <c r="G42" s="44"/>
      <c r="H42" s="88"/>
      <c r="I42" s="106"/>
      <c r="J42" s="44"/>
      <c r="K42" s="44"/>
      <c r="L42" s="107"/>
      <c r="M42" s="106"/>
      <c r="N42" s="44"/>
      <c r="O42" s="44"/>
      <c r="P42" s="107"/>
      <c r="Q42" s="106"/>
      <c r="R42" s="44"/>
      <c r="S42" s="44"/>
      <c r="T42" s="107"/>
      <c r="U42" s="106"/>
      <c r="V42" s="44"/>
      <c r="W42" s="44"/>
      <c r="X42" s="107"/>
      <c r="Y42" s="106"/>
      <c r="Z42" s="44"/>
      <c r="AA42" s="44"/>
      <c r="AB42" s="107"/>
      <c r="AC42" s="106"/>
      <c r="AD42" s="44"/>
      <c r="AE42" s="44"/>
      <c r="AF42" s="107"/>
      <c r="AG42" s="106"/>
      <c r="AH42" s="44"/>
      <c r="AI42" s="44"/>
      <c r="AJ42" s="107"/>
      <c r="AK42" s="106"/>
      <c r="AL42" s="44"/>
      <c r="AM42" s="44"/>
      <c r="AN42" s="107"/>
      <c r="AO42" s="106"/>
      <c r="AP42" s="44"/>
      <c r="AQ42" s="44"/>
      <c r="AR42" s="107"/>
      <c r="AS42" s="106"/>
      <c r="AT42" s="44"/>
      <c r="AU42" s="44"/>
      <c r="AV42" s="107"/>
      <c r="AW42" s="106"/>
      <c r="AX42" s="44"/>
      <c r="AY42" s="44"/>
      <c r="AZ42" s="107"/>
    </row>
    <row r="43" spans="2:52" s="15" customFormat="1" ht="35.1" hidden="1" customHeight="1" outlineLevel="1">
      <c r="B43" s="134"/>
      <c r="C43" s="83"/>
      <c r="D43" s="88"/>
      <c r="E43" s="106"/>
      <c r="F43" s="44"/>
      <c r="G43" s="44"/>
      <c r="H43" s="88"/>
      <c r="I43" s="106"/>
      <c r="J43" s="44"/>
      <c r="K43" s="44"/>
      <c r="L43" s="107"/>
      <c r="M43" s="106"/>
      <c r="N43" s="44"/>
      <c r="O43" s="44"/>
      <c r="P43" s="107"/>
      <c r="Q43" s="106"/>
      <c r="R43" s="44"/>
      <c r="S43" s="44"/>
      <c r="T43" s="107"/>
      <c r="U43" s="106"/>
      <c r="V43" s="44"/>
      <c r="W43" s="44"/>
      <c r="X43" s="107"/>
      <c r="Y43" s="106"/>
      <c r="Z43" s="44"/>
      <c r="AA43" s="44"/>
      <c r="AB43" s="107"/>
      <c r="AC43" s="106"/>
      <c r="AD43" s="44"/>
      <c r="AE43" s="44"/>
      <c r="AF43" s="107"/>
      <c r="AG43" s="106"/>
      <c r="AH43" s="44"/>
      <c r="AI43" s="44"/>
      <c r="AJ43" s="107"/>
      <c r="AK43" s="106"/>
      <c r="AL43" s="44"/>
      <c r="AM43" s="44"/>
      <c r="AN43" s="107"/>
      <c r="AO43" s="106"/>
      <c r="AP43" s="44"/>
      <c r="AQ43" s="44"/>
      <c r="AR43" s="107"/>
      <c r="AS43" s="106"/>
      <c r="AT43" s="44"/>
      <c r="AU43" s="44"/>
      <c r="AV43" s="107"/>
      <c r="AW43" s="106"/>
      <c r="AX43" s="44"/>
      <c r="AY43" s="44"/>
      <c r="AZ43" s="107"/>
    </row>
    <row r="44" spans="2:52" s="15" customFormat="1" ht="35.1" hidden="1" customHeight="1" outlineLevel="1">
      <c r="B44" s="134"/>
      <c r="C44" s="83"/>
      <c r="D44" s="88"/>
      <c r="E44" s="106"/>
      <c r="F44" s="44"/>
      <c r="G44" s="44"/>
      <c r="H44" s="88"/>
      <c r="I44" s="106"/>
      <c r="J44" s="44"/>
      <c r="K44" s="44"/>
      <c r="L44" s="107"/>
      <c r="M44" s="106"/>
      <c r="N44" s="44"/>
      <c r="O44" s="44"/>
      <c r="P44" s="107"/>
      <c r="Q44" s="106"/>
      <c r="R44" s="44"/>
      <c r="S44" s="44"/>
      <c r="T44" s="107"/>
      <c r="U44" s="106"/>
      <c r="V44" s="44"/>
      <c r="W44" s="44"/>
      <c r="X44" s="107"/>
      <c r="Y44" s="106"/>
      <c r="Z44" s="44"/>
      <c r="AA44" s="44"/>
      <c r="AB44" s="107"/>
      <c r="AC44" s="106"/>
      <c r="AD44" s="44"/>
      <c r="AE44" s="44"/>
      <c r="AF44" s="107"/>
      <c r="AG44" s="106"/>
      <c r="AH44" s="44"/>
      <c r="AI44" s="44"/>
      <c r="AJ44" s="107"/>
      <c r="AK44" s="106"/>
      <c r="AL44" s="44"/>
      <c r="AM44" s="44"/>
      <c r="AN44" s="107"/>
      <c r="AO44" s="106"/>
      <c r="AP44" s="44"/>
      <c r="AQ44" s="44"/>
      <c r="AR44" s="107"/>
      <c r="AS44" s="106"/>
      <c r="AT44" s="44"/>
      <c r="AU44" s="44"/>
      <c r="AV44" s="107"/>
      <c r="AW44" s="106"/>
      <c r="AX44" s="44"/>
      <c r="AY44" s="44"/>
      <c r="AZ44" s="107"/>
    </row>
    <row r="45" spans="2:52" s="15" customFormat="1" ht="35.1" customHeight="1" collapsed="1">
      <c r="B45" s="133"/>
      <c r="C45" s="97">
        <f>SUM(C46:C53)</f>
        <v>0</v>
      </c>
      <c r="D45" s="101">
        <f>COUNTIF(E45:AZ45,"x")</f>
        <v>0</v>
      </c>
      <c r="E45" s="104" t="str">
        <f t="shared" si="2"/>
        <v/>
      </c>
      <c r="F45" s="21" t="str">
        <f t="shared" ref="F45" si="97">IF(F46="x","x",IF(F47="x","x",IF(F48="x","x",IF(F49="x","x",IF(F50="x","x",IF(F51="x","x",IF(F52="x","x",IF(F53="x","x",""))))))))</f>
        <v/>
      </c>
      <c r="G45" s="21" t="str">
        <f t="shared" ref="G45" si="98">IF(G46="x","x",IF(G47="x","x",IF(G48="x","x",IF(G49="x","x",IF(G50="x","x",IF(G51="x","x",IF(G52="x","x",IF(G53="x","x",""))))))))</f>
        <v/>
      </c>
      <c r="H45" s="101" t="str">
        <f t="shared" ref="H45" si="99">IF(H46="x","x",IF(H47="x","x",IF(H48="x","x",IF(H49="x","x",IF(H50="x","x",IF(H51="x","x",IF(H52="x","x",IF(H53="x","x",""))))))))</f>
        <v/>
      </c>
      <c r="I45" s="104" t="str">
        <f t="shared" ref="I45" si="100">IF(I46="x","x",IF(I47="x","x",IF(I48="x","x",IF(I49="x","x",IF(I50="x","x",IF(I51="x","x",IF(I52="x","x",IF(I53="x","x",""))))))))</f>
        <v/>
      </c>
      <c r="J45" s="21" t="str">
        <f t="shared" ref="J45" si="101">IF(J46="x","x",IF(J47="x","x",IF(J48="x","x",IF(J49="x","x",IF(J50="x","x",IF(J51="x","x",IF(J52="x","x",IF(J53="x","x",""))))))))</f>
        <v/>
      </c>
      <c r="K45" s="21" t="str">
        <f t="shared" ref="K45" si="102">IF(K46="x","x",IF(K47="x","x",IF(K48="x","x",IF(K49="x","x",IF(K50="x","x",IF(K51="x","x",IF(K52="x","x",IF(K53="x","x",""))))))))</f>
        <v/>
      </c>
      <c r="L45" s="105" t="str">
        <f t="shared" ref="L45" si="103">IF(L46="x","x",IF(L47="x","x",IF(L48="x","x",IF(L49="x","x",IF(L50="x","x",IF(L51="x","x",IF(L52="x","x",IF(L53="x","x",""))))))))</f>
        <v/>
      </c>
      <c r="M45" s="104" t="str">
        <f t="shared" ref="M45" si="104">IF(M46="x","x",IF(M47="x","x",IF(M48="x","x",IF(M49="x","x",IF(M50="x","x",IF(M51="x","x",IF(M52="x","x",IF(M53="x","x",""))))))))</f>
        <v/>
      </c>
      <c r="N45" s="21" t="str">
        <f t="shared" ref="N45" si="105">IF(N46="x","x",IF(N47="x","x",IF(N48="x","x",IF(N49="x","x",IF(N50="x","x",IF(N51="x","x",IF(N52="x","x",IF(N53="x","x",""))))))))</f>
        <v/>
      </c>
      <c r="O45" s="21" t="str">
        <f t="shared" ref="O45" si="106">IF(O46="x","x",IF(O47="x","x",IF(O48="x","x",IF(O49="x","x",IF(O50="x","x",IF(O51="x","x",IF(O52="x","x",IF(O53="x","x",""))))))))</f>
        <v/>
      </c>
      <c r="P45" s="105" t="str">
        <f t="shared" ref="P45" si="107">IF(P46="x","x",IF(P47="x","x",IF(P48="x","x",IF(P49="x","x",IF(P50="x","x",IF(P51="x","x",IF(P52="x","x",IF(P53="x","x",""))))))))</f>
        <v/>
      </c>
      <c r="Q45" s="104" t="str">
        <f t="shared" ref="Q45" si="108">IF(Q46="x","x",IF(Q47="x","x",IF(Q48="x","x",IF(Q49="x","x",IF(Q50="x","x",IF(Q51="x","x",IF(Q52="x","x",IF(Q53="x","x",""))))))))</f>
        <v/>
      </c>
      <c r="R45" s="21" t="str">
        <f t="shared" ref="R45" si="109">IF(R46="x","x",IF(R47="x","x",IF(R48="x","x",IF(R49="x","x",IF(R50="x","x",IF(R51="x","x",IF(R52="x","x",IF(R53="x","x",""))))))))</f>
        <v/>
      </c>
      <c r="S45" s="21" t="str">
        <f t="shared" ref="S45" si="110">IF(S46="x","x",IF(S47="x","x",IF(S48="x","x",IF(S49="x","x",IF(S50="x","x",IF(S51="x","x",IF(S52="x","x",IF(S53="x","x",""))))))))</f>
        <v/>
      </c>
      <c r="T45" s="105" t="str">
        <f t="shared" ref="T45" si="111">IF(T46="x","x",IF(T47="x","x",IF(T48="x","x",IF(T49="x","x",IF(T50="x","x",IF(T51="x","x",IF(T52="x","x",IF(T53="x","x",""))))))))</f>
        <v/>
      </c>
      <c r="U45" s="104" t="str">
        <f t="shared" ref="U45" si="112">IF(U46="x","x",IF(U47="x","x",IF(U48="x","x",IF(U49="x","x",IF(U50="x","x",IF(U51="x","x",IF(U52="x","x",IF(U53="x","x",""))))))))</f>
        <v/>
      </c>
      <c r="V45" s="21" t="str">
        <f t="shared" ref="V45" si="113">IF(V46="x","x",IF(V47="x","x",IF(V48="x","x",IF(V49="x","x",IF(V50="x","x",IF(V51="x","x",IF(V52="x","x",IF(V53="x","x",""))))))))</f>
        <v/>
      </c>
      <c r="W45" s="21" t="str">
        <f t="shared" ref="W45" si="114">IF(W46="x","x",IF(W47="x","x",IF(W48="x","x",IF(W49="x","x",IF(W50="x","x",IF(W51="x","x",IF(W52="x","x",IF(W53="x","x",""))))))))</f>
        <v/>
      </c>
      <c r="X45" s="105" t="str">
        <f t="shared" ref="X45" si="115">IF(X46="x","x",IF(X47="x","x",IF(X48="x","x",IF(X49="x","x",IF(X50="x","x",IF(X51="x","x",IF(X52="x","x",IF(X53="x","x",""))))))))</f>
        <v/>
      </c>
      <c r="Y45" s="104" t="str">
        <f t="shared" ref="Y45" si="116">IF(Y46="x","x",IF(Y47="x","x",IF(Y48="x","x",IF(Y49="x","x",IF(Y50="x","x",IF(Y51="x","x",IF(Y52="x","x",IF(Y53="x","x",""))))))))</f>
        <v/>
      </c>
      <c r="Z45" s="21" t="str">
        <f t="shared" ref="Z45" si="117">IF(Z46="x","x",IF(Z47="x","x",IF(Z48="x","x",IF(Z49="x","x",IF(Z50="x","x",IF(Z51="x","x",IF(Z52="x","x",IF(Z53="x","x",""))))))))</f>
        <v/>
      </c>
      <c r="AA45" s="21" t="str">
        <f t="shared" ref="AA45" si="118">IF(AA46="x","x",IF(AA47="x","x",IF(AA48="x","x",IF(AA49="x","x",IF(AA50="x","x",IF(AA51="x","x",IF(AA52="x","x",IF(AA53="x","x",""))))))))</f>
        <v/>
      </c>
      <c r="AB45" s="105" t="str">
        <f t="shared" ref="AB45" si="119">IF(AB46="x","x",IF(AB47="x","x",IF(AB48="x","x",IF(AB49="x","x",IF(AB50="x","x",IF(AB51="x","x",IF(AB52="x","x",IF(AB53="x","x",""))))))))</f>
        <v/>
      </c>
      <c r="AC45" s="104" t="str">
        <f t="shared" ref="AC45" si="120">IF(AC46="x","x",IF(AC47="x","x",IF(AC48="x","x",IF(AC49="x","x",IF(AC50="x","x",IF(AC51="x","x",IF(AC52="x","x",IF(AC53="x","x",""))))))))</f>
        <v/>
      </c>
      <c r="AD45" s="21" t="str">
        <f t="shared" ref="AD45" si="121">IF(AD46="x","x",IF(AD47="x","x",IF(AD48="x","x",IF(AD49="x","x",IF(AD50="x","x",IF(AD51="x","x",IF(AD52="x","x",IF(AD53="x","x",""))))))))</f>
        <v/>
      </c>
      <c r="AE45" s="21" t="str">
        <f t="shared" ref="AE45" si="122">IF(AE46="x","x",IF(AE47="x","x",IF(AE48="x","x",IF(AE49="x","x",IF(AE50="x","x",IF(AE51="x","x",IF(AE52="x","x",IF(AE53="x","x",""))))))))</f>
        <v/>
      </c>
      <c r="AF45" s="105" t="str">
        <f t="shared" ref="AF45" si="123">IF(AF46="x","x",IF(AF47="x","x",IF(AF48="x","x",IF(AF49="x","x",IF(AF50="x","x",IF(AF51="x","x",IF(AF52="x","x",IF(AF53="x","x",""))))))))</f>
        <v/>
      </c>
      <c r="AG45" s="104" t="str">
        <f t="shared" ref="AG45" si="124">IF(AG46="x","x",IF(AG47="x","x",IF(AG48="x","x",IF(AG49="x","x",IF(AG50="x","x",IF(AG51="x","x",IF(AG52="x","x",IF(AG53="x","x",""))))))))</f>
        <v/>
      </c>
      <c r="AH45" s="21" t="str">
        <f t="shared" ref="AH45" si="125">IF(AH46="x","x",IF(AH47="x","x",IF(AH48="x","x",IF(AH49="x","x",IF(AH50="x","x",IF(AH51="x","x",IF(AH52="x","x",IF(AH53="x","x",""))))))))</f>
        <v/>
      </c>
      <c r="AI45" s="21" t="str">
        <f t="shared" ref="AI45" si="126">IF(AI46="x","x",IF(AI47="x","x",IF(AI48="x","x",IF(AI49="x","x",IF(AI50="x","x",IF(AI51="x","x",IF(AI52="x","x",IF(AI53="x","x",""))))))))</f>
        <v/>
      </c>
      <c r="AJ45" s="105" t="str">
        <f t="shared" ref="AJ45" si="127">IF(AJ46="x","x",IF(AJ47="x","x",IF(AJ48="x","x",IF(AJ49="x","x",IF(AJ50="x","x",IF(AJ51="x","x",IF(AJ52="x","x",IF(AJ53="x","x",""))))))))</f>
        <v/>
      </c>
      <c r="AK45" s="104" t="str">
        <f t="shared" ref="AK45" si="128">IF(AK46="x","x",IF(AK47="x","x",IF(AK48="x","x",IF(AK49="x","x",IF(AK50="x","x",IF(AK51="x","x",IF(AK52="x","x",IF(AK53="x","x",""))))))))</f>
        <v/>
      </c>
      <c r="AL45" s="21" t="str">
        <f t="shared" ref="AL45" si="129">IF(AL46="x","x",IF(AL47="x","x",IF(AL48="x","x",IF(AL49="x","x",IF(AL50="x","x",IF(AL51="x","x",IF(AL52="x","x",IF(AL53="x","x",""))))))))</f>
        <v/>
      </c>
      <c r="AM45" s="21" t="str">
        <f t="shared" ref="AM45" si="130">IF(AM46="x","x",IF(AM47="x","x",IF(AM48="x","x",IF(AM49="x","x",IF(AM50="x","x",IF(AM51="x","x",IF(AM52="x","x",IF(AM53="x","x",""))))))))</f>
        <v/>
      </c>
      <c r="AN45" s="105" t="str">
        <f t="shared" ref="AN45" si="131">IF(AN46="x","x",IF(AN47="x","x",IF(AN48="x","x",IF(AN49="x","x",IF(AN50="x","x",IF(AN51="x","x",IF(AN52="x","x",IF(AN53="x","x",""))))))))</f>
        <v/>
      </c>
      <c r="AO45" s="104" t="str">
        <f t="shared" ref="AO45" si="132">IF(AO46="x","x",IF(AO47="x","x",IF(AO48="x","x",IF(AO49="x","x",IF(AO50="x","x",IF(AO51="x","x",IF(AO52="x","x",IF(AO53="x","x",""))))))))</f>
        <v/>
      </c>
      <c r="AP45" s="21" t="str">
        <f t="shared" ref="AP45" si="133">IF(AP46="x","x",IF(AP47="x","x",IF(AP48="x","x",IF(AP49="x","x",IF(AP50="x","x",IF(AP51="x","x",IF(AP52="x","x",IF(AP53="x","x",""))))))))</f>
        <v/>
      </c>
      <c r="AQ45" s="21" t="str">
        <f t="shared" ref="AQ45" si="134">IF(AQ46="x","x",IF(AQ47="x","x",IF(AQ48="x","x",IF(AQ49="x","x",IF(AQ50="x","x",IF(AQ51="x","x",IF(AQ52="x","x",IF(AQ53="x","x",""))))))))</f>
        <v/>
      </c>
      <c r="AR45" s="105" t="str">
        <f t="shared" ref="AR45" si="135">IF(AR46="x","x",IF(AR47="x","x",IF(AR48="x","x",IF(AR49="x","x",IF(AR50="x","x",IF(AR51="x","x",IF(AR52="x","x",IF(AR53="x","x",""))))))))</f>
        <v/>
      </c>
      <c r="AS45" s="104" t="str">
        <f t="shared" ref="AS45" si="136">IF(AS46="x","x",IF(AS47="x","x",IF(AS48="x","x",IF(AS49="x","x",IF(AS50="x","x",IF(AS51="x","x",IF(AS52="x","x",IF(AS53="x","x",""))))))))</f>
        <v/>
      </c>
      <c r="AT45" s="21" t="str">
        <f t="shared" ref="AT45" si="137">IF(AT46="x","x",IF(AT47="x","x",IF(AT48="x","x",IF(AT49="x","x",IF(AT50="x","x",IF(AT51="x","x",IF(AT52="x","x",IF(AT53="x","x",""))))))))</f>
        <v/>
      </c>
      <c r="AU45" s="21" t="str">
        <f t="shared" ref="AU45" si="138">IF(AU46="x","x",IF(AU47="x","x",IF(AU48="x","x",IF(AU49="x","x",IF(AU50="x","x",IF(AU51="x","x",IF(AU52="x","x",IF(AU53="x","x",""))))))))</f>
        <v/>
      </c>
      <c r="AV45" s="105" t="str">
        <f t="shared" ref="AV45" si="139">IF(AV46="x","x",IF(AV47="x","x",IF(AV48="x","x",IF(AV49="x","x",IF(AV50="x","x",IF(AV51="x","x",IF(AV52="x","x",IF(AV53="x","x",""))))))))</f>
        <v/>
      </c>
      <c r="AW45" s="104" t="str">
        <f t="shared" ref="AW45" si="140">IF(AW46="x","x",IF(AW47="x","x",IF(AW48="x","x",IF(AW49="x","x",IF(AW50="x","x",IF(AW51="x","x",IF(AW52="x","x",IF(AW53="x","x",""))))))))</f>
        <v/>
      </c>
      <c r="AX45" s="21" t="str">
        <f t="shared" ref="AX45" si="141">IF(AX46="x","x",IF(AX47="x","x",IF(AX48="x","x",IF(AX49="x","x",IF(AX50="x","x",IF(AX51="x","x",IF(AX52="x","x",IF(AX53="x","x",""))))))))</f>
        <v/>
      </c>
      <c r="AY45" s="21" t="str">
        <f t="shared" ref="AY45" si="142">IF(AY46="x","x",IF(AY47="x","x",IF(AY48="x","x",IF(AY49="x","x",IF(AY50="x","x",IF(AY51="x","x",IF(AY52="x","x",IF(AY53="x","x",""))))))))</f>
        <v/>
      </c>
      <c r="AZ45" s="105" t="str">
        <f t="shared" ref="AZ45" si="143">IF(AZ46="x","x",IF(AZ47="x","x",IF(AZ48="x","x",IF(AZ49="x","x",IF(AZ50="x","x",IF(AZ51="x","x",IF(AZ52="x","x",IF(AZ53="x","x",""))))))))</f>
        <v/>
      </c>
    </row>
    <row r="46" spans="2:52" s="15" customFormat="1" ht="35.1" hidden="1" customHeight="1" outlineLevel="1">
      <c r="B46" s="134"/>
      <c r="C46" s="99"/>
      <c r="D46" s="103"/>
      <c r="E46" s="106"/>
      <c r="F46" s="44"/>
      <c r="G46" s="44"/>
      <c r="H46" s="88"/>
      <c r="I46" s="106"/>
      <c r="J46" s="44"/>
      <c r="K46" s="44"/>
      <c r="L46" s="107"/>
      <c r="M46" s="106"/>
      <c r="N46" s="44"/>
      <c r="O46" s="44"/>
      <c r="P46" s="107"/>
      <c r="Q46" s="106"/>
      <c r="R46" s="44"/>
      <c r="S46" s="44"/>
      <c r="T46" s="107"/>
      <c r="U46" s="106"/>
      <c r="V46" s="44"/>
      <c r="W46" s="44"/>
      <c r="X46" s="107"/>
      <c r="Y46" s="106"/>
      <c r="Z46" s="44"/>
      <c r="AA46" s="44"/>
      <c r="AB46" s="107"/>
      <c r="AC46" s="106"/>
      <c r="AD46" s="44"/>
      <c r="AE46" s="44"/>
      <c r="AF46" s="107"/>
      <c r="AG46" s="106"/>
      <c r="AH46" s="44"/>
      <c r="AI46" s="44"/>
      <c r="AJ46" s="107"/>
      <c r="AK46" s="106"/>
      <c r="AL46" s="44"/>
      <c r="AM46" s="44"/>
      <c r="AN46" s="107"/>
      <c r="AO46" s="106"/>
      <c r="AP46" s="44"/>
      <c r="AQ46" s="44"/>
      <c r="AR46" s="107"/>
      <c r="AS46" s="106"/>
      <c r="AT46" s="44"/>
      <c r="AU46" s="44"/>
      <c r="AV46" s="107"/>
      <c r="AW46" s="106"/>
      <c r="AX46" s="44"/>
      <c r="AY46" s="44"/>
      <c r="AZ46" s="107"/>
    </row>
    <row r="47" spans="2:52" s="15" customFormat="1" ht="35.1" hidden="1" customHeight="1" outlineLevel="1">
      <c r="B47" s="134"/>
      <c r="C47" s="99"/>
      <c r="D47" s="103"/>
      <c r="E47" s="106"/>
      <c r="F47" s="44"/>
      <c r="G47" s="44"/>
      <c r="H47" s="88"/>
      <c r="I47" s="106"/>
      <c r="J47" s="44"/>
      <c r="K47" s="44"/>
      <c r="L47" s="107"/>
      <c r="M47" s="106"/>
      <c r="N47" s="44"/>
      <c r="O47" s="44"/>
      <c r="P47" s="107"/>
      <c r="Q47" s="106"/>
      <c r="R47" s="44"/>
      <c r="S47" s="44"/>
      <c r="T47" s="107"/>
      <c r="U47" s="106"/>
      <c r="V47" s="44"/>
      <c r="W47" s="44"/>
      <c r="X47" s="107"/>
      <c r="Y47" s="106"/>
      <c r="Z47" s="44"/>
      <c r="AA47" s="44"/>
      <c r="AB47" s="107"/>
      <c r="AC47" s="106"/>
      <c r="AD47" s="44"/>
      <c r="AE47" s="44"/>
      <c r="AF47" s="107"/>
      <c r="AG47" s="106"/>
      <c r="AH47" s="44"/>
      <c r="AI47" s="44"/>
      <c r="AJ47" s="107"/>
      <c r="AK47" s="106"/>
      <c r="AL47" s="44"/>
      <c r="AM47" s="44"/>
      <c r="AN47" s="107"/>
      <c r="AO47" s="106"/>
      <c r="AP47" s="44"/>
      <c r="AQ47" s="44"/>
      <c r="AR47" s="107"/>
      <c r="AS47" s="106"/>
      <c r="AT47" s="44"/>
      <c r="AU47" s="44"/>
      <c r="AV47" s="107"/>
      <c r="AW47" s="106"/>
      <c r="AX47" s="44"/>
      <c r="AY47" s="44"/>
      <c r="AZ47" s="107"/>
    </row>
    <row r="48" spans="2:52" s="15" customFormat="1" ht="35.1" hidden="1" customHeight="1" outlineLevel="1">
      <c r="B48" s="134"/>
      <c r="C48" s="99"/>
      <c r="D48" s="103"/>
      <c r="E48" s="106"/>
      <c r="F48" s="44"/>
      <c r="G48" s="44"/>
      <c r="H48" s="88"/>
      <c r="I48" s="106"/>
      <c r="J48" s="44"/>
      <c r="K48" s="44"/>
      <c r="L48" s="107"/>
      <c r="M48" s="106"/>
      <c r="N48" s="44"/>
      <c r="O48" s="44"/>
      <c r="P48" s="107"/>
      <c r="Q48" s="106"/>
      <c r="R48" s="44"/>
      <c r="S48" s="44"/>
      <c r="T48" s="107"/>
      <c r="U48" s="106"/>
      <c r="V48" s="44"/>
      <c r="W48" s="44"/>
      <c r="X48" s="107"/>
      <c r="Y48" s="106"/>
      <c r="Z48" s="44"/>
      <c r="AA48" s="44"/>
      <c r="AB48" s="107"/>
      <c r="AC48" s="106"/>
      <c r="AD48" s="44"/>
      <c r="AE48" s="44"/>
      <c r="AF48" s="107"/>
      <c r="AG48" s="106"/>
      <c r="AH48" s="44"/>
      <c r="AI48" s="44"/>
      <c r="AJ48" s="107"/>
      <c r="AK48" s="106"/>
      <c r="AL48" s="44"/>
      <c r="AM48" s="44"/>
      <c r="AN48" s="107"/>
      <c r="AO48" s="106"/>
      <c r="AP48" s="44"/>
      <c r="AQ48" s="44"/>
      <c r="AR48" s="107"/>
      <c r="AS48" s="106"/>
      <c r="AT48" s="44"/>
      <c r="AU48" s="44"/>
      <c r="AV48" s="107"/>
      <c r="AW48" s="106"/>
      <c r="AX48" s="44"/>
      <c r="AY48" s="44"/>
      <c r="AZ48" s="107"/>
    </row>
    <row r="49" spans="2:52" s="15" customFormat="1" ht="35.1" hidden="1" customHeight="1" outlineLevel="1">
      <c r="B49" s="134"/>
      <c r="C49" s="99"/>
      <c r="D49" s="103"/>
      <c r="E49" s="106"/>
      <c r="F49" s="44"/>
      <c r="G49" s="44"/>
      <c r="H49" s="88"/>
      <c r="I49" s="106"/>
      <c r="J49" s="44"/>
      <c r="K49" s="44"/>
      <c r="L49" s="107"/>
      <c r="M49" s="106"/>
      <c r="N49" s="44"/>
      <c r="O49" s="44"/>
      <c r="P49" s="107"/>
      <c r="Q49" s="106"/>
      <c r="R49" s="44"/>
      <c r="S49" s="44"/>
      <c r="T49" s="107"/>
      <c r="U49" s="106"/>
      <c r="V49" s="44"/>
      <c r="W49" s="44"/>
      <c r="X49" s="107"/>
      <c r="Y49" s="106"/>
      <c r="Z49" s="44"/>
      <c r="AA49" s="44"/>
      <c r="AB49" s="107"/>
      <c r="AC49" s="106"/>
      <c r="AD49" s="44"/>
      <c r="AE49" s="44"/>
      <c r="AF49" s="107"/>
      <c r="AG49" s="106"/>
      <c r="AH49" s="44"/>
      <c r="AI49" s="44"/>
      <c r="AJ49" s="107"/>
      <c r="AK49" s="106"/>
      <c r="AL49" s="44"/>
      <c r="AM49" s="44"/>
      <c r="AN49" s="107"/>
      <c r="AO49" s="106"/>
      <c r="AP49" s="44"/>
      <c r="AQ49" s="44"/>
      <c r="AR49" s="107"/>
      <c r="AS49" s="106"/>
      <c r="AT49" s="44"/>
      <c r="AU49" s="44"/>
      <c r="AV49" s="107"/>
      <c r="AW49" s="106"/>
      <c r="AX49" s="44"/>
      <c r="AY49" s="44"/>
      <c r="AZ49" s="107"/>
    </row>
    <row r="50" spans="2:52" s="15" customFormat="1" ht="35.1" hidden="1" customHeight="1" outlineLevel="1">
      <c r="B50" s="134"/>
      <c r="C50" s="99"/>
      <c r="D50" s="103"/>
      <c r="E50" s="106"/>
      <c r="F50" s="44"/>
      <c r="G50" s="44"/>
      <c r="H50" s="88"/>
      <c r="I50" s="106"/>
      <c r="J50" s="44"/>
      <c r="K50" s="44"/>
      <c r="L50" s="107"/>
      <c r="M50" s="106"/>
      <c r="N50" s="44"/>
      <c r="O50" s="44"/>
      <c r="P50" s="107"/>
      <c r="Q50" s="106"/>
      <c r="R50" s="44"/>
      <c r="S50" s="44"/>
      <c r="T50" s="107"/>
      <c r="U50" s="106"/>
      <c r="V50" s="44"/>
      <c r="W50" s="44"/>
      <c r="X50" s="107"/>
      <c r="Y50" s="106"/>
      <c r="Z50" s="44"/>
      <c r="AA50" s="44"/>
      <c r="AB50" s="107"/>
      <c r="AC50" s="106"/>
      <c r="AD50" s="44"/>
      <c r="AE50" s="44"/>
      <c r="AF50" s="107"/>
      <c r="AG50" s="106"/>
      <c r="AH50" s="44"/>
      <c r="AI50" s="44"/>
      <c r="AJ50" s="107"/>
      <c r="AK50" s="106"/>
      <c r="AL50" s="44"/>
      <c r="AM50" s="44"/>
      <c r="AN50" s="107"/>
      <c r="AO50" s="106"/>
      <c r="AP50" s="44"/>
      <c r="AQ50" s="44"/>
      <c r="AR50" s="107"/>
      <c r="AS50" s="106"/>
      <c r="AT50" s="44"/>
      <c r="AU50" s="44"/>
      <c r="AV50" s="107"/>
      <c r="AW50" s="106"/>
      <c r="AX50" s="44"/>
      <c r="AY50" s="44"/>
      <c r="AZ50" s="107"/>
    </row>
    <row r="51" spans="2:52" s="15" customFormat="1" ht="35.1" hidden="1" customHeight="1" outlineLevel="1">
      <c r="B51" s="134"/>
      <c r="C51" s="99"/>
      <c r="D51" s="103"/>
      <c r="E51" s="106"/>
      <c r="F51" s="44"/>
      <c r="G51" s="44"/>
      <c r="H51" s="88"/>
      <c r="I51" s="106"/>
      <c r="J51" s="44"/>
      <c r="K51" s="44"/>
      <c r="L51" s="107"/>
      <c r="M51" s="106"/>
      <c r="N51" s="44"/>
      <c r="O51" s="44"/>
      <c r="P51" s="107"/>
      <c r="Q51" s="106"/>
      <c r="R51" s="44"/>
      <c r="S51" s="44"/>
      <c r="T51" s="107"/>
      <c r="U51" s="106"/>
      <c r="V51" s="44"/>
      <c r="W51" s="44"/>
      <c r="X51" s="107"/>
      <c r="Y51" s="106"/>
      <c r="Z51" s="44"/>
      <c r="AA51" s="44"/>
      <c r="AB51" s="107"/>
      <c r="AC51" s="106"/>
      <c r="AD51" s="44"/>
      <c r="AE51" s="44"/>
      <c r="AF51" s="107"/>
      <c r="AG51" s="106"/>
      <c r="AH51" s="44"/>
      <c r="AI51" s="44"/>
      <c r="AJ51" s="107"/>
      <c r="AK51" s="106"/>
      <c r="AL51" s="44"/>
      <c r="AM51" s="44"/>
      <c r="AN51" s="107"/>
      <c r="AO51" s="106"/>
      <c r="AP51" s="44"/>
      <c r="AQ51" s="44"/>
      <c r="AR51" s="107"/>
      <c r="AS51" s="106"/>
      <c r="AT51" s="44"/>
      <c r="AU51" s="44"/>
      <c r="AV51" s="107"/>
      <c r="AW51" s="106"/>
      <c r="AX51" s="44"/>
      <c r="AY51" s="44"/>
      <c r="AZ51" s="107"/>
    </row>
    <row r="52" spans="2:52" s="15" customFormat="1" ht="35.1" hidden="1" customHeight="1" outlineLevel="1">
      <c r="B52" s="134"/>
      <c r="C52" s="99"/>
      <c r="D52" s="103"/>
      <c r="E52" s="106"/>
      <c r="F52" s="44"/>
      <c r="G52" s="44"/>
      <c r="H52" s="88"/>
      <c r="I52" s="106"/>
      <c r="J52" s="44"/>
      <c r="K52" s="44"/>
      <c r="L52" s="107"/>
      <c r="M52" s="106"/>
      <c r="N52" s="44"/>
      <c r="O52" s="44"/>
      <c r="P52" s="107"/>
      <c r="Q52" s="106"/>
      <c r="R52" s="44"/>
      <c r="S52" s="44"/>
      <c r="T52" s="107"/>
      <c r="U52" s="106"/>
      <c r="V52" s="44"/>
      <c r="W52" s="44"/>
      <c r="X52" s="107"/>
      <c r="Y52" s="106"/>
      <c r="Z52" s="44"/>
      <c r="AA52" s="44"/>
      <c r="AB52" s="107"/>
      <c r="AC52" s="106"/>
      <c r="AD52" s="44"/>
      <c r="AE52" s="44"/>
      <c r="AF52" s="107"/>
      <c r="AG52" s="106"/>
      <c r="AH52" s="44"/>
      <c r="AI52" s="44"/>
      <c r="AJ52" s="107"/>
      <c r="AK52" s="106"/>
      <c r="AL52" s="44"/>
      <c r="AM52" s="44"/>
      <c r="AN52" s="107"/>
      <c r="AO52" s="106"/>
      <c r="AP52" s="44"/>
      <c r="AQ52" s="44"/>
      <c r="AR52" s="107"/>
      <c r="AS52" s="106"/>
      <c r="AT52" s="44"/>
      <c r="AU52" s="44"/>
      <c r="AV52" s="107"/>
      <c r="AW52" s="106"/>
      <c r="AX52" s="44"/>
      <c r="AY52" s="44"/>
      <c r="AZ52" s="107"/>
    </row>
    <row r="53" spans="2:52" s="15" customFormat="1" ht="35.1" hidden="1" customHeight="1" outlineLevel="1">
      <c r="B53" s="134"/>
      <c r="C53" s="99"/>
      <c r="D53" s="103"/>
      <c r="E53" s="106"/>
      <c r="F53" s="44"/>
      <c r="G53" s="44"/>
      <c r="H53" s="88"/>
      <c r="I53" s="106"/>
      <c r="J53" s="44"/>
      <c r="K53" s="44"/>
      <c r="L53" s="107"/>
      <c r="M53" s="106"/>
      <c r="N53" s="44"/>
      <c r="O53" s="44"/>
      <c r="P53" s="107"/>
      <c r="Q53" s="106"/>
      <c r="R53" s="44"/>
      <c r="S53" s="44"/>
      <c r="T53" s="107"/>
      <c r="U53" s="106"/>
      <c r="V53" s="44"/>
      <c r="W53" s="44"/>
      <c r="X53" s="107"/>
      <c r="Y53" s="106"/>
      <c r="Z53" s="44"/>
      <c r="AA53" s="44"/>
      <c r="AB53" s="107"/>
      <c r="AC53" s="106"/>
      <c r="AD53" s="44"/>
      <c r="AE53" s="44"/>
      <c r="AF53" s="107"/>
      <c r="AG53" s="106"/>
      <c r="AH53" s="44"/>
      <c r="AI53" s="44"/>
      <c r="AJ53" s="107"/>
      <c r="AK53" s="106"/>
      <c r="AL53" s="44"/>
      <c r="AM53" s="44"/>
      <c r="AN53" s="107"/>
      <c r="AO53" s="106"/>
      <c r="AP53" s="44"/>
      <c r="AQ53" s="44"/>
      <c r="AR53" s="107"/>
      <c r="AS53" s="106"/>
      <c r="AT53" s="44"/>
      <c r="AU53" s="44"/>
      <c r="AV53" s="107"/>
      <c r="AW53" s="106"/>
      <c r="AX53" s="44"/>
      <c r="AY53" s="44"/>
      <c r="AZ53" s="107"/>
    </row>
    <row r="54" spans="2:52" s="15" customFormat="1" ht="35.1" customHeight="1" collapsed="1">
      <c r="B54" s="133"/>
      <c r="C54" s="97">
        <f>SUM(C55:C62)</f>
        <v>0</v>
      </c>
      <c r="D54" s="101">
        <f>COUNTIF(E54:AZ54,"x")</f>
        <v>0</v>
      </c>
      <c r="E54" s="104" t="str">
        <f t="shared" si="2"/>
        <v/>
      </c>
      <c r="F54" s="21" t="str">
        <f t="shared" ref="F54" si="144">IF(F55="x","x",IF(F56="x","x",IF(F57="x","x",IF(F58="x","x",IF(F59="x","x",IF(F60="x","x",IF(F61="x","x",IF(F62="x","x",""))))))))</f>
        <v/>
      </c>
      <c r="G54" s="21" t="str">
        <f t="shared" ref="G54" si="145">IF(G55="x","x",IF(G56="x","x",IF(G57="x","x",IF(G58="x","x",IF(G59="x","x",IF(G60="x","x",IF(G61="x","x",IF(G62="x","x",""))))))))</f>
        <v/>
      </c>
      <c r="H54" s="101" t="str">
        <f t="shared" ref="H54" si="146">IF(H55="x","x",IF(H56="x","x",IF(H57="x","x",IF(H58="x","x",IF(H59="x","x",IF(H60="x","x",IF(H61="x","x",IF(H62="x","x",""))))))))</f>
        <v/>
      </c>
      <c r="I54" s="104" t="str">
        <f t="shared" ref="I54" si="147">IF(I55="x","x",IF(I56="x","x",IF(I57="x","x",IF(I58="x","x",IF(I59="x","x",IF(I60="x","x",IF(I61="x","x",IF(I62="x","x",""))))))))</f>
        <v/>
      </c>
      <c r="J54" s="21" t="str">
        <f t="shared" ref="J54" si="148">IF(J55="x","x",IF(J56="x","x",IF(J57="x","x",IF(J58="x","x",IF(J59="x","x",IF(J60="x","x",IF(J61="x","x",IF(J62="x","x",""))))))))</f>
        <v/>
      </c>
      <c r="K54" s="21" t="str">
        <f t="shared" ref="K54" si="149">IF(K55="x","x",IF(K56="x","x",IF(K57="x","x",IF(K58="x","x",IF(K59="x","x",IF(K60="x","x",IF(K61="x","x",IF(K62="x","x",""))))))))</f>
        <v/>
      </c>
      <c r="L54" s="105" t="str">
        <f t="shared" ref="L54" si="150">IF(L55="x","x",IF(L56="x","x",IF(L57="x","x",IF(L58="x","x",IF(L59="x","x",IF(L60="x","x",IF(L61="x","x",IF(L62="x","x",""))))))))</f>
        <v/>
      </c>
      <c r="M54" s="104" t="str">
        <f t="shared" ref="M54" si="151">IF(M55="x","x",IF(M56="x","x",IF(M57="x","x",IF(M58="x","x",IF(M59="x","x",IF(M60="x","x",IF(M61="x","x",IF(M62="x","x",""))))))))</f>
        <v/>
      </c>
      <c r="N54" s="21" t="str">
        <f t="shared" ref="N54" si="152">IF(N55="x","x",IF(N56="x","x",IF(N57="x","x",IF(N58="x","x",IF(N59="x","x",IF(N60="x","x",IF(N61="x","x",IF(N62="x","x",""))))))))</f>
        <v/>
      </c>
      <c r="O54" s="21" t="str">
        <f t="shared" ref="O54" si="153">IF(O55="x","x",IF(O56="x","x",IF(O57="x","x",IF(O58="x","x",IF(O59="x","x",IF(O60="x","x",IF(O61="x","x",IF(O62="x","x",""))))))))</f>
        <v/>
      </c>
      <c r="P54" s="105" t="str">
        <f t="shared" ref="P54" si="154">IF(P55="x","x",IF(P56="x","x",IF(P57="x","x",IF(P58="x","x",IF(P59="x","x",IF(P60="x","x",IF(P61="x","x",IF(P62="x","x",""))))))))</f>
        <v/>
      </c>
      <c r="Q54" s="104" t="str">
        <f t="shared" ref="Q54" si="155">IF(Q55="x","x",IF(Q56="x","x",IF(Q57="x","x",IF(Q58="x","x",IF(Q59="x","x",IF(Q60="x","x",IF(Q61="x","x",IF(Q62="x","x",""))))))))</f>
        <v/>
      </c>
      <c r="R54" s="21" t="str">
        <f t="shared" ref="R54" si="156">IF(R55="x","x",IF(R56="x","x",IF(R57="x","x",IF(R58="x","x",IF(R59="x","x",IF(R60="x","x",IF(R61="x","x",IF(R62="x","x",""))))))))</f>
        <v/>
      </c>
      <c r="S54" s="21" t="str">
        <f t="shared" ref="S54" si="157">IF(S55="x","x",IF(S56="x","x",IF(S57="x","x",IF(S58="x","x",IF(S59="x","x",IF(S60="x","x",IF(S61="x","x",IF(S62="x","x",""))))))))</f>
        <v/>
      </c>
      <c r="T54" s="105" t="str">
        <f t="shared" ref="T54" si="158">IF(T55="x","x",IF(T56="x","x",IF(T57="x","x",IF(T58="x","x",IF(T59="x","x",IF(T60="x","x",IF(T61="x","x",IF(T62="x","x",""))))))))</f>
        <v/>
      </c>
      <c r="U54" s="104" t="str">
        <f t="shared" ref="U54" si="159">IF(U55="x","x",IF(U56="x","x",IF(U57="x","x",IF(U58="x","x",IF(U59="x","x",IF(U60="x","x",IF(U61="x","x",IF(U62="x","x",""))))))))</f>
        <v/>
      </c>
      <c r="V54" s="21" t="str">
        <f t="shared" ref="V54" si="160">IF(V55="x","x",IF(V56="x","x",IF(V57="x","x",IF(V58="x","x",IF(V59="x","x",IF(V60="x","x",IF(V61="x","x",IF(V62="x","x",""))))))))</f>
        <v/>
      </c>
      <c r="W54" s="21" t="str">
        <f t="shared" ref="W54" si="161">IF(W55="x","x",IF(W56="x","x",IF(W57="x","x",IF(W58="x","x",IF(W59="x","x",IF(W60="x","x",IF(W61="x","x",IF(W62="x","x",""))))))))</f>
        <v/>
      </c>
      <c r="X54" s="105" t="str">
        <f t="shared" ref="X54" si="162">IF(X55="x","x",IF(X56="x","x",IF(X57="x","x",IF(X58="x","x",IF(X59="x","x",IF(X60="x","x",IF(X61="x","x",IF(X62="x","x",""))))))))</f>
        <v/>
      </c>
      <c r="Y54" s="104" t="str">
        <f t="shared" ref="Y54" si="163">IF(Y55="x","x",IF(Y56="x","x",IF(Y57="x","x",IF(Y58="x","x",IF(Y59="x","x",IF(Y60="x","x",IF(Y61="x","x",IF(Y62="x","x",""))))))))</f>
        <v/>
      </c>
      <c r="Z54" s="21" t="str">
        <f t="shared" ref="Z54" si="164">IF(Z55="x","x",IF(Z56="x","x",IF(Z57="x","x",IF(Z58="x","x",IF(Z59="x","x",IF(Z60="x","x",IF(Z61="x","x",IF(Z62="x","x",""))))))))</f>
        <v/>
      </c>
      <c r="AA54" s="21" t="str">
        <f t="shared" ref="AA54" si="165">IF(AA55="x","x",IF(AA56="x","x",IF(AA57="x","x",IF(AA58="x","x",IF(AA59="x","x",IF(AA60="x","x",IF(AA61="x","x",IF(AA62="x","x",""))))))))</f>
        <v/>
      </c>
      <c r="AB54" s="105" t="str">
        <f t="shared" ref="AB54" si="166">IF(AB55="x","x",IF(AB56="x","x",IF(AB57="x","x",IF(AB58="x","x",IF(AB59="x","x",IF(AB60="x","x",IF(AB61="x","x",IF(AB62="x","x",""))))))))</f>
        <v/>
      </c>
      <c r="AC54" s="104" t="str">
        <f t="shared" ref="AC54" si="167">IF(AC55="x","x",IF(AC56="x","x",IF(AC57="x","x",IF(AC58="x","x",IF(AC59="x","x",IF(AC60="x","x",IF(AC61="x","x",IF(AC62="x","x",""))))))))</f>
        <v/>
      </c>
      <c r="AD54" s="21" t="str">
        <f t="shared" ref="AD54" si="168">IF(AD55="x","x",IF(AD56="x","x",IF(AD57="x","x",IF(AD58="x","x",IF(AD59="x","x",IF(AD60="x","x",IF(AD61="x","x",IF(AD62="x","x",""))))))))</f>
        <v/>
      </c>
      <c r="AE54" s="21" t="str">
        <f t="shared" ref="AE54" si="169">IF(AE55="x","x",IF(AE56="x","x",IF(AE57="x","x",IF(AE58="x","x",IF(AE59="x","x",IF(AE60="x","x",IF(AE61="x","x",IF(AE62="x","x",""))))))))</f>
        <v/>
      </c>
      <c r="AF54" s="105" t="str">
        <f t="shared" ref="AF54" si="170">IF(AF55="x","x",IF(AF56="x","x",IF(AF57="x","x",IF(AF58="x","x",IF(AF59="x","x",IF(AF60="x","x",IF(AF61="x","x",IF(AF62="x","x",""))))))))</f>
        <v/>
      </c>
      <c r="AG54" s="104" t="str">
        <f t="shared" ref="AG54" si="171">IF(AG55="x","x",IF(AG56="x","x",IF(AG57="x","x",IF(AG58="x","x",IF(AG59="x","x",IF(AG60="x","x",IF(AG61="x","x",IF(AG62="x","x",""))))))))</f>
        <v/>
      </c>
      <c r="AH54" s="21" t="str">
        <f t="shared" ref="AH54" si="172">IF(AH55="x","x",IF(AH56="x","x",IF(AH57="x","x",IF(AH58="x","x",IF(AH59="x","x",IF(AH60="x","x",IF(AH61="x","x",IF(AH62="x","x",""))))))))</f>
        <v/>
      </c>
      <c r="AI54" s="21" t="str">
        <f t="shared" ref="AI54" si="173">IF(AI55="x","x",IF(AI56="x","x",IF(AI57="x","x",IF(AI58="x","x",IF(AI59="x","x",IF(AI60="x","x",IF(AI61="x","x",IF(AI62="x","x",""))))))))</f>
        <v/>
      </c>
      <c r="AJ54" s="105" t="str">
        <f t="shared" ref="AJ54" si="174">IF(AJ55="x","x",IF(AJ56="x","x",IF(AJ57="x","x",IF(AJ58="x","x",IF(AJ59="x","x",IF(AJ60="x","x",IF(AJ61="x","x",IF(AJ62="x","x",""))))))))</f>
        <v/>
      </c>
      <c r="AK54" s="104" t="str">
        <f t="shared" ref="AK54" si="175">IF(AK55="x","x",IF(AK56="x","x",IF(AK57="x","x",IF(AK58="x","x",IF(AK59="x","x",IF(AK60="x","x",IF(AK61="x","x",IF(AK62="x","x",""))))))))</f>
        <v/>
      </c>
      <c r="AL54" s="21" t="str">
        <f t="shared" ref="AL54" si="176">IF(AL55="x","x",IF(AL56="x","x",IF(AL57="x","x",IF(AL58="x","x",IF(AL59="x","x",IF(AL60="x","x",IF(AL61="x","x",IF(AL62="x","x",""))))))))</f>
        <v/>
      </c>
      <c r="AM54" s="21" t="str">
        <f t="shared" ref="AM54" si="177">IF(AM55="x","x",IF(AM56="x","x",IF(AM57="x","x",IF(AM58="x","x",IF(AM59="x","x",IF(AM60="x","x",IF(AM61="x","x",IF(AM62="x","x",""))))))))</f>
        <v/>
      </c>
      <c r="AN54" s="105" t="str">
        <f t="shared" ref="AN54" si="178">IF(AN55="x","x",IF(AN56="x","x",IF(AN57="x","x",IF(AN58="x","x",IF(AN59="x","x",IF(AN60="x","x",IF(AN61="x","x",IF(AN62="x","x",""))))))))</f>
        <v/>
      </c>
      <c r="AO54" s="104" t="str">
        <f t="shared" ref="AO54" si="179">IF(AO55="x","x",IF(AO56="x","x",IF(AO57="x","x",IF(AO58="x","x",IF(AO59="x","x",IF(AO60="x","x",IF(AO61="x","x",IF(AO62="x","x",""))))))))</f>
        <v/>
      </c>
      <c r="AP54" s="21" t="str">
        <f t="shared" ref="AP54" si="180">IF(AP55="x","x",IF(AP56="x","x",IF(AP57="x","x",IF(AP58="x","x",IF(AP59="x","x",IF(AP60="x","x",IF(AP61="x","x",IF(AP62="x","x",""))))))))</f>
        <v/>
      </c>
      <c r="AQ54" s="21" t="str">
        <f t="shared" ref="AQ54" si="181">IF(AQ55="x","x",IF(AQ56="x","x",IF(AQ57="x","x",IF(AQ58="x","x",IF(AQ59="x","x",IF(AQ60="x","x",IF(AQ61="x","x",IF(AQ62="x","x",""))))))))</f>
        <v/>
      </c>
      <c r="AR54" s="105" t="str">
        <f t="shared" ref="AR54" si="182">IF(AR55="x","x",IF(AR56="x","x",IF(AR57="x","x",IF(AR58="x","x",IF(AR59="x","x",IF(AR60="x","x",IF(AR61="x","x",IF(AR62="x","x",""))))))))</f>
        <v/>
      </c>
      <c r="AS54" s="104" t="str">
        <f t="shared" ref="AS54" si="183">IF(AS55="x","x",IF(AS56="x","x",IF(AS57="x","x",IF(AS58="x","x",IF(AS59="x","x",IF(AS60="x","x",IF(AS61="x","x",IF(AS62="x","x",""))))))))</f>
        <v/>
      </c>
      <c r="AT54" s="21" t="str">
        <f t="shared" ref="AT54" si="184">IF(AT55="x","x",IF(AT56="x","x",IF(AT57="x","x",IF(AT58="x","x",IF(AT59="x","x",IF(AT60="x","x",IF(AT61="x","x",IF(AT62="x","x",""))))))))</f>
        <v/>
      </c>
      <c r="AU54" s="21" t="str">
        <f t="shared" ref="AU54" si="185">IF(AU55="x","x",IF(AU56="x","x",IF(AU57="x","x",IF(AU58="x","x",IF(AU59="x","x",IF(AU60="x","x",IF(AU61="x","x",IF(AU62="x","x",""))))))))</f>
        <v/>
      </c>
      <c r="AV54" s="105" t="str">
        <f t="shared" ref="AV54" si="186">IF(AV55="x","x",IF(AV56="x","x",IF(AV57="x","x",IF(AV58="x","x",IF(AV59="x","x",IF(AV60="x","x",IF(AV61="x","x",IF(AV62="x","x",""))))))))</f>
        <v/>
      </c>
      <c r="AW54" s="104" t="str">
        <f t="shared" ref="AW54" si="187">IF(AW55="x","x",IF(AW56="x","x",IF(AW57="x","x",IF(AW58="x","x",IF(AW59="x","x",IF(AW60="x","x",IF(AW61="x","x",IF(AW62="x","x",""))))))))</f>
        <v/>
      </c>
      <c r="AX54" s="21" t="str">
        <f t="shared" ref="AX54" si="188">IF(AX55="x","x",IF(AX56="x","x",IF(AX57="x","x",IF(AX58="x","x",IF(AX59="x","x",IF(AX60="x","x",IF(AX61="x","x",IF(AX62="x","x",""))))))))</f>
        <v/>
      </c>
      <c r="AY54" s="21" t="str">
        <f t="shared" ref="AY54" si="189">IF(AY55="x","x",IF(AY56="x","x",IF(AY57="x","x",IF(AY58="x","x",IF(AY59="x","x",IF(AY60="x","x",IF(AY61="x","x",IF(AY62="x","x",""))))))))</f>
        <v/>
      </c>
      <c r="AZ54" s="105" t="str">
        <f t="shared" ref="AZ54" si="190">IF(AZ55="x","x",IF(AZ56="x","x",IF(AZ57="x","x",IF(AZ58="x","x",IF(AZ59="x","x",IF(AZ60="x","x",IF(AZ61="x","x",IF(AZ62="x","x",""))))))))</f>
        <v/>
      </c>
    </row>
    <row r="55" spans="2:52" s="15" customFormat="1" ht="35.1" hidden="1" customHeight="1" outlineLevel="1">
      <c r="B55" s="134"/>
      <c r="C55" s="99"/>
      <c r="D55" s="103"/>
      <c r="E55" s="106"/>
      <c r="F55" s="44"/>
      <c r="G55" s="44"/>
      <c r="H55" s="88"/>
      <c r="I55" s="106"/>
      <c r="J55" s="44"/>
      <c r="K55" s="44"/>
      <c r="L55" s="107"/>
      <c r="M55" s="106"/>
      <c r="N55" s="44"/>
      <c r="O55" s="44"/>
      <c r="P55" s="107"/>
      <c r="Q55" s="106"/>
      <c r="R55" s="44"/>
      <c r="S55" s="44"/>
      <c r="T55" s="107"/>
      <c r="U55" s="106"/>
      <c r="V55" s="44"/>
      <c r="W55" s="44"/>
      <c r="X55" s="107"/>
      <c r="Y55" s="106"/>
      <c r="Z55" s="44"/>
      <c r="AA55" s="44"/>
      <c r="AB55" s="107"/>
      <c r="AC55" s="106"/>
      <c r="AD55" s="44"/>
      <c r="AE55" s="44"/>
      <c r="AF55" s="107"/>
      <c r="AG55" s="106"/>
      <c r="AH55" s="44"/>
      <c r="AI55" s="44"/>
      <c r="AJ55" s="107"/>
      <c r="AK55" s="106"/>
      <c r="AL55" s="44"/>
      <c r="AM55" s="44"/>
      <c r="AN55" s="107"/>
      <c r="AO55" s="106"/>
      <c r="AP55" s="44"/>
      <c r="AQ55" s="44"/>
      <c r="AR55" s="107"/>
      <c r="AS55" s="106"/>
      <c r="AT55" s="44"/>
      <c r="AU55" s="44"/>
      <c r="AV55" s="107"/>
      <c r="AW55" s="106"/>
      <c r="AX55" s="44"/>
      <c r="AY55" s="44"/>
      <c r="AZ55" s="107"/>
    </row>
    <row r="56" spans="2:52" s="15" customFormat="1" ht="35.1" hidden="1" customHeight="1" outlineLevel="1">
      <c r="B56" s="134"/>
      <c r="C56" s="99"/>
      <c r="D56" s="103"/>
      <c r="E56" s="106"/>
      <c r="F56" s="44"/>
      <c r="G56" s="44"/>
      <c r="H56" s="88"/>
      <c r="I56" s="106"/>
      <c r="J56" s="44"/>
      <c r="K56" s="44"/>
      <c r="L56" s="107"/>
      <c r="M56" s="106"/>
      <c r="N56" s="44"/>
      <c r="O56" s="44"/>
      <c r="P56" s="107"/>
      <c r="Q56" s="106"/>
      <c r="R56" s="44"/>
      <c r="S56" s="44"/>
      <c r="T56" s="107"/>
      <c r="U56" s="106"/>
      <c r="V56" s="44"/>
      <c r="W56" s="44"/>
      <c r="X56" s="107"/>
      <c r="Y56" s="106"/>
      <c r="Z56" s="44"/>
      <c r="AA56" s="44"/>
      <c r="AB56" s="107"/>
      <c r="AC56" s="106"/>
      <c r="AD56" s="44"/>
      <c r="AE56" s="44"/>
      <c r="AF56" s="107"/>
      <c r="AG56" s="106"/>
      <c r="AH56" s="44"/>
      <c r="AI56" s="44"/>
      <c r="AJ56" s="107"/>
      <c r="AK56" s="106"/>
      <c r="AL56" s="44"/>
      <c r="AM56" s="44"/>
      <c r="AN56" s="107"/>
      <c r="AO56" s="106"/>
      <c r="AP56" s="44"/>
      <c r="AQ56" s="44"/>
      <c r="AR56" s="107"/>
      <c r="AS56" s="106"/>
      <c r="AT56" s="44"/>
      <c r="AU56" s="44"/>
      <c r="AV56" s="107"/>
      <c r="AW56" s="106"/>
      <c r="AX56" s="44"/>
      <c r="AY56" s="44"/>
      <c r="AZ56" s="107"/>
    </row>
    <row r="57" spans="2:52" s="15" customFormat="1" ht="35.1" hidden="1" customHeight="1" outlineLevel="1">
      <c r="B57" s="134"/>
      <c r="C57" s="99"/>
      <c r="D57" s="103"/>
      <c r="E57" s="106"/>
      <c r="F57" s="44"/>
      <c r="G57" s="44"/>
      <c r="H57" s="88"/>
      <c r="I57" s="106"/>
      <c r="J57" s="44"/>
      <c r="K57" s="44"/>
      <c r="L57" s="107"/>
      <c r="M57" s="106"/>
      <c r="N57" s="44"/>
      <c r="O57" s="44"/>
      <c r="P57" s="107"/>
      <c r="Q57" s="106"/>
      <c r="R57" s="44"/>
      <c r="S57" s="44"/>
      <c r="T57" s="107"/>
      <c r="U57" s="106"/>
      <c r="V57" s="44"/>
      <c r="W57" s="44"/>
      <c r="X57" s="107"/>
      <c r="Y57" s="106"/>
      <c r="Z57" s="44"/>
      <c r="AA57" s="44"/>
      <c r="AB57" s="107"/>
      <c r="AC57" s="106"/>
      <c r="AD57" s="44"/>
      <c r="AE57" s="44"/>
      <c r="AF57" s="107"/>
      <c r="AG57" s="106"/>
      <c r="AH57" s="44"/>
      <c r="AI57" s="44"/>
      <c r="AJ57" s="107"/>
      <c r="AK57" s="106"/>
      <c r="AL57" s="44"/>
      <c r="AM57" s="44"/>
      <c r="AN57" s="107"/>
      <c r="AO57" s="106"/>
      <c r="AP57" s="44"/>
      <c r="AQ57" s="44"/>
      <c r="AR57" s="107"/>
      <c r="AS57" s="106"/>
      <c r="AT57" s="44"/>
      <c r="AU57" s="44"/>
      <c r="AV57" s="107"/>
      <c r="AW57" s="106"/>
      <c r="AX57" s="44"/>
      <c r="AY57" s="44"/>
      <c r="AZ57" s="107"/>
    </row>
    <row r="58" spans="2:52" s="15" customFormat="1" ht="35.1" hidden="1" customHeight="1" outlineLevel="1">
      <c r="B58" s="134"/>
      <c r="C58" s="99"/>
      <c r="D58" s="103"/>
      <c r="E58" s="106"/>
      <c r="F58" s="44"/>
      <c r="G58" s="44"/>
      <c r="H58" s="88"/>
      <c r="I58" s="106"/>
      <c r="J58" s="44"/>
      <c r="K58" s="44"/>
      <c r="L58" s="107"/>
      <c r="M58" s="106"/>
      <c r="N58" s="44"/>
      <c r="O58" s="44"/>
      <c r="P58" s="107"/>
      <c r="Q58" s="106"/>
      <c r="R58" s="44"/>
      <c r="S58" s="44"/>
      <c r="T58" s="107"/>
      <c r="U58" s="106"/>
      <c r="V58" s="44"/>
      <c r="W58" s="44"/>
      <c r="X58" s="107"/>
      <c r="Y58" s="106"/>
      <c r="Z58" s="44"/>
      <c r="AA58" s="44"/>
      <c r="AB58" s="107"/>
      <c r="AC58" s="106"/>
      <c r="AD58" s="44"/>
      <c r="AE58" s="44"/>
      <c r="AF58" s="107"/>
      <c r="AG58" s="106"/>
      <c r="AH58" s="44"/>
      <c r="AI58" s="44"/>
      <c r="AJ58" s="107"/>
      <c r="AK58" s="106"/>
      <c r="AL58" s="44"/>
      <c r="AM58" s="44"/>
      <c r="AN58" s="107"/>
      <c r="AO58" s="106"/>
      <c r="AP58" s="44"/>
      <c r="AQ58" s="44"/>
      <c r="AR58" s="107"/>
      <c r="AS58" s="106"/>
      <c r="AT58" s="44"/>
      <c r="AU58" s="44"/>
      <c r="AV58" s="107"/>
      <c r="AW58" s="106"/>
      <c r="AX58" s="44"/>
      <c r="AY58" s="44"/>
      <c r="AZ58" s="107"/>
    </row>
    <row r="59" spans="2:52" s="15" customFormat="1" ht="35.1" hidden="1" customHeight="1" outlineLevel="1">
      <c r="B59" s="134"/>
      <c r="C59" s="99"/>
      <c r="D59" s="103"/>
      <c r="E59" s="106"/>
      <c r="F59" s="44"/>
      <c r="G59" s="44"/>
      <c r="H59" s="88"/>
      <c r="I59" s="106"/>
      <c r="J59" s="44"/>
      <c r="K59" s="44"/>
      <c r="L59" s="107"/>
      <c r="M59" s="106"/>
      <c r="N59" s="44"/>
      <c r="O59" s="44"/>
      <c r="P59" s="107"/>
      <c r="Q59" s="106"/>
      <c r="R59" s="44"/>
      <c r="S59" s="44"/>
      <c r="T59" s="107"/>
      <c r="U59" s="106"/>
      <c r="V59" s="44"/>
      <c r="W59" s="44"/>
      <c r="X59" s="107"/>
      <c r="Y59" s="106"/>
      <c r="Z59" s="44"/>
      <c r="AA59" s="44"/>
      <c r="AB59" s="107"/>
      <c r="AC59" s="106"/>
      <c r="AD59" s="44"/>
      <c r="AE59" s="44"/>
      <c r="AF59" s="107"/>
      <c r="AG59" s="106"/>
      <c r="AH59" s="44"/>
      <c r="AI59" s="44"/>
      <c r="AJ59" s="107"/>
      <c r="AK59" s="106"/>
      <c r="AL59" s="44"/>
      <c r="AM59" s="44"/>
      <c r="AN59" s="107"/>
      <c r="AO59" s="106"/>
      <c r="AP59" s="44"/>
      <c r="AQ59" s="44"/>
      <c r="AR59" s="107"/>
      <c r="AS59" s="106"/>
      <c r="AT59" s="44"/>
      <c r="AU59" s="44"/>
      <c r="AV59" s="107"/>
      <c r="AW59" s="106"/>
      <c r="AX59" s="44"/>
      <c r="AY59" s="44"/>
      <c r="AZ59" s="107"/>
    </row>
    <row r="60" spans="2:52" s="15" customFormat="1" ht="35.1" hidden="1" customHeight="1" outlineLevel="1">
      <c r="B60" s="134"/>
      <c r="C60" s="99"/>
      <c r="D60" s="103"/>
      <c r="E60" s="106"/>
      <c r="F60" s="44"/>
      <c r="G60" s="44"/>
      <c r="H60" s="88"/>
      <c r="I60" s="106"/>
      <c r="J60" s="44"/>
      <c r="K60" s="44"/>
      <c r="L60" s="107"/>
      <c r="M60" s="106"/>
      <c r="N60" s="44"/>
      <c r="O60" s="44"/>
      <c r="P60" s="107"/>
      <c r="Q60" s="106"/>
      <c r="R60" s="44"/>
      <c r="S60" s="44"/>
      <c r="T60" s="107"/>
      <c r="U60" s="106"/>
      <c r="V60" s="44"/>
      <c r="W60" s="44"/>
      <c r="X60" s="107"/>
      <c r="Y60" s="106"/>
      <c r="Z60" s="44"/>
      <c r="AA60" s="44"/>
      <c r="AB60" s="107"/>
      <c r="AC60" s="106"/>
      <c r="AD60" s="44"/>
      <c r="AE60" s="44"/>
      <c r="AF60" s="107"/>
      <c r="AG60" s="106"/>
      <c r="AH60" s="44"/>
      <c r="AI60" s="44"/>
      <c r="AJ60" s="107"/>
      <c r="AK60" s="106"/>
      <c r="AL60" s="44"/>
      <c r="AM60" s="44"/>
      <c r="AN60" s="107"/>
      <c r="AO60" s="106"/>
      <c r="AP60" s="44"/>
      <c r="AQ60" s="44"/>
      <c r="AR60" s="107"/>
      <c r="AS60" s="106"/>
      <c r="AT60" s="44"/>
      <c r="AU60" s="44"/>
      <c r="AV60" s="107"/>
      <c r="AW60" s="106"/>
      <c r="AX60" s="44"/>
      <c r="AY60" s="44"/>
      <c r="AZ60" s="107"/>
    </row>
    <row r="61" spans="2:52" s="15" customFormat="1" ht="35.1" hidden="1" customHeight="1" outlineLevel="1">
      <c r="B61" s="134"/>
      <c r="C61" s="99"/>
      <c r="D61" s="103"/>
      <c r="E61" s="106"/>
      <c r="F61" s="44"/>
      <c r="G61" s="44"/>
      <c r="H61" s="88"/>
      <c r="I61" s="106"/>
      <c r="J61" s="44"/>
      <c r="K61" s="44"/>
      <c r="L61" s="107"/>
      <c r="M61" s="106"/>
      <c r="N61" s="44"/>
      <c r="O61" s="44"/>
      <c r="P61" s="107"/>
      <c r="Q61" s="106"/>
      <c r="R61" s="44"/>
      <c r="S61" s="44"/>
      <c r="T61" s="107"/>
      <c r="U61" s="106"/>
      <c r="V61" s="44"/>
      <c r="W61" s="44"/>
      <c r="X61" s="107"/>
      <c r="Y61" s="106"/>
      <c r="Z61" s="44"/>
      <c r="AA61" s="44"/>
      <c r="AB61" s="107"/>
      <c r="AC61" s="106"/>
      <c r="AD61" s="44"/>
      <c r="AE61" s="44"/>
      <c r="AF61" s="107"/>
      <c r="AG61" s="106"/>
      <c r="AH61" s="44"/>
      <c r="AI61" s="44"/>
      <c r="AJ61" s="107"/>
      <c r="AK61" s="106"/>
      <c r="AL61" s="44"/>
      <c r="AM61" s="44"/>
      <c r="AN61" s="107"/>
      <c r="AO61" s="106"/>
      <c r="AP61" s="44"/>
      <c r="AQ61" s="44"/>
      <c r="AR61" s="107"/>
      <c r="AS61" s="106"/>
      <c r="AT61" s="44"/>
      <c r="AU61" s="44"/>
      <c r="AV61" s="107"/>
      <c r="AW61" s="106"/>
      <c r="AX61" s="44"/>
      <c r="AY61" s="44"/>
      <c r="AZ61" s="107"/>
    </row>
    <row r="62" spans="2:52" s="15" customFormat="1" ht="35.1" hidden="1" customHeight="1" outlineLevel="1">
      <c r="B62" s="134"/>
      <c r="C62" s="99"/>
      <c r="D62" s="103"/>
      <c r="E62" s="106"/>
      <c r="F62" s="44"/>
      <c r="G62" s="44"/>
      <c r="H62" s="88"/>
      <c r="I62" s="106"/>
      <c r="J62" s="44"/>
      <c r="K62" s="44"/>
      <c r="L62" s="107"/>
      <c r="M62" s="106"/>
      <c r="N62" s="44"/>
      <c r="O62" s="44"/>
      <c r="P62" s="107"/>
      <c r="Q62" s="106"/>
      <c r="R62" s="44"/>
      <c r="S62" s="44"/>
      <c r="T62" s="107"/>
      <c r="U62" s="106"/>
      <c r="V62" s="44"/>
      <c r="W62" s="44"/>
      <c r="X62" s="107"/>
      <c r="Y62" s="106"/>
      <c r="Z62" s="44"/>
      <c r="AA62" s="44"/>
      <c r="AB62" s="107"/>
      <c r="AC62" s="106"/>
      <c r="AD62" s="44"/>
      <c r="AE62" s="44"/>
      <c r="AF62" s="107"/>
      <c r="AG62" s="106"/>
      <c r="AH62" s="44"/>
      <c r="AI62" s="44"/>
      <c r="AJ62" s="107"/>
      <c r="AK62" s="106"/>
      <c r="AL62" s="44"/>
      <c r="AM62" s="44"/>
      <c r="AN62" s="107"/>
      <c r="AO62" s="106"/>
      <c r="AP62" s="44"/>
      <c r="AQ62" s="44"/>
      <c r="AR62" s="107"/>
      <c r="AS62" s="106"/>
      <c r="AT62" s="44"/>
      <c r="AU62" s="44"/>
      <c r="AV62" s="107"/>
      <c r="AW62" s="106"/>
      <c r="AX62" s="44"/>
      <c r="AY62" s="44"/>
      <c r="AZ62" s="107"/>
    </row>
    <row r="63" spans="2:52" s="15" customFormat="1" ht="35.1" customHeight="1" collapsed="1">
      <c r="B63" s="133"/>
      <c r="C63" s="97">
        <f>SUM(C64:C71)</f>
        <v>0</v>
      </c>
      <c r="D63" s="101">
        <f>COUNTIF(E63:AZ63,"x")</f>
        <v>0</v>
      </c>
      <c r="E63" s="104" t="str">
        <f t="shared" si="2"/>
        <v/>
      </c>
      <c r="F63" s="21" t="str">
        <f t="shared" ref="F63" si="191">IF(F64="x","x",IF(F65="x","x",IF(F66="x","x",IF(F67="x","x",IF(F68="x","x",IF(F69="x","x",IF(F70="x","x",IF(F71="x","x",""))))))))</f>
        <v/>
      </c>
      <c r="G63" s="21" t="str">
        <f t="shared" ref="G63" si="192">IF(G64="x","x",IF(G65="x","x",IF(G66="x","x",IF(G67="x","x",IF(G68="x","x",IF(G69="x","x",IF(G70="x","x",IF(G71="x","x",""))))))))</f>
        <v/>
      </c>
      <c r="H63" s="101" t="str">
        <f t="shared" ref="H63" si="193">IF(H64="x","x",IF(H65="x","x",IF(H66="x","x",IF(H67="x","x",IF(H68="x","x",IF(H69="x","x",IF(H70="x","x",IF(H71="x","x",""))))))))</f>
        <v/>
      </c>
      <c r="I63" s="104" t="str">
        <f t="shared" ref="I63" si="194">IF(I64="x","x",IF(I65="x","x",IF(I66="x","x",IF(I67="x","x",IF(I68="x","x",IF(I69="x","x",IF(I70="x","x",IF(I71="x","x",""))))))))</f>
        <v/>
      </c>
      <c r="J63" s="21" t="str">
        <f t="shared" ref="J63" si="195">IF(J64="x","x",IF(J65="x","x",IF(J66="x","x",IF(J67="x","x",IF(J68="x","x",IF(J69="x","x",IF(J70="x","x",IF(J71="x","x",""))))))))</f>
        <v/>
      </c>
      <c r="K63" s="21" t="str">
        <f t="shared" ref="K63" si="196">IF(K64="x","x",IF(K65="x","x",IF(K66="x","x",IF(K67="x","x",IF(K68="x","x",IF(K69="x","x",IF(K70="x","x",IF(K71="x","x",""))))))))</f>
        <v/>
      </c>
      <c r="L63" s="105" t="str">
        <f t="shared" ref="L63" si="197">IF(L64="x","x",IF(L65="x","x",IF(L66="x","x",IF(L67="x","x",IF(L68="x","x",IF(L69="x","x",IF(L70="x","x",IF(L71="x","x",""))))))))</f>
        <v/>
      </c>
      <c r="M63" s="104" t="str">
        <f t="shared" ref="M63" si="198">IF(M64="x","x",IF(M65="x","x",IF(M66="x","x",IF(M67="x","x",IF(M68="x","x",IF(M69="x","x",IF(M70="x","x",IF(M71="x","x",""))))))))</f>
        <v/>
      </c>
      <c r="N63" s="21" t="str">
        <f t="shared" ref="N63" si="199">IF(N64="x","x",IF(N65="x","x",IF(N66="x","x",IF(N67="x","x",IF(N68="x","x",IF(N69="x","x",IF(N70="x","x",IF(N71="x","x",""))))))))</f>
        <v/>
      </c>
      <c r="O63" s="21" t="str">
        <f t="shared" ref="O63" si="200">IF(O64="x","x",IF(O65="x","x",IF(O66="x","x",IF(O67="x","x",IF(O68="x","x",IF(O69="x","x",IF(O70="x","x",IF(O71="x","x",""))))))))</f>
        <v/>
      </c>
      <c r="P63" s="105" t="str">
        <f t="shared" ref="P63" si="201">IF(P64="x","x",IF(P65="x","x",IF(P66="x","x",IF(P67="x","x",IF(P68="x","x",IF(P69="x","x",IF(P70="x","x",IF(P71="x","x",""))))))))</f>
        <v/>
      </c>
      <c r="Q63" s="104" t="str">
        <f t="shared" ref="Q63" si="202">IF(Q64="x","x",IF(Q65="x","x",IF(Q66="x","x",IF(Q67="x","x",IF(Q68="x","x",IF(Q69="x","x",IF(Q70="x","x",IF(Q71="x","x",""))))))))</f>
        <v/>
      </c>
      <c r="R63" s="21" t="str">
        <f t="shared" ref="R63" si="203">IF(R64="x","x",IF(R65="x","x",IF(R66="x","x",IF(R67="x","x",IF(R68="x","x",IF(R69="x","x",IF(R70="x","x",IF(R71="x","x",""))))))))</f>
        <v/>
      </c>
      <c r="S63" s="21" t="str">
        <f t="shared" ref="S63" si="204">IF(S64="x","x",IF(S65="x","x",IF(S66="x","x",IF(S67="x","x",IF(S68="x","x",IF(S69="x","x",IF(S70="x","x",IF(S71="x","x",""))))))))</f>
        <v/>
      </c>
      <c r="T63" s="105" t="str">
        <f t="shared" ref="T63" si="205">IF(T64="x","x",IF(T65="x","x",IF(T66="x","x",IF(T67="x","x",IF(T68="x","x",IF(T69="x","x",IF(T70="x","x",IF(T71="x","x",""))))))))</f>
        <v/>
      </c>
      <c r="U63" s="104" t="str">
        <f t="shared" ref="U63" si="206">IF(U64="x","x",IF(U65="x","x",IF(U66="x","x",IF(U67="x","x",IF(U68="x","x",IF(U69="x","x",IF(U70="x","x",IF(U71="x","x",""))))))))</f>
        <v/>
      </c>
      <c r="V63" s="21" t="str">
        <f t="shared" ref="V63" si="207">IF(V64="x","x",IF(V65="x","x",IF(V66="x","x",IF(V67="x","x",IF(V68="x","x",IF(V69="x","x",IF(V70="x","x",IF(V71="x","x",""))))))))</f>
        <v/>
      </c>
      <c r="W63" s="21" t="str">
        <f t="shared" ref="W63" si="208">IF(W64="x","x",IF(W65="x","x",IF(W66="x","x",IF(W67="x","x",IF(W68="x","x",IF(W69="x","x",IF(W70="x","x",IF(W71="x","x",""))))))))</f>
        <v/>
      </c>
      <c r="X63" s="105" t="str">
        <f t="shared" ref="X63" si="209">IF(X64="x","x",IF(X65="x","x",IF(X66="x","x",IF(X67="x","x",IF(X68="x","x",IF(X69="x","x",IF(X70="x","x",IF(X71="x","x",""))))))))</f>
        <v/>
      </c>
      <c r="Y63" s="104" t="str">
        <f t="shared" ref="Y63" si="210">IF(Y64="x","x",IF(Y65="x","x",IF(Y66="x","x",IF(Y67="x","x",IF(Y68="x","x",IF(Y69="x","x",IF(Y70="x","x",IF(Y71="x","x",""))))))))</f>
        <v/>
      </c>
      <c r="Z63" s="21" t="str">
        <f t="shared" ref="Z63" si="211">IF(Z64="x","x",IF(Z65="x","x",IF(Z66="x","x",IF(Z67="x","x",IF(Z68="x","x",IF(Z69="x","x",IF(Z70="x","x",IF(Z71="x","x",""))))))))</f>
        <v/>
      </c>
      <c r="AA63" s="21" t="str">
        <f t="shared" ref="AA63" si="212">IF(AA64="x","x",IF(AA65="x","x",IF(AA66="x","x",IF(AA67="x","x",IF(AA68="x","x",IF(AA69="x","x",IF(AA70="x","x",IF(AA71="x","x",""))))))))</f>
        <v/>
      </c>
      <c r="AB63" s="105" t="str">
        <f t="shared" ref="AB63" si="213">IF(AB64="x","x",IF(AB65="x","x",IF(AB66="x","x",IF(AB67="x","x",IF(AB68="x","x",IF(AB69="x","x",IF(AB70="x","x",IF(AB71="x","x",""))))))))</f>
        <v/>
      </c>
      <c r="AC63" s="104" t="str">
        <f t="shared" ref="AC63" si="214">IF(AC64="x","x",IF(AC65="x","x",IF(AC66="x","x",IF(AC67="x","x",IF(AC68="x","x",IF(AC69="x","x",IF(AC70="x","x",IF(AC71="x","x",""))))))))</f>
        <v/>
      </c>
      <c r="AD63" s="21" t="str">
        <f t="shared" ref="AD63" si="215">IF(AD64="x","x",IF(AD65="x","x",IF(AD66="x","x",IF(AD67="x","x",IF(AD68="x","x",IF(AD69="x","x",IF(AD70="x","x",IF(AD71="x","x",""))))))))</f>
        <v/>
      </c>
      <c r="AE63" s="21" t="str">
        <f t="shared" ref="AE63" si="216">IF(AE64="x","x",IF(AE65="x","x",IF(AE66="x","x",IF(AE67="x","x",IF(AE68="x","x",IF(AE69="x","x",IF(AE70="x","x",IF(AE71="x","x",""))))))))</f>
        <v/>
      </c>
      <c r="AF63" s="105" t="str">
        <f t="shared" ref="AF63" si="217">IF(AF64="x","x",IF(AF65="x","x",IF(AF66="x","x",IF(AF67="x","x",IF(AF68="x","x",IF(AF69="x","x",IF(AF70="x","x",IF(AF71="x","x",""))))))))</f>
        <v/>
      </c>
      <c r="AG63" s="104" t="str">
        <f t="shared" ref="AG63" si="218">IF(AG64="x","x",IF(AG65="x","x",IF(AG66="x","x",IF(AG67="x","x",IF(AG68="x","x",IF(AG69="x","x",IF(AG70="x","x",IF(AG71="x","x",""))))))))</f>
        <v/>
      </c>
      <c r="AH63" s="21" t="str">
        <f t="shared" ref="AH63" si="219">IF(AH64="x","x",IF(AH65="x","x",IF(AH66="x","x",IF(AH67="x","x",IF(AH68="x","x",IF(AH69="x","x",IF(AH70="x","x",IF(AH71="x","x",""))))))))</f>
        <v/>
      </c>
      <c r="AI63" s="21" t="str">
        <f t="shared" ref="AI63" si="220">IF(AI64="x","x",IF(AI65="x","x",IF(AI66="x","x",IF(AI67="x","x",IF(AI68="x","x",IF(AI69="x","x",IF(AI70="x","x",IF(AI71="x","x",""))))))))</f>
        <v/>
      </c>
      <c r="AJ63" s="105" t="str">
        <f t="shared" ref="AJ63" si="221">IF(AJ64="x","x",IF(AJ65="x","x",IF(AJ66="x","x",IF(AJ67="x","x",IF(AJ68="x","x",IF(AJ69="x","x",IF(AJ70="x","x",IF(AJ71="x","x",""))))))))</f>
        <v/>
      </c>
      <c r="AK63" s="104" t="str">
        <f t="shared" ref="AK63" si="222">IF(AK64="x","x",IF(AK65="x","x",IF(AK66="x","x",IF(AK67="x","x",IF(AK68="x","x",IF(AK69="x","x",IF(AK70="x","x",IF(AK71="x","x",""))))))))</f>
        <v/>
      </c>
      <c r="AL63" s="21" t="str">
        <f t="shared" ref="AL63" si="223">IF(AL64="x","x",IF(AL65="x","x",IF(AL66="x","x",IF(AL67="x","x",IF(AL68="x","x",IF(AL69="x","x",IF(AL70="x","x",IF(AL71="x","x",""))))))))</f>
        <v/>
      </c>
      <c r="AM63" s="21" t="str">
        <f t="shared" ref="AM63" si="224">IF(AM64="x","x",IF(AM65="x","x",IF(AM66="x","x",IF(AM67="x","x",IF(AM68="x","x",IF(AM69="x","x",IF(AM70="x","x",IF(AM71="x","x",""))))))))</f>
        <v/>
      </c>
      <c r="AN63" s="105" t="str">
        <f t="shared" ref="AN63" si="225">IF(AN64="x","x",IF(AN65="x","x",IF(AN66="x","x",IF(AN67="x","x",IF(AN68="x","x",IF(AN69="x","x",IF(AN70="x","x",IF(AN71="x","x",""))))))))</f>
        <v/>
      </c>
      <c r="AO63" s="104" t="str">
        <f t="shared" ref="AO63" si="226">IF(AO64="x","x",IF(AO65="x","x",IF(AO66="x","x",IF(AO67="x","x",IF(AO68="x","x",IF(AO69="x","x",IF(AO70="x","x",IF(AO71="x","x",""))))))))</f>
        <v/>
      </c>
      <c r="AP63" s="21" t="str">
        <f t="shared" ref="AP63" si="227">IF(AP64="x","x",IF(AP65="x","x",IF(AP66="x","x",IF(AP67="x","x",IF(AP68="x","x",IF(AP69="x","x",IF(AP70="x","x",IF(AP71="x","x",""))))))))</f>
        <v/>
      </c>
      <c r="AQ63" s="21" t="str">
        <f t="shared" ref="AQ63" si="228">IF(AQ64="x","x",IF(AQ65="x","x",IF(AQ66="x","x",IF(AQ67="x","x",IF(AQ68="x","x",IF(AQ69="x","x",IF(AQ70="x","x",IF(AQ71="x","x",""))))))))</f>
        <v/>
      </c>
      <c r="AR63" s="105" t="str">
        <f t="shared" ref="AR63" si="229">IF(AR64="x","x",IF(AR65="x","x",IF(AR66="x","x",IF(AR67="x","x",IF(AR68="x","x",IF(AR69="x","x",IF(AR70="x","x",IF(AR71="x","x",""))))))))</f>
        <v/>
      </c>
      <c r="AS63" s="104" t="str">
        <f t="shared" ref="AS63" si="230">IF(AS64="x","x",IF(AS65="x","x",IF(AS66="x","x",IF(AS67="x","x",IF(AS68="x","x",IF(AS69="x","x",IF(AS70="x","x",IF(AS71="x","x",""))))))))</f>
        <v/>
      </c>
      <c r="AT63" s="21" t="str">
        <f t="shared" ref="AT63" si="231">IF(AT64="x","x",IF(AT65="x","x",IF(AT66="x","x",IF(AT67="x","x",IF(AT68="x","x",IF(AT69="x","x",IF(AT70="x","x",IF(AT71="x","x",""))))))))</f>
        <v/>
      </c>
      <c r="AU63" s="21" t="str">
        <f t="shared" ref="AU63" si="232">IF(AU64="x","x",IF(AU65="x","x",IF(AU66="x","x",IF(AU67="x","x",IF(AU68="x","x",IF(AU69="x","x",IF(AU70="x","x",IF(AU71="x","x",""))))))))</f>
        <v/>
      </c>
      <c r="AV63" s="105" t="str">
        <f t="shared" ref="AV63" si="233">IF(AV64="x","x",IF(AV65="x","x",IF(AV66="x","x",IF(AV67="x","x",IF(AV68="x","x",IF(AV69="x","x",IF(AV70="x","x",IF(AV71="x","x",""))))))))</f>
        <v/>
      </c>
      <c r="AW63" s="104" t="str">
        <f t="shared" ref="AW63" si="234">IF(AW64="x","x",IF(AW65="x","x",IF(AW66="x","x",IF(AW67="x","x",IF(AW68="x","x",IF(AW69="x","x",IF(AW70="x","x",IF(AW71="x","x",""))))))))</f>
        <v/>
      </c>
      <c r="AX63" s="21" t="str">
        <f t="shared" ref="AX63" si="235">IF(AX64="x","x",IF(AX65="x","x",IF(AX66="x","x",IF(AX67="x","x",IF(AX68="x","x",IF(AX69="x","x",IF(AX70="x","x",IF(AX71="x","x",""))))))))</f>
        <v/>
      </c>
      <c r="AY63" s="21" t="str">
        <f t="shared" ref="AY63" si="236">IF(AY64="x","x",IF(AY65="x","x",IF(AY66="x","x",IF(AY67="x","x",IF(AY68="x","x",IF(AY69="x","x",IF(AY70="x","x",IF(AY71="x","x",""))))))))</f>
        <v/>
      </c>
      <c r="AZ63" s="105" t="str">
        <f t="shared" ref="AZ63" si="237">IF(AZ64="x","x",IF(AZ65="x","x",IF(AZ66="x","x",IF(AZ67="x","x",IF(AZ68="x","x",IF(AZ69="x","x",IF(AZ70="x","x",IF(AZ71="x","x",""))))))))</f>
        <v/>
      </c>
    </row>
    <row r="64" spans="2:52" s="15" customFormat="1" ht="35.1" hidden="1" customHeight="1" outlineLevel="1">
      <c r="B64" s="134"/>
      <c r="C64" s="99"/>
      <c r="D64" s="103"/>
      <c r="E64" s="106"/>
      <c r="F64" s="44"/>
      <c r="G64" s="44"/>
      <c r="H64" s="88"/>
      <c r="I64" s="106"/>
      <c r="J64" s="44"/>
      <c r="K64" s="44"/>
      <c r="L64" s="107"/>
      <c r="M64" s="106"/>
      <c r="N64" s="44"/>
      <c r="O64" s="44"/>
      <c r="P64" s="107"/>
      <c r="Q64" s="106"/>
      <c r="R64" s="44"/>
      <c r="S64" s="44"/>
      <c r="T64" s="107"/>
      <c r="U64" s="106"/>
      <c r="V64" s="44"/>
      <c r="W64" s="44"/>
      <c r="X64" s="107"/>
      <c r="Y64" s="106"/>
      <c r="Z64" s="44"/>
      <c r="AA64" s="44"/>
      <c r="AB64" s="107"/>
      <c r="AC64" s="106"/>
      <c r="AD64" s="44"/>
      <c r="AE64" s="44"/>
      <c r="AF64" s="107"/>
      <c r="AG64" s="106"/>
      <c r="AH64" s="44"/>
      <c r="AI64" s="44"/>
      <c r="AJ64" s="107"/>
      <c r="AK64" s="106"/>
      <c r="AL64" s="44"/>
      <c r="AM64" s="44"/>
      <c r="AN64" s="107"/>
      <c r="AO64" s="106"/>
      <c r="AP64" s="44"/>
      <c r="AQ64" s="44"/>
      <c r="AR64" s="107"/>
      <c r="AS64" s="106"/>
      <c r="AT64" s="44"/>
      <c r="AU64" s="44"/>
      <c r="AV64" s="107"/>
      <c r="AW64" s="106"/>
      <c r="AX64" s="44"/>
      <c r="AY64" s="44"/>
      <c r="AZ64" s="107"/>
    </row>
    <row r="65" spans="2:52" s="15" customFormat="1" ht="35.1" hidden="1" customHeight="1" outlineLevel="1">
      <c r="B65" s="134"/>
      <c r="C65" s="99"/>
      <c r="D65" s="103"/>
      <c r="E65" s="106"/>
      <c r="F65" s="44"/>
      <c r="G65" s="44"/>
      <c r="H65" s="88"/>
      <c r="I65" s="106"/>
      <c r="J65" s="44"/>
      <c r="K65" s="44"/>
      <c r="L65" s="107"/>
      <c r="M65" s="106"/>
      <c r="N65" s="44"/>
      <c r="O65" s="44"/>
      <c r="P65" s="107"/>
      <c r="Q65" s="106"/>
      <c r="R65" s="44"/>
      <c r="S65" s="44"/>
      <c r="T65" s="107"/>
      <c r="U65" s="106"/>
      <c r="V65" s="44"/>
      <c r="W65" s="44"/>
      <c r="X65" s="107"/>
      <c r="Y65" s="106"/>
      <c r="Z65" s="44"/>
      <c r="AA65" s="44"/>
      <c r="AB65" s="107"/>
      <c r="AC65" s="106"/>
      <c r="AD65" s="44"/>
      <c r="AE65" s="44"/>
      <c r="AF65" s="107"/>
      <c r="AG65" s="106"/>
      <c r="AH65" s="44"/>
      <c r="AI65" s="44"/>
      <c r="AJ65" s="107"/>
      <c r="AK65" s="106"/>
      <c r="AL65" s="44"/>
      <c r="AM65" s="44"/>
      <c r="AN65" s="107"/>
      <c r="AO65" s="106"/>
      <c r="AP65" s="44"/>
      <c r="AQ65" s="44"/>
      <c r="AR65" s="107"/>
      <c r="AS65" s="106"/>
      <c r="AT65" s="44"/>
      <c r="AU65" s="44"/>
      <c r="AV65" s="107"/>
      <c r="AW65" s="106"/>
      <c r="AX65" s="44"/>
      <c r="AY65" s="44"/>
      <c r="AZ65" s="107"/>
    </row>
    <row r="66" spans="2:52" s="15" customFormat="1" ht="35.1" hidden="1" customHeight="1" outlineLevel="1">
      <c r="B66" s="134"/>
      <c r="C66" s="99"/>
      <c r="D66" s="103"/>
      <c r="E66" s="106"/>
      <c r="F66" s="44"/>
      <c r="G66" s="44"/>
      <c r="H66" s="88"/>
      <c r="I66" s="106"/>
      <c r="J66" s="44"/>
      <c r="K66" s="44"/>
      <c r="L66" s="107"/>
      <c r="M66" s="106"/>
      <c r="N66" s="44"/>
      <c r="O66" s="44"/>
      <c r="P66" s="107"/>
      <c r="Q66" s="106"/>
      <c r="R66" s="44"/>
      <c r="S66" s="44"/>
      <c r="T66" s="107"/>
      <c r="U66" s="106"/>
      <c r="V66" s="44"/>
      <c r="W66" s="44"/>
      <c r="X66" s="107"/>
      <c r="Y66" s="106"/>
      <c r="Z66" s="44"/>
      <c r="AA66" s="44"/>
      <c r="AB66" s="107"/>
      <c r="AC66" s="106"/>
      <c r="AD66" s="44"/>
      <c r="AE66" s="44"/>
      <c r="AF66" s="107"/>
      <c r="AG66" s="106"/>
      <c r="AH66" s="44"/>
      <c r="AI66" s="44"/>
      <c r="AJ66" s="107"/>
      <c r="AK66" s="106"/>
      <c r="AL66" s="44"/>
      <c r="AM66" s="44"/>
      <c r="AN66" s="107"/>
      <c r="AO66" s="106"/>
      <c r="AP66" s="44"/>
      <c r="AQ66" s="44"/>
      <c r="AR66" s="107"/>
      <c r="AS66" s="106"/>
      <c r="AT66" s="44"/>
      <c r="AU66" s="44"/>
      <c r="AV66" s="107"/>
      <c r="AW66" s="106"/>
      <c r="AX66" s="44"/>
      <c r="AY66" s="44"/>
      <c r="AZ66" s="107"/>
    </row>
    <row r="67" spans="2:52" s="15" customFormat="1" ht="35.1" hidden="1" customHeight="1" outlineLevel="1">
      <c r="B67" s="134"/>
      <c r="C67" s="99"/>
      <c r="D67" s="103"/>
      <c r="E67" s="106"/>
      <c r="F67" s="44"/>
      <c r="G67" s="44"/>
      <c r="H67" s="88"/>
      <c r="I67" s="106"/>
      <c r="J67" s="44"/>
      <c r="K67" s="44"/>
      <c r="L67" s="107"/>
      <c r="M67" s="106"/>
      <c r="N67" s="44"/>
      <c r="O67" s="44"/>
      <c r="P67" s="107"/>
      <c r="Q67" s="106"/>
      <c r="R67" s="44"/>
      <c r="S67" s="44"/>
      <c r="T67" s="107"/>
      <c r="U67" s="106"/>
      <c r="V67" s="44"/>
      <c r="W67" s="44"/>
      <c r="X67" s="107"/>
      <c r="Y67" s="106"/>
      <c r="Z67" s="44"/>
      <c r="AA67" s="44"/>
      <c r="AB67" s="107"/>
      <c r="AC67" s="106"/>
      <c r="AD67" s="44"/>
      <c r="AE67" s="44"/>
      <c r="AF67" s="107"/>
      <c r="AG67" s="106"/>
      <c r="AH67" s="44"/>
      <c r="AI67" s="44"/>
      <c r="AJ67" s="107"/>
      <c r="AK67" s="106"/>
      <c r="AL67" s="44"/>
      <c r="AM67" s="44"/>
      <c r="AN67" s="107"/>
      <c r="AO67" s="106"/>
      <c r="AP67" s="44"/>
      <c r="AQ67" s="44"/>
      <c r="AR67" s="107"/>
      <c r="AS67" s="106"/>
      <c r="AT67" s="44"/>
      <c r="AU67" s="44"/>
      <c r="AV67" s="107"/>
      <c r="AW67" s="106"/>
      <c r="AX67" s="44"/>
      <c r="AY67" s="44"/>
      <c r="AZ67" s="107"/>
    </row>
    <row r="68" spans="2:52" s="15" customFormat="1" ht="35.1" hidden="1" customHeight="1" outlineLevel="1">
      <c r="B68" s="134"/>
      <c r="C68" s="99"/>
      <c r="D68" s="103"/>
      <c r="E68" s="106"/>
      <c r="F68" s="44"/>
      <c r="G68" s="44"/>
      <c r="H68" s="88"/>
      <c r="I68" s="106"/>
      <c r="J68" s="44"/>
      <c r="K68" s="44"/>
      <c r="L68" s="107"/>
      <c r="M68" s="106"/>
      <c r="N68" s="44"/>
      <c r="O68" s="44"/>
      <c r="P68" s="107"/>
      <c r="Q68" s="106"/>
      <c r="R68" s="44"/>
      <c r="S68" s="44"/>
      <c r="T68" s="107"/>
      <c r="U68" s="106"/>
      <c r="V68" s="44"/>
      <c r="W68" s="44"/>
      <c r="X68" s="107"/>
      <c r="Y68" s="106"/>
      <c r="Z68" s="44"/>
      <c r="AA68" s="44"/>
      <c r="AB68" s="107"/>
      <c r="AC68" s="106"/>
      <c r="AD68" s="44"/>
      <c r="AE68" s="44"/>
      <c r="AF68" s="107"/>
      <c r="AG68" s="106"/>
      <c r="AH68" s="44"/>
      <c r="AI68" s="44"/>
      <c r="AJ68" s="107"/>
      <c r="AK68" s="106"/>
      <c r="AL68" s="44"/>
      <c r="AM68" s="44"/>
      <c r="AN68" s="107"/>
      <c r="AO68" s="106"/>
      <c r="AP68" s="44"/>
      <c r="AQ68" s="44"/>
      <c r="AR68" s="107"/>
      <c r="AS68" s="106"/>
      <c r="AT68" s="44"/>
      <c r="AU68" s="44"/>
      <c r="AV68" s="107"/>
      <c r="AW68" s="106"/>
      <c r="AX68" s="44"/>
      <c r="AY68" s="44"/>
      <c r="AZ68" s="107"/>
    </row>
    <row r="69" spans="2:52" s="15" customFormat="1" ht="35.1" hidden="1" customHeight="1" outlineLevel="1">
      <c r="B69" s="134"/>
      <c r="C69" s="99"/>
      <c r="D69" s="103"/>
      <c r="E69" s="106"/>
      <c r="F69" s="44"/>
      <c r="G69" s="44"/>
      <c r="H69" s="88"/>
      <c r="I69" s="106"/>
      <c r="J69" s="44"/>
      <c r="K69" s="44"/>
      <c r="L69" s="107"/>
      <c r="M69" s="106"/>
      <c r="N69" s="44"/>
      <c r="O69" s="44"/>
      <c r="P69" s="107"/>
      <c r="Q69" s="106"/>
      <c r="R69" s="44"/>
      <c r="S69" s="44"/>
      <c r="T69" s="107"/>
      <c r="U69" s="106"/>
      <c r="V69" s="44"/>
      <c r="W69" s="44"/>
      <c r="X69" s="107"/>
      <c r="Y69" s="106"/>
      <c r="Z69" s="44"/>
      <c r="AA69" s="44"/>
      <c r="AB69" s="107"/>
      <c r="AC69" s="106"/>
      <c r="AD69" s="44"/>
      <c r="AE69" s="44"/>
      <c r="AF69" s="107"/>
      <c r="AG69" s="106"/>
      <c r="AH69" s="44"/>
      <c r="AI69" s="44"/>
      <c r="AJ69" s="107"/>
      <c r="AK69" s="106"/>
      <c r="AL69" s="44"/>
      <c r="AM69" s="44"/>
      <c r="AN69" s="107"/>
      <c r="AO69" s="106"/>
      <c r="AP69" s="44"/>
      <c r="AQ69" s="44"/>
      <c r="AR69" s="107"/>
      <c r="AS69" s="106"/>
      <c r="AT69" s="44"/>
      <c r="AU69" s="44"/>
      <c r="AV69" s="107"/>
      <c r="AW69" s="106"/>
      <c r="AX69" s="44"/>
      <c r="AY69" s="44"/>
      <c r="AZ69" s="107"/>
    </row>
    <row r="70" spans="2:52" s="15" customFormat="1" ht="35.1" hidden="1" customHeight="1" outlineLevel="1">
      <c r="B70" s="134"/>
      <c r="C70" s="99"/>
      <c r="D70" s="103"/>
      <c r="E70" s="106"/>
      <c r="F70" s="44"/>
      <c r="G70" s="44"/>
      <c r="H70" s="88"/>
      <c r="I70" s="106"/>
      <c r="J70" s="44"/>
      <c r="K70" s="44"/>
      <c r="L70" s="107"/>
      <c r="M70" s="106"/>
      <c r="N70" s="44"/>
      <c r="O70" s="44"/>
      <c r="P70" s="107"/>
      <c r="Q70" s="106"/>
      <c r="R70" s="44"/>
      <c r="S70" s="44"/>
      <c r="T70" s="107"/>
      <c r="U70" s="106"/>
      <c r="V70" s="44"/>
      <c r="W70" s="44"/>
      <c r="X70" s="107"/>
      <c r="Y70" s="106"/>
      <c r="Z70" s="44"/>
      <c r="AA70" s="44"/>
      <c r="AB70" s="107"/>
      <c r="AC70" s="106"/>
      <c r="AD70" s="44"/>
      <c r="AE70" s="44"/>
      <c r="AF70" s="107"/>
      <c r="AG70" s="106"/>
      <c r="AH70" s="44"/>
      <c r="AI70" s="44"/>
      <c r="AJ70" s="107"/>
      <c r="AK70" s="106"/>
      <c r="AL70" s="44"/>
      <c r="AM70" s="44"/>
      <c r="AN70" s="107"/>
      <c r="AO70" s="106"/>
      <c r="AP70" s="44"/>
      <c r="AQ70" s="44"/>
      <c r="AR70" s="107"/>
      <c r="AS70" s="106"/>
      <c r="AT70" s="44"/>
      <c r="AU70" s="44"/>
      <c r="AV70" s="107"/>
      <c r="AW70" s="106"/>
      <c r="AX70" s="44"/>
      <c r="AY70" s="44"/>
      <c r="AZ70" s="107"/>
    </row>
    <row r="71" spans="2:52" s="15" customFormat="1" ht="35.1" hidden="1" customHeight="1" outlineLevel="1">
      <c r="B71" s="134"/>
      <c r="C71" s="99"/>
      <c r="D71" s="103"/>
      <c r="E71" s="106"/>
      <c r="F71" s="44"/>
      <c r="G71" s="44"/>
      <c r="H71" s="88"/>
      <c r="I71" s="106"/>
      <c r="J71" s="44"/>
      <c r="K71" s="44"/>
      <c r="L71" s="107"/>
      <c r="M71" s="106"/>
      <c r="N71" s="44"/>
      <c r="O71" s="44"/>
      <c r="P71" s="107"/>
      <c r="Q71" s="106"/>
      <c r="R71" s="44"/>
      <c r="S71" s="44"/>
      <c r="T71" s="107"/>
      <c r="U71" s="106"/>
      <c r="V71" s="44"/>
      <c r="W71" s="44"/>
      <c r="X71" s="107"/>
      <c r="Y71" s="106"/>
      <c r="Z71" s="44"/>
      <c r="AA71" s="44"/>
      <c r="AB71" s="107"/>
      <c r="AC71" s="106"/>
      <c r="AD71" s="44"/>
      <c r="AE71" s="44"/>
      <c r="AF71" s="107"/>
      <c r="AG71" s="106"/>
      <c r="AH71" s="44"/>
      <c r="AI71" s="44"/>
      <c r="AJ71" s="107"/>
      <c r="AK71" s="106"/>
      <c r="AL71" s="44"/>
      <c r="AM71" s="44"/>
      <c r="AN71" s="107"/>
      <c r="AO71" s="106"/>
      <c r="AP71" s="44"/>
      <c r="AQ71" s="44"/>
      <c r="AR71" s="107"/>
      <c r="AS71" s="106"/>
      <c r="AT71" s="44"/>
      <c r="AU71" s="44"/>
      <c r="AV71" s="107"/>
      <c r="AW71" s="106"/>
      <c r="AX71" s="44"/>
      <c r="AY71" s="44"/>
      <c r="AZ71" s="107"/>
    </row>
    <row r="72" spans="2:52" s="15" customFormat="1" ht="35.1" customHeight="1" collapsed="1" thickBot="1">
      <c r="B72" s="133"/>
      <c r="C72" s="97">
        <f>SUM(C73:C80)</f>
        <v>0</v>
      </c>
      <c r="D72" s="101">
        <f>COUNTIF(E72:AZ72,"x")</f>
        <v>0</v>
      </c>
      <c r="E72" s="104" t="str">
        <f t="shared" si="2"/>
        <v/>
      </c>
      <c r="F72" s="21" t="str">
        <f t="shared" ref="F72" si="238">IF(F73="x","x",IF(F74="x","x",IF(F75="x","x",IF(F76="x","x",IF(F77="x","x",IF(F78="x","x",IF(F79="x","x",IF(F80="x","x",""))))))))</f>
        <v/>
      </c>
      <c r="G72" s="21" t="str">
        <f t="shared" ref="G72" si="239">IF(G73="x","x",IF(G74="x","x",IF(G75="x","x",IF(G76="x","x",IF(G77="x","x",IF(G78="x","x",IF(G79="x","x",IF(G80="x","x",""))))))))</f>
        <v/>
      </c>
      <c r="H72" s="101" t="str">
        <f t="shared" ref="H72" si="240">IF(H73="x","x",IF(H74="x","x",IF(H75="x","x",IF(H76="x","x",IF(H77="x","x",IF(H78="x","x",IF(H79="x","x",IF(H80="x","x",""))))))))</f>
        <v/>
      </c>
      <c r="I72" s="104" t="str">
        <f t="shared" ref="I72" si="241">IF(I73="x","x",IF(I74="x","x",IF(I75="x","x",IF(I76="x","x",IF(I77="x","x",IF(I78="x","x",IF(I79="x","x",IF(I80="x","x",""))))))))</f>
        <v/>
      </c>
      <c r="J72" s="21" t="str">
        <f t="shared" ref="J72" si="242">IF(J73="x","x",IF(J74="x","x",IF(J75="x","x",IF(J76="x","x",IF(J77="x","x",IF(J78="x","x",IF(J79="x","x",IF(J80="x","x",""))))))))</f>
        <v/>
      </c>
      <c r="K72" s="21" t="str">
        <f t="shared" ref="K72" si="243">IF(K73="x","x",IF(K74="x","x",IF(K75="x","x",IF(K76="x","x",IF(K77="x","x",IF(K78="x","x",IF(K79="x","x",IF(K80="x","x",""))))))))</f>
        <v/>
      </c>
      <c r="L72" s="105" t="str">
        <f t="shared" ref="L72" si="244">IF(L73="x","x",IF(L74="x","x",IF(L75="x","x",IF(L76="x","x",IF(L77="x","x",IF(L78="x","x",IF(L79="x","x",IF(L80="x","x",""))))))))</f>
        <v/>
      </c>
      <c r="M72" s="104" t="str">
        <f t="shared" ref="M72" si="245">IF(M73="x","x",IF(M74="x","x",IF(M75="x","x",IF(M76="x","x",IF(M77="x","x",IF(M78="x","x",IF(M79="x","x",IF(M80="x","x",""))))))))</f>
        <v/>
      </c>
      <c r="N72" s="21" t="str">
        <f t="shared" ref="N72" si="246">IF(N73="x","x",IF(N74="x","x",IF(N75="x","x",IF(N76="x","x",IF(N77="x","x",IF(N78="x","x",IF(N79="x","x",IF(N80="x","x",""))))))))</f>
        <v/>
      </c>
      <c r="O72" s="21" t="str">
        <f t="shared" ref="O72" si="247">IF(O73="x","x",IF(O74="x","x",IF(O75="x","x",IF(O76="x","x",IF(O77="x","x",IF(O78="x","x",IF(O79="x","x",IF(O80="x","x",""))))))))</f>
        <v/>
      </c>
      <c r="P72" s="105" t="str">
        <f t="shared" ref="P72" si="248">IF(P73="x","x",IF(P74="x","x",IF(P75="x","x",IF(P76="x","x",IF(P77="x","x",IF(P78="x","x",IF(P79="x","x",IF(P80="x","x",""))))))))</f>
        <v/>
      </c>
      <c r="Q72" s="104" t="str">
        <f t="shared" ref="Q72" si="249">IF(Q73="x","x",IF(Q74="x","x",IF(Q75="x","x",IF(Q76="x","x",IF(Q77="x","x",IF(Q78="x","x",IF(Q79="x","x",IF(Q80="x","x",""))))))))</f>
        <v/>
      </c>
      <c r="R72" s="21" t="str">
        <f t="shared" ref="R72" si="250">IF(R73="x","x",IF(R74="x","x",IF(R75="x","x",IF(R76="x","x",IF(R77="x","x",IF(R78="x","x",IF(R79="x","x",IF(R80="x","x",""))))))))</f>
        <v/>
      </c>
      <c r="S72" s="21" t="str">
        <f t="shared" ref="S72" si="251">IF(S73="x","x",IF(S74="x","x",IF(S75="x","x",IF(S76="x","x",IF(S77="x","x",IF(S78="x","x",IF(S79="x","x",IF(S80="x","x",""))))))))</f>
        <v/>
      </c>
      <c r="T72" s="105" t="str">
        <f t="shared" ref="T72" si="252">IF(T73="x","x",IF(T74="x","x",IF(T75="x","x",IF(T76="x","x",IF(T77="x","x",IF(T78="x","x",IF(T79="x","x",IF(T80="x","x",""))))))))</f>
        <v/>
      </c>
      <c r="U72" s="104" t="str">
        <f t="shared" ref="U72" si="253">IF(U73="x","x",IF(U74="x","x",IF(U75="x","x",IF(U76="x","x",IF(U77="x","x",IF(U78="x","x",IF(U79="x","x",IF(U80="x","x",""))))))))</f>
        <v/>
      </c>
      <c r="V72" s="21" t="str">
        <f t="shared" ref="V72" si="254">IF(V73="x","x",IF(V74="x","x",IF(V75="x","x",IF(V76="x","x",IF(V77="x","x",IF(V78="x","x",IF(V79="x","x",IF(V80="x","x",""))))))))</f>
        <v/>
      </c>
      <c r="W72" s="21" t="str">
        <f t="shared" ref="W72" si="255">IF(W73="x","x",IF(W74="x","x",IF(W75="x","x",IF(W76="x","x",IF(W77="x","x",IF(W78="x","x",IF(W79="x","x",IF(W80="x","x",""))))))))</f>
        <v/>
      </c>
      <c r="X72" s="105" t="str">
        <f t="shared" ref="X72" si="256">IF(X73="x","x",IF(X74="x","x",IF(X75="x","x",IF(X76="x","x",IF(X77="x","x",IF(X78="x","x",IF(X79="x","x",IF(X80="x","x",""))))))))</f>
        <v/>
      </c>
      <c r="Y72" s="104" t="str">
        <f t="shared" ref="Y72" si="257">IF(Y73="x","x",IF(Y74="x","x",IF(Y75="x","x",IF(Y76="x","x",IF(Y77="x","x",IF(Y78="x","x",IF(Y79="x","x",IF(Y80="x","x",""))))))))</f>
        <v/>
      </c>
      <c r="Z72" s="21" t="str">
        <f t="shared" ref="Z72" si="258">IF(Z73="x","x",IF(Z74="x","x",IF(Z75="x","x",IF(Z76="x","x",IF(Z77="x","x",IF(Z78="x","x",IF(Z79="x","x",IF(Z80="x","x",""))))))))</f>
        <v/>
      </c>
      <c r="AA72" s="21" t="str">
        <f t="shared" ref="AA72" si="259">IF(AA73="x","x",IF(AA74="x","x",IF(AA75="x","x",IF(AA76="x","x",IF(AA77="x","x",IF(AA78="x","x",IF(AA79="x","x",IF(AA80="x","x",""))))))))</f>
        <v/>
      </c>
      <c r="AB72" s="105" t="str">
        <f t="shared" ref="AB72" si="260">IF(AB73="x","x",IF(AB74="x","x",IF(AB75="x","x",IF(AB76="x","x",IF(AB77="x","x",IF(AB78="x","x",IF(AB79="x","x",IF(AB80="x","x",""))))))))</f>
        <v/>
      </c>
      <c r="AC72" s="104" t="str">
        <f t="shared" ref="AC72" si="261">IF(AC73="x","x",IF(AC74="x","x",IF(AC75="x","x",IF(AC76="x","x",IF(AC77="x","x",IF(AC78="x","x",IF(AC79="x","x",IF(AC80="x","x",""))))))))</f>
        <v/>
      </c>
      <c r="AD72" s="21" t="str">
        <f t="shared" ref="AD72" si="262">IF(AD73="x","x",IF(AD74="x","x",IF(AD75="x","x",IF(AD76="x","x",IF(AD77="x","x",IF(AD78="x","x",IF(AD79="x","x",IF(AD80="x","x",""))))))))</f>
        <v/>
      </c>
      <c r="AE72" s="21" t="str">
        <f t="shared" ref="AE72" si="263">IF(AE73="x","x",IF(AE74="x","x",IF(AE75="x","x",IF(AE76="x","x",IF(AE77="x","x",IF(AE78="x","x",IF(AE79="x","x",IF(AE80="x","x",""))))))))</f>
        <v/>
      </c>
      <c r="AF72" s="105" t="str">
        <f t="shared" ref="AF72" si="264">IF(AF73="x","x",IF(AF74="x","x",IF(AF75="x","x",IF(AF76="x","x",IF(AF77="x","x",IF(AF78="x","x",IF(AF79="x","x",IF(AF80="x","x",""))))))))</f>
        <v/>
      </c>
      <c r="AG72" s="104" t="str">
        <f t="shared" ref="AG72" si="265">IF(AG73="x","x",IF(AG74="x","x",IF(AG75="x","x",IF(AG76="x","x",IF(AG77="x","x",IF(AG78="x","x",IF(AG79="x","x",IF(AG80="x","x",""))))))))</f>
        <v/>
      </c>
      <c r="AH72" s="21" t="str">
        <f t="shared" ref="AH72" si="266">IF(AH73="x","x",IF(AH74="x","x",IF(AH75="x","x",IF(AH76="x","x",IF(AH77="x","x",IF(AH78="x","x",IF(AH79="x","x",IF(AH80="x","x",""))))))))</f>
        <v/>
      </c>
      <c r="AI72" s="21" t="str">
        <f t="shared" ref="AI72" si="267">IF(AI73="x","x",IF(AI74="x","x",IF(AI75="x","x",IF(AI76="x","x",IF(AI77="x","x",IF(AI78="x","x",IF(AI79="x","x",IF(AI80="x","x",""))))))))</f>
        <v/>
      </c>
      <c r="AJ72" s="105" t="str">
        <f t="shared" ref="AJ72" si="268">IF(AJ73="x","x",IF(AJ74="x","x",IF(AJ75="x","x",IF(AJ76="x","x",IF(AJ77="x","x",IF(AJ78="x","x",IF(AJ79="x","x",IF(AJ80="x","x",""))))))))</f>
        <v/>
      </c>
      <c r="AK72" s="104" t="str">
        <f t="shared" ref="AK72" si="269">IF(AK73="x","x",IF(AK74="x","x",IF(AK75="x","x",IF(AK76="x","x",IF(AK77="x","x",IF(AK78="x","x",IF(AK79="x","x",IF(AK80="x","x",""))))))))</f>
        <v/>
      </c>
      <c r="AL72" s="21" t="str">
        <f t="shared" ref="AL72" si="270">IF(AL73="x","x",IF(AL74="x","x",IF(AL75="x","x",IF(AL76="x","x",IF(AL77="x","x",IF(AL78="x","x",IF(AL79="x","x",IF(AL80="x","x",""))))))))</f>
        <v/>
      </c>
      <c r="AM72" s="21" t="str">
        <f t="shared" ref="AM72" si="271">IF(AM73="x","x",IF(AM74="x","x",IF(AM75="x","x",IF(AM76="x","x",IF(AM77="x","x",IF(AM78="x","x",IF(AM79="x","x",IF(AM80="x","x",""))))))))</f>
        <v/>
      </c>
      <c r="AN72" s="105" t="str">
        <f t="shared" ref="AN72" si="272">IF(AN73="x","x",IF(AN74="x","x",IF(AN75="x","x",IF(AN76="x","x",IF(AN77="x","x",IF(AN78="x","x",IF(AN79="x","x",IF(AN80="x","x",""))))))))</f>
        <v/>
      </c>
      <c r="AO72" s="104" t="str">
        <f t="shared" ref="AO72" si="273">IF(AO73="x","x",IF(AO74="x","x",IF(AO75="x","x",IF(AO76="x","x",IF(AO77="x","x",IF(AO78="x","x",IF(AO79="x","x",IF(AO80="x","x",""))))))))</f>
        <v/>
      </c>
      <c r="AP72" s="21" t="str">
        <f t="shared" ref="AP72" si="274">IF(AP73="x","x",IF(AP74="x","x",IF(AP75="x","x",IF(AP76="x","x",IF(AP77="x","x",IF(AP78="x","x",IF(AP79="x","x",IF(AP80="x","x",""))))))))</f>
        <v/>
      </c>
      <c r="AQ72" s="21" t="str">
        <f t="shared" ref="AQ72" si="275">IF(AQ73="x","x",IF(AQ74="x","x",IF(AQ75="x","x",IF(AQ76="x","x",IF(AQ77="x","x",IF(AQ78="x","x",IF(AQ79="x","x",IF(AQ80="x","x",""))))))))</f>
        <v/>
      </c>
      <c r="AR72" s="105" t="str">
        <f t="shared" ref="AR72" si="276">IF(AR73="x","x",IF(AR74="x","x",IF(AR75="x","x",IF(AR76="x","x",IF(AR77="x","x",IF(AR78="x","x",IF(AR79="x","x",IF(AR80="x","x",""))))))))</f>
        <v/>
      </c>
      <c r="AS72" s="104" t="str">
        <f t="shared" ref="AS72" si="277">IF(AS73="x","x",IF(AS74="x","x",IF(AS75="x","x",IF(AS76="x","x",IF(AS77="x","x",IF(AS78="x","x",IF(AS79="x","x",IF(AS80="x","x",""))))))))</f>
        <v/>
      </c>
      <c r="AT72" s="21" t="str">
        <f t="shared" ref="AT72" si="278">IF(AT73="x","x",IF(AT74="x","x",IF(AT75="x","x",IF(AT76="x","x",IF(AT77="x","x",IF(AT78="x","x",IF(AT79="x","x",IF(AT80="x","x",""))))))))</f>
        <v/>
      </c>
      <c r="AU72" s="21" t="str">
        <f t="shared" ref="AU72" si="279">IF(AU73="x","x",IF(AU74="x","x",IF(AU75="x","x",IF(AU76="x","x",IF(AU77="x","x",IF(AU78="x","x",IF(AU79="x","x",IF(AU80="x","x",""))))))))</f>
        <v/>
      </c>
      <c r="AV72" s="105" t="str">
        <f t="shared" ref="AV72" si="280">IF(AV73="x","x",IF(AV74="x","x",IF(AV75="x","x",IF(AV76="x","x",IF(AV77="x","x",IF(AV78="x","x",IF(AV79="x","x",IF(AV80="x","x",""))))))))</f>
        <v/>
      </c>
      <c r="AW72" s="104" t="str">
        <f t="shared" ref="AW72" si="281">IF(AW73="x","x",IF(AW74="x","x",IF(AW75="x","x",IF(AW76="x","x",IF(AW77="x","x",IF(AW78="x","x",IF(AW79="x","x",IF(AW80="x","x",""))))))))</f>
        <v/>
      </c>
      <c r="AX72" s="21" t="str">
        <f t="shared" ref="AX72" si="282">IF(AX73="x","x",IF(AX74="x","x",IF(AX75="x","x",IF(AX76="x","x",IF(AX77="x","x",IF(AX78="x","x",IF(AX79="x","x",IF(AX80="x","x",""))))))))</f>
        <v/>
      </c>
      <c r="AY72" s="21" t="str">
        <f t="shared" ref="AY72" si="283">IF(AY73="x","x",IF(AY74="x","x",IF(AY75="x","x",IF(AY76="x","x",IF(AY77="x","x",IF(AY78="x","x",IF(AY79="x","x",IF(AY80="x","x",""))))))))</f>
        <v/>
      </c>
      <c r="AZ72" s="105" t="str">
        <f t="shared" ref="AZ72" si="284">IF(AZ73="x","x",IF(AZ74="x","x",IF(AZ75="x","x",IF(AZ76="x","x",IF(AZ77="x","x",IF(AZ78="x","x",IF(AZ79="x","x",IF(AZ80="x","x",""))))))))</f>
        <v/>
      </c>
    </row>
    <row r="73" spans="2:52" s="15" customFormat="1" ht="35.1" hidden="1" customHeight="1" outlineLevel="1">
      <c r="B73" s="134"/>
      <c r="C73" s="99"/>
      <c r="D73" s="103"/>
      <c r="E73" s="106"/>
      <c r="F73" s="44"/>
      <c r="G73" s="44"/>
      <c r="H73" s="88"/>
      <c r="I73" s="106"/>
      <c r="J73" s="44"/>
      <c r="K73" s="44"/>
      <c r="L73" s="107"/>
      <c r="M73" s="106"/>
      <c r="N73" s="44"/>
      <c r="O73" s="44"/>
      <c r="P73" s="107"/>
      <c r="Q73" s="106"/>
      <c r="R73" s="44"/>
      <c r="S73" s="44"/>
      <c r="T73" s="107"/>
      <c r="U73" s="106"/>
      <c r="V73" s="44"/>
      <c r="W73" s="44"/>
      <c r="X73" s="107"/>
      <c r="Y73" s="106"/>
      <c r="Z73" s="44"/>
      <c r="AA73" s="44"/>
      <c r="AB73" s="107"/>
      <c r="AC73" s="106"/>
      <c r="AD73" s="44"/>
      <c r="AE73" s="44"/>
      <c r="AF73" s="107"/>
      <c r="AG73" s="106"/>
      <c r="AH73" s="44"/>
      <c r="AI73" s="44"/>
      <c r="AJ73" s="107"/>
      <c r="AK73" s="106"/>
      <c r="AL73" s="44"/>
      <c r="AM73" s="44"/>
      <c r="AN73" s="107"/>
      <c r="AO73" s="106"/>
      <c r="AP73" s="44"/>
      <c r="AQ73" s="44"/>
      <c r="AR73" s="107"/>
      <c r="AS73" s="106"/>
      <c r="AT73" s="44"/>
      <c r="AU73" s="44"/>
      <c r="AV73" s="107"/>
      <c r="AW73" s="106"/>
      <c r="AX73" s="44"/>
      <c r="AY73" s="44"/>
      <c r="AZ73" s="107"/>
    </row>
    <row r="74" spans="2:52" s="15" customFormat="1" ht="35.1" hidden="1" customHeight="1" outlineLevel="1">
      <c r="B74" s="134"/>
      <c r="C74" s="99"/>
      <c r="D74" s="103"/>
      <c r="E74" s="106"/>
      <c r="F74" s="44"/>
      <c r="G74" s="44"/>
      <c r="H74" s="88"/>
      <c r="I74" s="106"/>
      <c r="J74" s="44"/>
      <c r="K74" s="44"/>
      <c r="L74" s="107"/>
      <c r="M74" s="106"/>
      <c r="N74" s="44"/>
      <c r="O74" s="44"/>
      <c r="P74" s="107"/>
      <c r="Q74" s="106"/>
      <c r="R74" s="44"/>
      <c r="S74" s="44"/>
      <c r="T74" s="107"/>
      <c r="U74" s="106"/>
      <c r="V74" s="44"/>
      <c r="W74" s="44"/>
      <c r="X74" s="107"/>
      <c r="Y74" s="106"/>
      <c r="Z74" s="44"/>
      <c r="AA74" s="44"/>
      <c r="AB74" s="107"/>
      <c r="AC74" s="106"/>
      <c r="AD74" s="44"/>
      <c r="AE74" s="44"/>
      <c r="AF74" s="107"/>
      <c r="AG74" s="106"/>
      <c r="AH74" s="44"/>
      <c r="AI74" s="44"/>
      <c r="AJ74" s="107"/>
      <c r="AK74" s="106"/>
      <c r="AL74" s="44"/>
      <c r="AM74" s="44"/>
      <c r="AN74" s="107"/>
      <c r="AO74" s="106"/>
      <c r="AP74" s="44"/>
      <c r="AQ74" s="44"/>
      <c r="AR74" s="107"/>
      <c r="AS74" s="106"/>
      <c r="AT74" s="44"/>
      <c r="AU74" s="44"/>
      <c r="AV74" s="107"/>
      <c r="AW74" s="106"/>
      <c r="AX74" s="44"/>
      <c r="AY74" s="44"/>
      <c r="AZ74" s="107"/>
    </row>
    <row r="75" spans="2:52" s="15" customFormat="1" ht="35.1" hidden="1" customHeight="1" outlineLevel="1">
      <c r="B75" s="134"/>
      <c r="C75" s="99"/>
      <c r="D75" s="103"/>
      <c r="E75" s="106"/>
      <c r="F75" s="44"/>
      <c r="G75" s="44"/>
      <c r="H75" s="88"/>
      <c r="I75" s="106"/>
      <c r="J75" s="44"/>
      <c r="K75" s="44"/>
      <c r="L75" s="107"/>
      <c r="M75" s="106"/>
      <c r="N75" s="44"/>
      <c r="O75" s="44"/>
      <c r="P75" s="107"/>
      <c r="Q75" s="106"/>
      <c r="R75" s="44"/>
      <c r="S75" s="44"/>
      <c r="T75" s="107"/>
      <c r="U75" s="106"/>
      <c r="V75" s="44"/>
      <c r="W75" s="44"/>
      <c r="X75" s="107"/>
      <c r="Y75" s="106"/>
      <c r="Z75" s="44"/>
      <c r="AA75" s="44"/>
      <c r="AB75" s="107"/>
      <c r="AC75" s="106"/>
      <c r="AD75" s="44"/>
      <c r="AE75" s="44"/>
      <c r="AF75" s="107"/>
      <c r="AG75" s="106"/>
      <c r="AH75" s="44"/>
      <c r="AI75" s="44"/>
      <c r="AJ75" s="107"/>
      <c r="AK75" s="106"/>
      <c r="AL75" s="44"/>
      <c r="AM75" s="44"/>
      <c r="AN75" s="107"/>
      <c r="AO75" s="106"/>
      <c r="AP75" s="44"/>
      <c r="AQ75" s="44"/>
      <c r="AR75" s="107"/>
      <c r="AS75" s="106"/>
      <c r="AT75" s="44"/>
      <c r="AU75" s="44"/>
      <c r="AV75" s="107"/>
      <c r="AW75" s="106"/>
      <c r="AX75" s="44"/>
      <c r="AY75" s="44"/>
      <c r="AZ75" s="107"/>
    </row>
    <row r="76" spans="2:52" s="15" customFormat="1" ht="35.1" hidden="1" customHeight="1" outlineLevel="1">
      <c r="B76" s="134"/>
      <c r="C76" s="99"/>
      <c r="D76" s="103"/>
      <c r="E76" s="106"/>
      <c r="F76" s="44"/>
      <c r="G76" s="44"/>
      <c r="H76" s="88"/>
      <c r="I76" s="106"/>
      <c r="J76" s="44"/>
      <c r="K76" s="44"/>
      <c r="L76" s="107"/>
      <c r="M76" s="106"/>
      <c r="N76" s="44"/>
      <c r="O76" s="44"/>
      <c r="P76" s="107"/>
      <c r="Q76" s="106"/>
      <c r="R76" s="44"/>
      <c r="S76" s="44"/>
      <c r="T76" s="107"/>
      <c r="U76" s="106"/>
      <c r="V76" s="44"/>
      <c r="W76" s="44"/>
      <c r="X76" s="107"/>
      <c r="Y76" s="106"/>
      <c r="Z76" s="44"/>
      <c r="AA76" s="44"/>
      <c r="AB76" s="107"/>
      <c r="AC76" s="106"/>
      <c r="AD76" s="44"/>
      <c r="AE76" s="44"/>
      <c r="AF76" s="107"/>
      <c r="AG76" s="106"/>
      <c r="AH76" s="44"/>
      <c r="AI76" s="44"/>
      <c r="AJ76" s="107"/>
      <c r="AK76" s="106"/>
      <c r="AL76" s="44"/>
      <c r="AM76" s="44"/>
      <c r="AN76" s="107"/>
      <c r="AO76" s="106"/>
      <c r="AP76" s="44"/>
      <c r="AQ76" s="44"/>
      <c r="AR76" s="107"/>
      <c r="AS76" s="106"/>
      <c r="AT76" s="44"/>
      <c r="AU76" s="44"/>
      <c r="AV76" s="107"/>
      <c r="AW76" s="106"/>
      <c r="AX76" s="44"/>
      <c r="AY76" s="44"/>
      <c r="AZ76" s="107"/>
    </row>
    <row r="77" spans="2:52" s="15" customFormat="1" ht="35.1" hidden="1" customHeight="1" outlineLevel="1">
      <c r="B77" s="134"/>
      <c r="C77" s="99"/>
      <c r="D77" s="103"/>
      <c r="E77" s="106"/>
      <c r="F77" s="44"/>
      <c r="G77" s="44"/>
      <c r="H77" s="88"/>
      <c r="I77" s="106"/>
      <c r="J77" s="44"/>
      <c r="K77" s="44"/>
      <c r="L77" s="107"/>
      <c r="M77" s="106"/>
      <c r="N77" s="44"/>
      <c r="O77" s="44"/>
      <c r="P77" s="107"/>
      <c r="Q77" s="106"/>
      <c r="R77" s="44"/>
      <c r="S77" s="44"/>
      <c r="T77" s="107"/>
      <c r="U77" s="106"/>
      <c r="V77" s="44"/>
      <c r="W77" s="44"/>
      <c r="X77" s="107"/>
      <c r="Y77" s="106"/>
      <c r="Z77" s="44"/>
      <c r="AA77" s="44"/>
      <c r="AB77" s="107"/>
      <c r="AC77" s="106"/>
      <c r="AD77" s="44"/>
      <c r="AE77" s="44"/>
      <c r="AF77" s="107"/>
      <c r="AG77" s="106"/>
      <c r="AH77" s="44"/>
      <c r="AI77" s="44"/>
      <c r="AJ77" s="107"/>
      <c r="AK77" s="106"/>
      <c r="AL77" s="44"/>
      <c r="AM77" s="44"/>
      <c r="AN77" s="107"/>
      <c r="AO77" s="106"/>
      <c r="AP77" s="44"/>
      <c r="AQ77" s="44"/>
      <c r="AR77" s="107"/>
      <c r="AS77" s="106"/>
      <c r="AT77" s="44"/>
      <c r="AU77" s="44"/>
      <c r="AV77" s="107"/>
      <c r="AW77" s="106"/>
      <c r="AX77" s="44"/>
      <c r="AY77" s="44"/>
      <c r="AZ77" s="107"/>
    </row>
    <row r="78" spans="2:52" s="15" customFormat="1" ht="35.1" hidden="1" customHeight="1" outlineLevel="1">
      <c r="B78" s="134"/>
      <c r="C78" s="99"/>
      <c r="D78" s="103"/>
      <c r="E78" s="106"/>
      <c r="F78" s="44"/>
      <c r="G78" s="44"/>
      <c r="H78" s="88"/>
      <c r="I78" s="106"/>
      <c r="J78" s="44"/>
      <c r="K78" s="44"/>
      <c r="L78" s="107"/>
      <c r="M78" s="106"/>
      <c r="N78" s="44"/>
      <c r="O78" s="44"/>
      <c r="P78" s="107"/>
      <c r="Q78" s="106"/>
      <c r="R78" s="44"/>
      <c r="S78" s="44"/>
      <c r="T78" s="107"/>
      <c r="U78" s="106"/>
      <c r="V78" s="44"/>
      <c r="W78" s="44"/>
      <c r="X78" s="107"/>
      <c r="Y78" s="106"/>
      <c r="Z78" s="44"/>
      <c r="AA78" s="44"/>
      <c r="AB78" s="107"/>
      <c r="AC78" s="106"/>
      <c r="AD78" s="44"/>
      <c r="AE78" s="44"/>
      <c r="AF78" s="107"/>
      <c r="AG78" s="106"/>
      <c r="AH78" s="44"/>
      <c r="AI78" s="44"/>
      <c r="AJ78" s="107"/>
      <c r="AK78" s="106"/>
      <c r="AL78" s="44"/>
      <c r="AM78" s="44"/>
      <c r="AN78" s="107"/>
      <c r="AO78" s="106"/>
      <c r="AP78" s="44"/>
      <c r="AQ78" s="44"/>
      <c r="AR78" s="107"/>
      <c r="AS78" s="106"/>
      <c r="AT78" s="44"/>
      <c r="AU78" s="44"/>
      <c r="AV78" s="107"/>
      <c r="AW78" s="106"/>
      <c r="AX78" s="44"/>
      <c r="AY78" s="44"/>
      <c r="AZ78" s="107"/>
    </row>
    <row r="79" spans="2:52" s="15" customFormat="1" ht="35.1" hidden="1" customHeight="1" outlineLevel="1">
      <c r="B79" s="134"/>
      <c r="C79" s="99"/>
      <c r="D79" s="103"/>
      <c r="E79" s="106"/>
      <c r="F79" s="44"/>
      <c r="G79" s="44"/>
      <c r="H79" s="88"/>
      <c r="I79" s="106"/>
      <c r="J79" s="44"/>
      <c r="K79" s="44"/>
      <c r="L79" s="107"/>
      <c r="M79" s="106"/>
      <c r="N79" s="44"/>
      <c r="O79" s="44"/>
      <c r="P79" s="107"/>
      <c r="Q79" s="106"/>
      <c r="R79" s="44"/>
      <c r="S79" s="44"/>
      <c r="T79" s="107"/>
      <c r="U79" s="106"/>
      <c r="V79" s="44"/>
      <c r="W79" s="44"/>
      <c r="X79" s="107"/>
      <c r="Y79" s="106"/>
      <c r="Z79" s="44"/>
      <c r="AA79" s="44"/>
      <c r="AB79" s="107"/>
      <c r="AC79" s="106"/>
      <c r="AD79" s="44"/>
      <c r="AE79" s="44"/>
      <c r="AF79" s="107"/>
      <c r="AG79" s="106"/>
      <c r="AH79" s="44"/>
      <c r="AI79" s="44"/>
      <c r="AJ79" s="107"/>
      <c r="AK79" s="106"/>
      <c r="AL79" s="44"/>
      <c r="AM79" s="44"/>
      <c r="AN79" s="107"/>
      <c r="AO79" s="106"/>
      <c r="AP79" s="44"/>
      <c r="AQ79" s="44"/>
      <c r="AR79" s="107"/>
      <c r="AS79" s="106"/>
      <c r="AT79" s="44"/>
      <c r="AU79" s="44"/>
      <c r="AV79" s="107"/>
      <c r="AW79" s="106"/>
      <c r="AX79" s="44"/>
      <c r="AY79" s="44"/>
      <c r="AZ79" s="107"/>
    </row>
    <row r="80" spans="2:52" s="15" customFormat="1" ht="35.1" hidden="1" customHeight="1" outlineLevel="1" thickBot="1">
      <c r="B80" s="134"/>
      <c r="C80" s="99"/>
      <c r="D80" s="103"/>
      <c r="E80" s="106"/>
      <c r="F80" s="44"/>
      <c r="G80" s="44"/>
      <c r="H80" s="88"/>
      <c r="I80" s="106"/>
      <c r="J80" s="44"/>
      <c r="K80" s="44"/>
      <c r="L80" s="107"/>
      <c r="M80" s="106"/>
      <c r="N80" s="44"/>
      <c r="O80" s="44"/>
      <c r="P80" s="107"/>
      <c r="Q80" s="106"/>
      <c r="R80" s="44"/>
      <c r="S80" s="44"/>
      <c r="T80" s="107"/>
      <c r="U80" s="106"/>
      <c r="V80" s="44"/>
      <c r="W80" s="44"/>
      <c r="X80" s="107"/>
      <c r="Y80" s="106"/>
      <c r="Z80" s="44"/>
      <c r="AA80" s="44"/>
      <c r="AB80" s="107"/>
      <c r="AC80" s="106"/>
      <c r="AD80" s="44"/>
      <c r="AE80" s="44"/>
      <c r="AF80" s="107"/>
      <c r="AG80" s="106"/>
      <c r="AH80" s="44"/>
      <c r="AI80" s="89"/>
      <c r="AJ80" s="107"/>
      <c r="AK80" s="106"/>
      <c r="AL80" s="44"/>
      <c r="AM80" s="44"/>
      <c r="AN80" s="107"/>
      <c r="AO80" s="106"/>
      <c r="AP80" s="44"/>
      <c r="AQ80" s="44"/>
      <c r="AR80" s="107"/>
      <c r="AS80" s="106"/>
      <c r="AT80" s="44"/>
      <c r="AU80" s="44"/>
      <c r="AV80" s="107"/>
      <c r="AW80" s="106"/>
      <c r="AX80" s="44"/>
      <c r="AY80" s="44"/>
      <c r="AZ80" s="107"/>
    </row>
    <row r="81" spans="2:52" s="15" customFormat="1" ht="35.1" customHeight="1" collapsed="1" thickBot="1">
      <c r="B81" s="133"/>
      <c r="C81" s="97">
        <f>SUM(C82:C89)</f>
        <v>0</v>
      </c>
      <c r="D81" s="101">
        <f>COUNTIF(E81:AZ81,"x")</f>
        <v>0</v>
      </c>
      <c r="E81" s="104" t="str">
        <f t="shared" si="2"/>
        <v/>
      </c>
      <c r="F81" s="21" t="str">
        <f t="shared" ref="F81" si="285">IF(F82="x","x",IF(F83="x","x",IF(F84="x","x",IF(F85="x","x",IF(F86="x","x",IF(F87="x","x",IF(F88="x","x",IF(F89="x","x",""))))))))</f>
        <v/>
      </c>
      <c r="G81" s="21" t="str">
        <f t="shared" ref="G81" si="286">IF(G82="x","x",IF(G83="x","x",IF(G84="x","x",IF(G85="x","x",IF(G86="x","x",IF(G87="x","x",IF(G88="x","x",IF(G89="x","x",""))))))))</f>
        <v/>
      </c>
      <c r="H81" s="101" t="str">
        <f t="shared" ref="H81" si="287">IF(H82="x","x",IF(H83="x","x",IF(H84="x","x",IF(H85="x","x",IF(H86="x","x",IF(H87="x","x",IF(H88="x","x",IF(H89="x","x",""))))))))</f>
        <v/>
      </c>
      <c r="I81" s="104" t="str">
        <f t="shared" ref="I81" si="288">IF(I82="x","x",IF(I83="x","x",IF(I84="x","x",IF(I85="x","x",IF(I86="x","x",IF(I87="x","x",IF(I88="x","x",IF(I89="x","x",""))))))))</f>
        <v/>
      </c>
      <c r="J81" s="21" t="str">
        <f t="shared" ref="J81" si="289">IF(J82="x","x",IF(J83="x","x",IF(J84="x","x",IF(J85="x","x",IF(J86="x","x",IF(J87="x","x",IF(J88="x","x",IF(J89="x","x",""))))))))</f>
        <v/>
      </c>
      <c r="K81" s="21" t="str">
        <f t="shared" ref="K81" si="290">IF(K82="x","x",IF(K83="x","x",IF(K84="x","x",IF(K85="x","x",IF(K86="x","x",IF(K87="x","x",IF(K88="x","x",IF(K89="x","x",""))))))))</f>
        <v/>
      </c>
      <c r="L81" s="105" t="str">
        <f t="shared" ref="L81" si="291">IF(L82="x","x",IF(L83="x","x",IF(L84="x","x",IF(L85="x","x",IF(L86="x","x",IF(L87="x","x",IF(L88="x","x",IF(L89="x","x",""))))))))</f>
        <v/>
      </c>
      <c r="M81" s="104" t="str">
        <f t="shared" ref="M81" si="292">IF(M82="x","x",IF(M83="x","x",IF(M84="x","x",IF(M85="x","x",IF(M86="x","x",IF(M87="x","x",IF(M88="x","x",IF(M89="x","x",""))))))))</f>
        <v/>
      </c>
      <c r="N81" s="21" t="str">
        <f t="shared" ref="N81" si="293">IF(N82="x","x",IF(N83="x","x",IF(N84="x","x",IF(N85="x","x",IF(N86="x","x",IF(N87="x","x",IF(N88="x","x",IF(N89="x","x",""))))))))</f>
        <v/>
      </c>
      <c r="O81" s="21" t="str">
        <f t="shared" ref="O81" si="294">IF(O82="x","x",IF(O83="x","x",IF(O84="x","x",IF(O85="x","x",IF(O86="x","x",IF(O87="x","x",IF(O88="x","x",IF(O89="x","x",""))))))))</f>
        <v/>
      </c>
      <c r="P81" s="105" t="str">
        <f t="shared" ref="P81" si="295">IF(P82="x","x",IF(P83="x","x",IF(P84="x","x",IF(P85="x","x",IF(P86="x","x",IF(P87="x","x",IF(P88="x","x",IF(P89="x","x",""))))))))</f>
        <v/>
      </c>
      <c r="Q81" s="104" t="str">
        <f t="shared" ref="Q81" si="296">IF(Q82="x","x",IF(Q83="x","x",IF(Q84="x","x",IF(Q85="x","x",IF(Q86="x","x",IF(Q87="x","x",IF(Q88="x","x",IF(Q89="x","x",""))))))))</f>
        <v/>
      </c>
      <c r="R81" s="21" t="str">
        <f t="shared" ref="R81" si="297">IF(R82="x","x",IF(R83="x","x",IF(R84="x","x",IF(R85="x","x",IF(R86="x","x",IF(R87="x","x",IF(R88="x","x",IF(R89="x","x",""))))))))</f>
        <v/>
      </c>
      <c r="S81" s="21" t="str">
        <f t="shared" ref="S81" si="298">IF(S82="x","x",IF(S83="x","x",IF(S84="x","x",IF(S85="x","x",IF(S86="x","x",IF(S87="x","x",IF(S88="x","x",IF(S89="x","x",""))))))))</f>
        <v/>
      </c>
      <c r="T81" s="105" t="str">
        <f t="shared" ref="T81" si="299">IF(T82="x","x",IF(T83="x","x",IF(T84="x","x",IF(T85="x","x",IF(T86="x","x",IF(T87="x","x",IF(T88="x","x",IF(T89="x","x",""))))))))</f>
        <v/>
      </c>
      <c r="U81" s="104" t="str">
        <f t="shared" ref="U81" si="300">IF(U82="x","x",IF(U83="x","x",IF(U84="x","x",IF(U85="x","x",IF(U86="x","x",IF(U87="x","x",IF(U88="x","x",IF(U89="x","x",""))))))))</f>
        <v/>
      </c>
      <c r="V81" s="21" t="str">
        <f t="shared" ref="V81" si="301">IF(V82="x","x",IF(V83="x","x",IF(V84="x","x",IF(V85="x","x",IF(V86="x","x",IF(V87="x","x",IF(V88="x","x",IF(V89="x","x",""))))))))</f>
        <v/>
      </c>
      <c r="W81" s="21" t="str">
        <f t="shared" ref="W81" si="302">IF(W82="x","x",IF(W83="x","x",IF(W84="x","x",IF(W85="x","x",IF(W86="x","x",IF(W87="x","x",IF(W88="x","x",IF(W89="x","x",""))))))))</f>
        <v/>
      </c>
      <c r="X81" s="105" t="str">
        <f t="shared" ref="X81" si="303">IF(X82="x","x",IF(X83="x","x",IF(X84="x","x",IF(X85="x","x",IF(X86="x","x",IF(X87="x","x",IF(X88="x","x",IF(X89="x","x",""))))))))</f>
        <v/>
      </c>
      <c r="Y81" s="104" t="str">
        <f t="shared" ref="Y81" si="304">IF(Y82="x","x",IF(Y83="x","x",IF(Y84="x","x",IF(Y85="x","x",IF(Y86="x","x",IF(Y87="x","x",IF(Y88="x","x",IF(Y89="x","x",""))))))))</f>
        <v/>
      </c>
      <c r="Z81" s="21" t="str">
        <f t="shared" ref="Z81" si="305">IF(Z82="x","x",IF(Z83="x","x",IF(Z84="x","x",IF(Z85="x","x",IF(Z86="x","x",IF(Z87="x","x",IF(Z88="x","x",IF(Z89="x","x",""))))))))</f>
        <v/>
      </c>
      <c r="AA81" s="21" t="str">
        <f t="shared" ref="AA81" si="306">IF(AA82="x","x",IF(AA83="x","x",IF(AA84="x","x",IF(AA85="x","x",IF(AA86="x","x",IF(AA87="x","x",IF(AA88="x","x",IF(AA89="x","x",""))))))))</f>
        <v/>
      </c>
      <c r="AB81" s="105" t="str">
        <f t="shared" ref="AB81" si="307">IF(AB82="x","x",IF(AB83="x","x",IF(AB84="x","x",IF(AB85="x","x",IF(AB86="x","x",IF(AB87="x","x",IF(AB88="x","x",IF(AB89="x","x",""))))))))</f>
        <v/>
      </c>
      <c r="AC81" s="104" t="str">
        <f t="shared" ref="AC81" si="308">IF(AC82="x","x",IF(AC83="x","x",IF(AC84="x","x",IF(AC85="x","x",IF(AC86="x","x",IF(AC87="x","x",IF(AC88="x","x",IF(AC89="x","x",""))))))))</f>
        <v/>
      </c>
      <c r="AD81" s="21" t="str">
        <f t="shared" ref="AD81" si="309">IF(AD82="x","x",IF(AD83="x","x",IF(AD84="x","x",IF(AD85="x","x",IF(AD86="x","x",IF(AD87="x","x",IF(AD88="x","x",IF(AD89="x","x",""))))))))</f>
        <v/>
      </c>
      <c r="AE81" s="21" t="str">
        <f t="shared" ref="AE81" si="310">IF(AE82="x","x",IF(AE83="x","x",IF(AE84="x","x",IF(AE85="x","x",IF(AE86="x","x",IF(AE87="x","x",IF(AE88="x","x",IF(AE89="x","x",""))))))))</f>
        <v/>
      </c>
      <c r="AF81" s="105" t="str">
        <f t="shared" ref="AF81" si="311">IF(AF82="x","x",IF(AF83="x","x",IF(AF84="x","x",IF(AF85="x","x",IF(AF86="x","x",IF(AF87="x","x",IF(AF88="x","x",IF(AF89="x","x",""))))))))</f>
        <v/>
      </c>
      <c r="AG81" s="108" t="str">
        <f t="shared" ref="AG81" si="312">IF(AG82="x","x",IF(AG83="x","x",IF(AG84="x","x",IF(AG85="x","x",IF(AG86="x","x",IF(AG87="x","x",IF(AG88="x","x",IF(AG89="x","x",""))))))))</f>
        <v/>
      </c>
      <c r="AH81" s="109" t="str">
        <f t="shared" ref="AH81" si="313">IF(AH82="x","x",IF(AH83="x","x",IF(AH84="x","x",IF(AH85="x","x",IF(AH86="x","x",IF(AH87="x","x",IF(AH88="x","x",IF(AH89="x","x",""))))))))</f>
        <v/>
      </c>
      <c r="AI81" s="112" t="str">
        <f t="shared" ref="AI81" si="314">IF(AI82="x","x",IF(AI83="x","x",IF(AI84="x","x",IF(AI85="x","x",IF(AI86="x","x",IF(AI87="x","x",IF(AI88="x","x",IF(AI89="x","x",""))))))))</f>
        <v/>
      </c>
      <c r="AJ81" s="110" t="str">
        <f t="shared" ref="AJ81" si="315">IF(AJ82="x","x",IF(AJ83="x","x",IF(AJ84="x","x",IF(AJ85="x","x",IF(AJ86="x","x",IF(AJ87="x","x",IF(AJ88="x","x",IF(AJ89="x","x",""))))))))</f>
        <v/>
      </c>
      <c r="AK81" s="104" t="str">
        <f t="shared" ref="AK81" si="316">IF(AK82="x","x",IF(AK83="x","x",IF(AK84="x","x",IF(AK85="x","x",IF(AK86="x","x",IF(AK87="x","x",IF(AK88="x","x",IF(AK89="x","x",""))))))))</f>
        <v/>
      </c>
      <c r="AL81" s="21" t="str">
        <f t="shared" ref="AL81" si="317">IF(AL82="x","x",IF(AL83="x","x",IF(AL84="x","x",IF(AL85="x","x",IF(AL86="x","x",IF(AL87="x","x",IF(AL88="x","x",IF(AL89="x","x",""))))))))</f>
        <v/>
      </c>
      <c r="AM81" s="21" t="str">
        <f t="shared" ref="AM81" si="318">IF(AM82="x","x",IF(AM83="x","x",IF(AM84="x","x",IF(AM85="x","x",IF(AM86="x","x",IF(AM87="x","x",IF(AM88="x","x",IF(AM89="x","x",""))))))))</f>
        <v/>
      </c>
      <c r="AN81" s="105" t="str">
        <f t="shared" ref="AN81" si="319">IF(AN82="x","x",IF(AN83="x","x",IF(AN84="x","x",IF(AN85="x","x",IF(AN86="x","x",IF(AN87="x","x",IF(AN88="x","x",IF(AN89="x","x",""))))))))</f>
        <v/>
      </c>
      <c r="AO81" s="104" t="str">
        <f t="shared" ref="AO81" si="320">IF(AO82="x","x",IF(AO83="x","x",IF(AO84="x","x",IF(AO85="x","x",IF(AO86="x","x",IF(AO87="x","x",IF(AO88="x","x",IF(AO89="x","x",""))))))))</f>
        <v/>
      </c>
      <c r="AP81" s="21" t="str">
        <f t="shared" ref="AP81" si="321">IF(AP82="x","x",IF(AP83="x","x",IF(AP84="x","x",IF(AP85="x","x",IF(AP86="x","x",IF(AP87="x","x",IF(AP88="x","x",IF(AP89="x","x",""))))))))</f>
        <v/>
      </c>
      <c r="AQ81" s="21" t="str">
        <f t="shared" ref="AQ81" si="322">IF(AQ82="x","x",IF(AQ83="x","x",IF(AQ84="x","x",IF(AQ85="x","x",IF(AQ86="x","x",IF(AQ87="x","x",IF(AQ88="x","x",IF(AQ89="x","x",""))))))))</f>
        <v/>
      </c>
      <c r="AR81" s="105" t="str">
        <f t="shared" ref="AR81" si="323">IF(AR82="x","x",IF(AR83="x","x",IF(AR84="x","x",IF(AR85="x","x",IF(AR86="x","x",IF(AR87="x","x",IF(AR88="x","x",IF(AR89="x","x",""))))))))</f>
        <v/>
      </c>
      <c r="AS81" s="104" t="str">
        <f t="shared" ref="AS81" si="324">IF(AS82="x","x",IF(AS83="x","x",IF(AS84="x","x",IF(AS85="x","x",IF(AS86="x","x",IF(AS87="x","x",IF(AS88="x","x",IF(AS89="x","x",""))))))))</f>
        <v/>
      </c>
      <c r="AT81" s="21" t="str">
        <f t="shared" ref="AT81" si="325">IF(AT82="x","x",IF(AT83="x","x",IF(AT84="x","x",IF(AT85="x","x",IF(AT86="x","x",IF(AT87="x","x",IF(AT88="x","x",IF(AT89="x","x",""))))))))</f>
        <v/>
      </c>
      <c r="AU81" s="21" t="str">
        <f t="shared" ref="AU81" si="326">IF(AU82="x","x",IF(AU83="x","x",IF(AU84="x","x",IF(AU85="x","x",IF(AU86="x","x",IF(AU87="x","x",IF(AU88="x","x",IF(AU89="x","x",""))))))))</f>
        <v/>
      </c>
      <c r="AV81" s="105" t="str">
        <f t="shared" ref="AV81" si="327">IF(AV82="x","x",IF(AV83="x","x",IF(AV84="x","x",IF(AV85="x","x",IF(AV86="x","x",IF(AV87="x","x",IF(AV88="x","x",IF(AV89="x","x",""))))))))</f>
        <v/>
      </c>
      <c r="AW81" s="104" t="str">
        <f t="shared" ref="AW81" si="328">IF(AW82="x","x",IF(AW83="x","x",IF(AW84="x","x",IF(AW85="x","x",IF(AW86="x","x",IF(AW87="x","x",IF(AW88="x","x",IF(AW89="x","x",""))))))))</f>
        <v/>
      </c>
      <c r="AX81" s="21" t="str">
        <f t="shared" ref="AX81" si="329">IF(AX82="x","x",IF(AX83="x","x",IF(AX84="x","x",IF(AX85="x","x",IF(AX86="x","x",IF(AX87="x","x",IF(AX88="x","x",IF(AX89="x","x",""))))))))</f>
        <v/>
      </c>
      <c r="AY81" s="21" t="str">
        <f t="shared" ref="AY81" si="330">IF(AY82="x","x",IF(AY83="x","x",IF(AY84="x","x",IF(AY85="x","x",IF(AY86="x","x",IF(AY87="x","x",IF(AY88="x","x",IF(AY89="x","x",""))))))))</f>
        <v/>
      </c>
      <c r="AZ81" s="105" t="str">
        <f t="shared" ref="AZ81" si="331">IF(AZ82="x","x",IF(AZ83="x","x",IF(AZ84="x","x",IF(AZ85="x","x",IF(AZ86="x","x",IF(AZ87="x","x",IF(AZ88="x","x",IF(AZ89="x","x",""))))))))</f>
        <v/>
      </c>
    </row>
    <row r="82" spans="2:52" s="15" customFormat="1" ht="35.1" hidden="1" customHeight="1" outlineLevel="1">
      <c r="B82" s="134"/>
      <c r="C82" s="99"/>
      <c r="D82" s="103"/>
      <c r="E82" s="106"/>
      <c r="F82" s="44"/>
      <c r="G82" s="44"/>
      <c r="H82" s="88"/>
      <c r="I82" s="106"/>
      <c r="J82" s="44"/>
      <c r="K82" s="44"/>
      <c r="L82" s="107"/>
      <c r="M82" s="106"/>
      <c r="N82" s="44"/>
      <c r="O82" s="44"/>
      <c r="P82" s="107"/>
      <c r="Q82" s="106"/>
      <c r="R82" s="44"/>
      <c r="S82" s="44"/>
      <c r="T82" s="107"/>
      <c r="U82" s="106"/>
      <c r="V82" s="44"/>
      <c r="W82" s="44"/>
      <c r="X82" s="107"/>
      <c r="Y82" s="106"/>
      <c r="Z82" s="44"/>
      <c r="AA82" s="44"/>
      <c r="AB82" s="107"/>
      <c r="AC82" s="106"/>
      <c r="AD82" s="44"/>
      <c r="AE82" s="44"/>
      <c r="AF82" s="107"/>
      <c r="AG82" s="113"/>
      <c r="AH82" s="90"/>
      <c r="AI82" s="90"/>
      <c r="AJ82" s="114"/>
      <c r="AK82" s="106"/>
      <c r="AL82" s="44"/>
      <c r="AM82" s="44"/>
      <c r="AN82" s="107"/>
      <c r="AO82" s="106"/>
      <c r="AP82" s="44"/>
      <c r="AQ82" s="44"/>
      <c r="AR82" s="107"/>
      <c r="AS82" s="106"/>
      <c r="AT82" s="44"/>
      <c r="AU82" s="44"/>
      <c r="AV82" s="107"/>
      <c r="AW82" s="106"/>
      <c r="AX82" s="44"/>
      <c r="AY82" s="44"/>
      <c r="AZ82" s="107"/>
    </row>
    <row r="83" spans="2:52" s="15" customFormat="1" ht="35.1" hidden="1" customHeight="1" outlineLevel="1">
      <c r="B83" s="134"/>
      <c r="C83" s="99"/>
      <c r="D83" s="103"/>
      <c r="E83" s="106"/>
      <c r="F83" s="44"/>
      <c r="G83" s="44"/>
      <c r="H83" s="88"/>
      <c r="I83" s="106"/>
      <c r="J83" s="44"/>
      <c r="K83" s="44"/>
      <c r="L83" s="107"/>
      <c r="M83" s="106"/>
      <c r="N83" s="44"/>
      <c r="O83" s="44"/>
      <c r="P83" s="107"/>
      <c r="Q83" s="106"/>
      <c r="R83" s="44"/>
      <c r="S83" s="44"/>
      <c r="T83" s="107"/>
      <c r="U83" s="106"/>
      <c r="V83" s="44"/>
      <c r="W83" s="44"/>
      <c r="X83" s="107"/>
      <c r="Y83" s="106"/>
      <c r="Z83" s="44"/>
      <c r="AA83" s="44"/>
      <c r="AB83" s="107"/>
      <c r="AC83" s="106"/>
      <c r="AD83" s="44"/>
      <c r="AE83" s="44"/>
      <c r="AF83" s="107"/>
      <c r="AG83" s="106"/>
      <c r="AH83" s="44"/>
      <c r="AI83" s="44"/>
      <c r="AJ83" s="107"/>
      <c r="AK83" s="106"/>
      <c r="AL83" s="44"/>
      <c r="AM83" s="44"/>
      <c r="AN83" s="107"/>
      <c r="AO83" s="106"/>
      <c r="AP83" s="44"/>
      <c r="AQ83" s="44"/>
      <c r="AR83" s="107"/>
      <c r="AS83" s="106"/>
      <c r="AT83" s="44"/>
      <c r="AU83" s="44"/>
      <c r="AV83" s="107"/>
      <c r="AW83" s="106"/>
      <c r="AX83" s="44"/>
      <c r="AY83" s="44"/>
      <c r="AZ83" s="107"/>
    </row>
    <row r="84" spans="2:52" s="15" customFormat="1" ht="35.1" hidden="1" customHeight="1" outlineLevel="1">
      <c r="B84" s="134"/>
      <c r="C84" s="99"/>
      <c r="D84" s="103"/>
      <c r="E84" s="106"/>
      <c r="F84" s="44"/>
      <c r="G84" s="44"/>
      <c r="H84" s="88"/>
      <c r="I84" s="106"/>
      <c r="J84" s="44"/>
      <c r="K84" s="44"/>
      <c r="L84" s="107"/>
      <c r="M84" s="106"/>
      <c r="N84" s="44"/>
      <c r="O84" s="44"/>
      <c r="P84" s="107"/>
      <c r="Q84" s="106"/>
      <c r="R84" s="44"/>
      <c r="S84" s="44"/>
      <c r="T84" s="107"/>
      <c r="U84" s="106"/>
      <c r="V84" s="44"/>
      <c r="W84" s="44"/>
      <c r="X84" s="107"/>
      <c r="Y84" s="106"/>
      <c r="Z84" s="44"/>
      <c r="AA84" s="44"/>
      <c r="AB84" s="107"/>
      <c r="AC84" s="106"/>
      <c r="AD84" s="44"/>
      <c r="AE84" s="44"/>
      <c r="AF84" s="107"/>
      <c r="AG84" s="106"/>
      <c r="AH84" s="44"/>
      <c r="AI84" s="44"/>
      <c r="AJ84" s="107"/>
      <c r="AK84" s="106"/>
      <c r="AL84" s="44"/>
      <c r="AM84" s="44"/>
      <c r="AN84" s="107"/>
      <c r="AO84" s="106"/>
      <c r="AP84" s="44"/>
      <c r="AQ84" s="44"/>
      <c r="AR84" s="107"/>
      <c r="AS84" s="106"/>
      <c r="AT84" s="44"/>
      <c r="AU84" s="44"/>
      <c r="AV84" s="107"/>
      <c r="AW84" s="106"/>
      <c r="AX84" s="44"/>
      <c r="AY84" s="44"/>
      <c r="AZ84" s="107"/>
    </row>
    <row r="85" spans="2:52" s="15" customFormat="1" ht="35.1" hidden="1" customHeight="1" outlineLevel="1">
      <c r="B85" s="134"/>
      <c r="C85" s="99"/>
      <c r="D85" s="103"/>
      <c r="E85" s="106"/>
      <c r="F85" s="44"/>
      <c r="G85" s="44"/>
      <c r="H85" s="88"/>
      <c r="I85" s="106"/>
      <c r="J85" s="44"/>
      <c r="K85" s="44"/>
      <c r="L85" s="107"/>
      <c r="M85" s="106"/>
      <c r="N85" s="44"/>
      <c r="O85" s="44"/>
      <c r="P85" s="107"/>
      <c r="Q85" s="106"/>
      <c r="R85" s="44"/>
      <c r="S85" s="44"/>
      <c r="T85" s="107"/>
      <c r="U85" s="106"/>
      <c r="V85" s="44"/>
      <c r="W85" s="44"/>
      <c r="X85" s="107"/>
      <c r="Y85" s="106"/>
      <c r="Z85" s="44"/>
      <c r="AA85" s="44"/>
      <c r="AB85" s="107"/>
      <c r="AC85" s="106"/>
      <c r="AD85" s="44"/>
      <c r="AE85" s="44"/>
      <c r="AF85" s="107"/>
      <c r="AG85" s="106"/>
      <c r="AH85" s="44"/>
      <c r="AI85" s="44"/>
      <c r="AJ85" s="107"/>
      <c r="AK85" s="106"/>
      <c r="AL85" s="44"/>
      <c r="AM85" s="44"/>
      <c r="AN85" s="107"/>
      <c r="AO85" s="106"/>
      <c r="AP85" s="44"/>
      <c r="AQ85" s="44"/>
      <c r="AR85" s="107"/>
      <c r="AS85" s="106"/>
      <c r="AT85" s="44"/>
      <c r="AU85" s="44"/>
      <c r="AV85" s="107"/>
      <c r="AW85" s="106"/>
      <c r="AX85" s="44"/>
      <c r="AY85" s="44"/>
      <c r="AZ85" s="107"/>
    </row>
    <row r="86" spans="2:52" s="15" customFormat="1" ht="35.1" hidden="1" customHeight="1" outlineLevel="1">
      <c r="B86" s="134"/>
      <c r="C86" s="99"/>
      <c r="D86" s="103"/>
      <c r="E86" s="106"/>
      <c r="F86" s="44"/>
      <c r="G86" s="44"/>
      <c r="H86" s="88"/>
      <c r="I86" s="106"/>
      <c r="J86" s="44"/>
      <c r="K86" s="44"/>
      <c r="L86" s="107"/>
      <c r="M86" s="106"/>
      <c r="N86" s="44"/>
      <c r="O86" s="44"/>
      <c r="P86" s="107"/>
      <c r="Q86" s="106"/>
      <c r="R86" s="44"/>
      <c r="S86" s="44"/>
      <c r="T86" s="107"/>
      <c r="U86" s="106"/>
      <c r="V86" s="44"/>
      <c r="W86" s="44"/>
      <c r="X86" s="107"/>
      <c r="Y86" s="106"/>
      <c r="Z86" s="44"/>
      <c r="AA86" s="44"/>
      <c r="AB86" s="107"/>
      <c r="AC86" s="106"/>
      <c r="AD86" s="44"/>
      <c r="AE86" s="44"/>
      <c r="AF86" s="107"/>
      <c r="AG86" s="106"/>
      <c r="AH86" s="44"/>
      <c r="AI86" s="44"/>
      <c r="AJ86" s="107"/>
      <c r="AK86" s="106"/>
      <c r="AL86" s="44"/>
      <c r="AM86" s="44"/>
      <c r="AN86" s="107"/>
      <c r="AO86" s="106"/>
      <c r="AP86" s="44"/>
      <c r="AQ86" s="44"/>
      <c r="AR86" s="107"/>
      <c r="AS86" s="106"/>
      <c r="AT86" s="44"/>
      <c r="AU86" s="44"/>
      <c r="AV86" s="107"/>
      <c r="AW86" s="106"/>
      <c r="AX86" s="44"/>
      <c r="AY86" s="44"/>
      <c r="AZ86" s="107"/>
    </row>
    <row r="87" spans="2:52" s="15" customFormat="1" ht="35.1" hidden="1" customHeight="1" outlineLevel="1">
      <c r="B87" s="134"/>
      <c r="C87" s="99"/>
      <c r="D87" s="103"/>
      <c r="E87" s="106"/>
      <c r="F87" s="44"/>
      <c r="G87" s="44"/>
      <c r="H87" s="88"/>
      <c r="I87" s="106"/>
      <c r="J87" s="44"/>
      <c r="K87" s="44"/>
      <c r="L87" s="107"/>
      <c r="M87" s="106"/>
      <c r="N87" s="44"/>
      <c r="O87" s="44"/>
      <c r="P87" s="107"/>
      <c r="Q87" s="106"/>
      <c r="R87" s="44"/>
      <c r="S87" s="44"/>
      <c r="T87" s="107"/>
      <c r="U87" s="106"/>
      <c r="V87" s="44"/>
      <c r="W87" s="44"/>
      <c r="X87" s="107"/>
      <c r="Y87" s="106"/>
      <c r="Z87" s="44"/>
      <c r="AA87" s="44"/>
      <c r="AB87" s="107"/>
      <c r="AC87" s="106"/>
      <c r="AD87" s="44"/>
      <c r="AE87" s="44"/>
      <c r="AF87" s="107"/>
      <c r="AG87" s="106"/>
      <c r="AH87" s="44"/>
      <c r="AI87" s="44"/>
      <c r="AJ87" s="107"/>
      <c r="AK87" s="106"/>
      <c r="AL87" s="44"/>
      <c r="AM87" s="44"/>
      <c r="AN87" s="107"/>
      <c r="AO87" s="106"/>
      <c r="AP87" s="44"/>
      <c r="AQ87" s="44"/>
      <c r="AR87" s="107"/>
      <c r="AS87" s="106"/>
      <c r="AT87" s="44"/>
      <c r="AU87" s="44"/>
      <c r="AV87" s="107"/>
      <c r="AW87" s="106"/>
      <c r="AX87" s="44"/>
      <c r="AY87" s="44"/>
      <c r="AZ87" s="107"/>
    </row>
    <row r="88" spans="2:52" s="15" customFormat="1" ht="35.1" hidden="1" customHeight="1" outlineLevel="1">
      <c r="B88" s="134"/>
      <c r="C88" s="99"/>
      <c r="D88" s="103"/>
      <c r="E88" s="106"/>
      <c r="F88" s="44"/>
      <c r="G88" s="44"/>
      <c r="H88" s="88"/>
      <c r="I88" s="106"/>
      <c r="J88" s="44"/>
      <c r="K88" s="44"/>
      <c r="L88" s="107"/>
      <c r="M88" s="106"/>
      <c r="N88" s="44"/>
      <c r="O88" s="44"/>
      <c r="P88" s="107"/>
      <c r="Q88" s="106"/>
      <c r="R88" s="44"/>
      <c r="S88" s="44"/>
      <c r="T88" s="107"/>
      <c r="U88" s="106"/>
      <c r="V88" s="44"/>
      <c r="W88" s="44"/>
      <c r="X88" s="107"/>
      <c r="Y88" s="106"/>
      <c r="Z88" s="44"/>
      <c r="AA88" s="44"/>
      <c r="AB88" s="107"/>
      <c r="AC88" s="106"/>
      <c r="AD88" s="44"/>
      <c r="AE88" s="44"/>
      <c r="AF88" s="107"/>
      <c r="AG88" s="106"/>
      <c r="AH88" s="44"/>
      <c r="AI88" s="44"/>
      <c r="AJ88" s="107"/>
      <c r="AK88" s="106"/>
      <c r="AL88" s="44"/>
      <c r="AM88" s="44"/>
      <c r="AN88" s="107"/>
      <c r="AO88" s="106"/>
      <c r="AP88" s="44"/>
      <c r="AQ88" s="44"/>
      <c r="AR88" s="107"/>
      <c r="AS88" s="106"/>
      <c r="AT88" s="44"/>
      <c r="AU88" s="44"/>
      <c r="AV88" s="107"/>
      <c r="AW88" s="106"/>
      <c r="AX88" s="44"/>
      <c r="AY88" s="44"/>
      <c r="AZ88" s="107"/>
    </row>
    <row r="89" spans="2:52" s="15" customFormat="1" ht="35.1" hidden="1" customHeight="1" outlineLevel="1">
      <c r="B89" s="134"/>
      <c r="C89" s="99"/>
      <c r="D89" s="103"/>
      <c r="E89" s="106"/>
      <c r="F89" s="44"/>
      <c r="G89" s="44"/>
      <c r="H89" s="88"/>
      <c r="I89" s="106"/>
      <c r="J89" s="44"/>
      <c r="K89" s="44"/>
      <c r="L89" s="107"/>
      <c r="M89" s="106"/>
      <c r="N89" s="44"/>
      <c r="O89" s="44"/>
      <c r="P89" s="107"/>
      <c r="Q89" s="106"/>
      <c r="R89" s="44"/>
      <c r="S89" s="44"/>
      <c r="T89" s="107"/>
      <c r="U89" s="106"/>
      <c r="V89" s="44"/>
      <c r="W89" s="44"/>
      <c r="X89" s="107"/>
      <c r="Y89" s="106"/>
      <c r="Z89" s="44"/>
      <c r="AA89" s="44"/>
      <c r="AB89" s="107"/>
      <c r="AC89" s="106"/>
      <c r="AD89" s="44"/>
      <c r="AE89" s="44"/>
      <c r="AF89" s="107"/>
      <c r="AG89" s="106"/>
      <c r="AH89" s="44"/>
      <c r="AI89" s="44"/>
      <c r="AJ89" s="107"/>
      <c r="AK89" s="106"/>
      <c r="AL89" s="44"/>
      <c r="AM89" s="44"/>
      <c r="AN89" s="107"/>
      <c r="AO89" s="106"/>
      <c r="AP89" s="44"/>
      <c r="AQ89" s="44"/>
      <c r="AR89" s="107"/>
      <c r="AS89" s="106"/>
      <c r="AT89" s="44"/>
      <c r="AU89" s="44"/>
      <c r="AV89" s="107"/>
      <c r="AW89" s="106"/>
      <c r="AX89" s="44"/>
      <c r="AY89" s="44"/>
      <c r="AZ89" s="107"/>
    </row>
    <row r="90" spans="2:52" s="15" customFormat="1" ht="35.1" customHeight="1" collapsed="1" thickBot="1">
      <c r="B90" s="133"/>
      <c r="C90" s="97">
        <f>SUM(C91:C98)</f>
        <v>0</v>
      </c>
      <c r="D90" s="101">
        <f>COUNTIF(E90:AZ90,"x")</f>
        <v>0</v>
      </c>
      <c r="E90" s="108" t="str">
        <f t="shared" ref="E90" si="332">IF(E91="x","x",IF(E92="x","x",IF(E93="x","x",IF(E94="x","x",IF(E95="x","x",IF(E96="x","x",IF(E97="x","x",IF(E98="x","x",""))))))))</f>
        <v/>
      </c>
      <c r="F90" s="109" t="str">
        <f t="shared" ref="F90" si="333">IF(F91="x","x",IF(F92="x","x",IF(F93="x","x",IF(F94="x","x",IF(F95="x","x",IF(F96="x","x",IF(F97="x","x",IF(F98="x","x",""))))))))</f>
        <v/>
      </c>
      <c r="G90" s="109" t="str">
        <f t="shared" ref="G90" si="334">IF(G91="x","x",IF(G92="x","x",IF(G93="x","x",IF(G94="x","x",IF(G95="x","x",IF(G96="x","x",IF(G97="x","x",IF(G98="x","x",""))))))))</f>
        <v/>
      </c>
      <c r="H90" s="111" t="str">
        <f t="shared" ref="H90" si="335">IF(H91="x","x",IF(H92="x","x",IF(H93="x","x",IF(H94="x","x",IF(H95="x","x",IF(H96="x","x",IF(H97="x","x",IF(H98="x","x",""))))))))</f>
        <v/>
      </c>
      <c r="I90" s="108" t="str">
        <f t="shared" ref="I90" si="336">IF(I91="x","x",IF(I92="x","x",IF(I93="x","x",IF(I94="x","x",IF(I95="x","x",IF(I96="x","x",IF(I97="x","x",IF(I98="x","x",""))))))))</f>
        <v/>
      </c>
      <c r="J90" s="109" t="str">
        <f t="shared" ref="J90" si="337">IF(J91="x","x",IF(J92="x","x",IF(J93="x","x",IF(J94="x","x",IF(J95="x","x",IF(J96="x","x",IF(J97="x","x",IF(J98="x","x",""))))))))</f>
        <v/>
      </c>
      <c r="K90" s="109" t="str">
        <f t="shared" ref="K90" si="338">IF(K91="x","x",IF(K92="x","x",IF(K93="x","x",IF(K94="x","x",IF(K95="x","x",IF(K96="x","x",IF(K97="x","x",IF(K98="x","x",""))))))))</f>
        <v/>
      </c>
      <c r="L90" s="110" t="str">
        <f t="shared" ref="L90" si="339">IF(L91="x","x",IF(L92="x","x",IF(L93="x","x",IF(L94="x","x",IF(L95="x","x",IF(L96="x","x",IF(L97="x","x",IF(L98="x","x",""))))))))</f>
        <v/>
      </c>
      <c r="M90" s="108" t="str">
        <f t="shared" ref="M90" si="340">IF(M91="x","x",IF(M92="x","x",IF(M93="x","x",IF(M94="x","x",IF(M95="x","x",IF(M96="x","x",IF(M97="x","x",IF(M98="x","x",""))))))))</f>
        <v/>
      </c>
      <c r="N90" s="109" t="str">
        <f t="shared" ref="N90" si="341">IF(N91="x","x",IF(N92="x","x",IF(N93="x","x",IF(N94="x","x",IF(N95="x","x",IF(N96="x","x",IF(N97="x","x",IF(N98="x","x",""))))))))</f>
        <v/>
      </c>
      <c r="O90" s="109" t="str">
        <f t="shared" ref="O90" si="342">IF(O91="x","x",IF(O92="x","x",IF(O93="x","x",IF(O94="x","x",IF(O95="x","x",IF(O96="x","x",IF(O97="x","x",IF(O98="x","x",""))))))))</f>
        <v/>
      </c>
      <c r="P90" s="110" t="str">
        <f t="shared" ref="P90" si="343">IF(P91="x","x",IF(P92="x","x",IF(P93="x","x",IF(P94="x","x",IF(P95="x","x",IF(P96="x","x",IF(P97="x","x",IF(P98="x","x",""))))))))</f>
        <v/>
      </c>
      <c r="Q90" s="108" t="str">
        <f t="shared" ref="Q90" si="344">IF(Q91="x","x",IF(Q92="x","x",IF(Q93="x","x",IF(Q94="x","x",IF(Q95="x","x",IF(Q96="x","x",IF(Q97="x","x",IF(Q98="x","x",""))))))))</f>
        <v/>
      </c>
      <c r="R90" s="109" t="str">
        <f t="shared" ref="R90" si="345">IF(R91="x","x",IF(R92="x","x",IF(R93="x","x",IF(R94="x","x",IF(R95="x","x",IF(R96="x","x",IF(R97="x","x",IF(R98="x","x",""))))))))</f>
        <v/>
      </c>
      <c r="S90" s="109" t="str">
        <f t="shared" ref="S90" si="346">IF(S91="x","x",IF(S92="x","x",IF(S93="x","x",IF(S94="x","x",IF(S95="x","x",IF(S96="x","x",IF(S97="x","x",IF(S98="x","x",""))))))))</f>
        <v/>
      </c>
      <c r="T90" s="110" t="str">
        <f t="shared" ref="T90" si="347">IF(T91="x","x",IF(T92="x","x",IF(T93="x","x",IF(T94="x","x",IF(T95="x","x",IF(T96="x","x",IF(T97="x","x",IF(T98="x","x",""))))))))</f>
        <v/>
      </c>
      <c r="U90" s="108" t="str">
        <f t="shared" ref="U90" si="348">IF(U91="x","x",IF(U92="x","x",IF(U93="x","x",IF(U94="x","x",IF(U95="x","x",IF(U96="x","x",IF(U97="x","x",IF(U98="x","x",""))))))))</f>
        <v/>
      </c>
      <c r="V90" s="109" t="str">
        <f t="shared" ref="V90" si="349">IF(V91="x","x",IF(V92="x","x",IF(V93="x","x",IF(V94="x","x",IF(V95="x","x",IF(V96="x","x",IF(V97="x","x",IF(V98="x","x",""))))))))</f>
        <v/>
      </c>
      <c r="W90" s="109" t="str">
        <f t="shared" ref="W90" si="350">IF(W91="x","x",IF(W92="x","x",IF(W93="x","x",IF(W94="x","x",IF(W95="x","x",IF(W96="x","x",IF(W97="x","x",IF(W98="x","x",""))))))))</f>
        <v/>
      </c>
      <c r="X90" s="110" t="str">
        <f t="shared" ref="X90" si="351">IF(X91="x","x",IF(X92="x","x",IF(X93="x","x",IF(X94="x","x",IF(X95="x","x",IF(X96="x","x",IF(X97="x","x",IF(X98="x","x",""))))))))</f>
        <v/>
      </c>
      <c r="Y90" s="108" t="str">
        <f t="shared" ref="Y90" si="352">IF(Y91="x","x",IF(Y92="x","x",IF(Y93="x","x",IF(Y94="x","x",IF(Y95="x","x",IF(Y96="x","x",IF(Y97="x","x",IF(Y98="x","x",""))))))))</f>
        <v/>
      </c>
      <c r="Z90" s="109" t="str">
        <f t="shared" ref="Z90" si="353">IF(Z91="x","x",IF(Z92="x","x",IF(Z93="x","x",IF(Z94="x","x",IF(Z95="x","x",IF(Z96="x","x",IF(Z97="x","x",IF(Z98="x","x",""))))))))</f>
        <v/>
      </c>
      <c r="AA90" s="109" t="str">
        <f t="shared" ref="AA90" si="354">IF(AA91="x","x",IF(AA92="x","x",IF(AA93="x","x",IF(AA94="x","x",IF(AA95="x","x",IF(AA96="x","x",IF(AA97="x","x",IF(AA98="x","x",""))))))))</f>
        <v/>
      </c>
      <c r="AB90" s="110" t="str">
        <f t="shared" ref="AB90" si="355">IF(AB91="x","x",IF(AB92="x","x",IF(AB93="x","x",IF(AB94="x","x",IF(AB95="x","x",IF(AB96="x","x",IF(AB97="x","x",IF(AB98="x","x",""))))))))</f>
        <v/>
      </c>
      <c r="AC90" s="108" t="str">
        <f t="shared" ref="AC90" si="356">IF(AC91="x","x",IF(AC92="x","x",IF(AC93="x","x",IF(AC94="x","x",IF(AC95="x","x",IF(AC96="x","x",IF(AC97="x","x",IF(AC98="x","x",""))))))))</f>
        <v/>
      </c>
      <c r="AD90" s="109" t="str">
        <f t="shared" ref="AD90" si="357">IF(AD91="x","x",IF(AD92="x","x",IF(AD93="x","x",IF(AD94="x","x",IF(AD95="x","x",IF(AD96="x","x",IF(AD97="x","x",IF(AD98="x","x",""))))))))</f>
        <v/>
      </c>
      <c r="AE90" s="109" t="str">
        <f t="shared" ref="AE90" si="358">IF(AE91="x","x",IF(AE92="x","x",IF(AE93="x","x",IF(AE94="x","x",IF(AE95="x","x",IF(AE96="x","x",IF(AE97="x","x",IF(AE98="x","x",""))))))))</f>
        <v/>
      </c>
      <c r="AF90" s="110" t="str">
        <f t="shared" ref="AF90" si="359">IF(AF91="x","x",IF(AF92="x","x",IF(AF93="x","x",IF(AF94="x","x",IF(AF95="x","x",IF(AF96="x","x",IF(AF97="x","x",IF(AF98="x","x",""))))))))</f>
        <v/>
      </c>
      <c r="AG90" s="108" t="str">
        <f t="shared" ref="AG90" si="360">IF(AG91="x","x",IF(AG92="x","x",IF(AG93="x","x",IF(AG94="x","x",IF(AG95="x","x",IF(AG96="x","x",IF(AG97="x","x",IF(AG98="x","x",""))))))))</f>
        <v/>
      </c>
      <c r="AH90" s="109" t="str">
        <f t="shared" ref="AH90" si="361">IF(AH91="x","x",IF(AH92="x","x",IF(AH93="x","x",IF(AH94="x","x",IF(AH95="x","x",IF(AH96="x","x",IF(AH97="x","x",IF(AH98="x","x",""))))))))</f>
        <v/>
      </c>
      <c r="AI90" s="109" t="str">
        <f t="shared" ref="AI90" si="362">IF(AI91="x","x",IF(AI92="x","x",IF(AI93="x","x",IF(AI94="x","x",IF(AI95="x","x",IF(AI96="x","x",IF(AI97="x","x",IF(AI98="x","x",""))))))))</f>
        <v/>
      </c>
      <c r="AJ90" s="110" t="str">
        <f t="shared" ref="AJ90" si="363">IF(AJ91="x","x",IF(AJ92="x","x",IF(AJ93="x","x",IF(AJ94="x","x",IF(AJ95="x","x",IF(AJ96="x","x",IF(AJ97="x","x",IF(AJ98="x","x",""))))))))</f>
        <v/>
      </c>
      <c r="AK90" s="108" t="str">
        <f t="shared" ref="AK90" si="364">IF(AK91="x","x",IF(AK92="x","x",IF(AK93="x","x",IF(AK94="x","x",IF(AK95="x","x",IF(AK96="x","x",IF(AK97="x","x",IF(AK98="x","x",""))))))))</f>
        <v/>
      </c>
      <c r="AL90" s="109" t="str">
        <f t="shared" ref="AL90" si="365">IF(AL91="x","x",IF(AL92="x","x",IF(AL93="x","x",IF(AL94="x","x",IF(AL95="x","x",IF(AL96="x","x",IF(AL97="x","x",IF(AL98="x","x",""))))))))</f>
        <v/>
      </c>
      <c r="AM90" s="109" t="str">
        <f t="shared" ref="AM90" si="366">IF(AM91="x","x",IF(AM92="x","x",IF(AM93="x","x",IF(AM94="x","x",IF(AM95="x","x",IF(AM96="x","x",IF(AM97="x","x",IF(AM98="x","x",""))))))))</f>
        <v/>
      </c>
      <c r="AN90" s="110" t="str">
        <f t="shared" ref="AN90" si="367">IF(AN91="x","x",IF(AN92="x","x",IF(AN93="x","x",IF(AN94="x","x",IF(AN95="x","x",IF(AN96="x","x",IF(AN97="x","x",IF(AN98="x","x",""))))))))</f>
        <v/>
      </c>
      <c r="AO90" s="108" t="str">
        <f t="shared" ref="AO90" si="368">IF(AO91="x","x",IF(AO92="x","x",IF(AO93="x","x",IF(AO94="x","x",IF(AO95="x","x",IF(AO96="x","x",IF(AO97="x","x",IF(AO98="x","x",""))))))))</f>
        <v/>
      </c>
      <c r="AP90" s="109" t="str">
        <f t="shared" ref="AP90" si="369">IF(AP91="x","x",IF(AP92="x","x",IF(AP93="x","x",IF(AP94="x","x",IF(AP95="x","x",IF(AP96="x","x",IF(AP97="x","x",IF(AP98="x","x",""))))))))</f>
        <v/>
      </c>
      <c r="AQ90" s="109" t="str">
        <f t="shared" ref="AQ90" si="370">IF(AQ91="x","x",IF(AQ92="x","x",IF(AQ93="x","x",IF(AQ94="x","x",IF(AQ95="x","x",IF(AQ96="x","x",IF(AQ97="x","x",IF(AQ98="x","x",""))))))))</f>
        <v/>
      </c>
      <c r="AR90" s="110" t="str">
        <f t="shared" ref="AR90" si="371">IF(AR91="x","x",IF(AR92="x","x",IF(AR93="x","x",IF(AR94="x","x",IF(AR95="x","x",IF(AR96="x","x",IF(AR97="x","x",IF(AR98="x","x",""))))))))</f>
        <v/>
      </c>
      <c r="AS90" s="108" t="str">
        <f t="shared" ref="AS90" si="372">IF(AS91="x","x",IF(AS92="x","x",IF(AS93="x","x",IF(AS94="x","x",IF(AS95="x","x",IF(AS96="x","x",IF(AS97="x","x",IF(AS98="x","x",""))))))))</f>
        <v/>
      </c>
      <c r="AT90" s="109" t="str">
        <f t="shared" ref="AT90" si="373">IF(AT91="x","x",IF(AT92="x","x",IF(AT93="x","x",IF(AT94="x","x",IF(AT95="x","x",IF(AT96="x","x",IF(AT97="x","x",IF(AT98="x","x",""))))))))</f>
        <v/>
      </c>
      <c r="AU90" s="109" t="str">
        <f t="shared" ref="AU90" si="374">IF(AU91="x","x",IF(AU92="x","x",IF(AU93="x","x",IF(AU94="x","x",IF(AU95="x","x",IF(AU96="x","x",IF(AU97="x","x",IF(AU98="x","x",""))))))))</f>
        <v/>
      </c>
      <c r="AV90" s="110" t="str">
        <f t="shared" ref="AV90" si="375">IF(AV91="x","x",IF(AV92="x","x",IF(AV93="x","x",IF(AV94="x","x",IF(AV95="x","x",IF(AV96="x","x",IF(AV97="x","x",IF(AV98="x","x",""))))))))</f>
        <v/>
      </c>
      <c r="AW90" s="108" t="str">
        <f t="shared" ref="AW90" si="376">IF(AW91="x","x",IF(AW92="x","x",IF(AW93="x","x",IF(AW94="x","x",IF(AW95="x","x",IF(AW96="x","x",IF(AW97="x","x",IF(AW98="x","x",""))))))))</f>
        <v/>
      </c>
      <c r="AX90" s="109" t="str">
        <f t="shared" ref="AX90" si="377">IF(AX91="x","x",IF(AX92="x","x",IF(AX93="x","x",IF(AX94="x","x",IF(AX95="x","x",IF(AX96="x","x",IF(AX97="x","x",IF(AX98="x","x",""))))))))</f>
        <v/>
      </c>
      <c r="AY90" s="109" t="str">
        <f t="shared" ref="AY90" si="378">IF(AY91="x","x",IF(AY92="x","x",IF(AY93="x","x",IF(AY94="x","x",IF(AY95="x","x",IF(AY96="x","x",IF(AY97="x","x",IF(AY98="x","x",""))))))))</f>
        <v/>
      </c>
      <c r="AZ90" s="110" t="str">
        <f t="shared" ref="AZ90" si="379">IF(AZ91="x","x",IF(AZ92="x","x",IF(AZ93="x","x",IF(AZ94="x","x",IF(AZ95="x","x",IF(AZ96="x","x",IF(AZ97="x","x",IF(AZ98="x","x",""))))))))</f>
        <v/>
      </c>
    </row>
    <row r="91" spans="2:52" s="15" customFormat="1" ht="35.1" hidden="1" customHeight="1" outlineLevel="1">
      <c r="B91" s="56"/>
      <c r="C91" s="56"/>
      <c r="D91" s="56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</row>
    <row r="92" spans="2:52" s="15" customFormat="1" ht="35.1" hidden="1" customHeight="1" outlineLevel="1">
      <c r="B92" s="56"/>
      <c r="C92" s="56"/>
      <c r="D92" s="56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</row>
    <row r="93" spans="2:52" s="15" customFormat="1" ht="35.1" hidden="1" customHeight="1" outlineLevel="1">
      <c r="B93" s="56"/>
      <c r="C93" s="56"/>
      <c r="D93" s="56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</row>
    <row r="94" spans="2:52" s="15" customFormat="1" ht="35.1" hidden="1" customHeight="1" outlineLevel="1">
      <c r="B94" s="56"/>
      <c r="C94" s="56"/>
      <c r="D94" s="56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</row>
    <row r="95" spans="2:52" s="15" customFormat="1" ht="35.1" hidden="1" customHeight="1" outlineLevel="1">
      <c r="B95" s="56"/>
      <c r="C95" s="56"/>
      <c r="D95" s="56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</row>
    <row r="96" spans="2:52" s="15" customFormat="1" ht="35.1" hidden="1" customHeight="1" outlineLevel="1">
      <c r="B96" s="56"/>
      <c r="C96" s="56"/>
      <c r="D96" s="56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</row>
    <row r="97" spans="2:52" s="15" customFormat="1" ht="35.1" hidden="1" customHeight="1" outlineLevel="1">
      <c r="B97" s="56"/>
      <c r="C97" s="56"/>
      <c r="D97" s="56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</row>
    <row r="98" spans="2:52" s="15" customFormat="1" ht="35.1" hidden="1" customHeight="1" outlineLevel="1">
      <c r="B98" s="56"/>
      <c r="C98" s="56"/>
      <c r="D98" s="56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</row>
    <row r="99" spans="2:52" s="15" customFormat="1" ht="35.1" customHeight="1" collapsed="1"/>
    <row r="100" spans="2:52" s="15" customFormat="1" ht="24.95" customHeight="1"/>
    <row r="101" spans="2:52" s="15" customFormat="1" ht="24.95" customHeight="1"/>
    <row r="102" spans="2:52" s="15" customFormat="1" ht="24.95" customHeight="1"/>
    <row r="103" spans="2:52" s="15" customFormat="1"/>
    <row r="104" spans="2:52" s="15" customFormat="1"/>
    <row r="105" spans="2:52" s="15" customFormat="1"/>
    <row r="106" spans="2:52" s="15" customFormat="1"/>
    <row r="107" spans="2:52" s="15" customFormat="1"/>
    <row r="108" spans="2:52" s="15" customFormat="1"/>
    <row r="109" spans="2:52" s="15" customFormat="1"/>
    <row r="110" spans="2:52" s="15" customFormat="1"/>
    <row r="111" spans="2:52" s="15" customFormat="1"/>
    <row r="112" spans="2:52" s="15" customFormat="1" ht="39" customHeight="1"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</row>
    <row r="113" spans="7:52" s="15" customFormat="1" ht="39" customHeight="1"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</row>
    <row r="114" spans="7:52" s="15" customFormat="1" ht="39" customHeight="1"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</row>
    <row r="115" spans="7:52" s="15" customFormat="1" ht="39" customHeight="1"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</row>
    <row r="116" spans="7:52" s="15" customFormat="1" ht="39" customHeight="1"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 spans="7:52" s="15" customFormat="1" ht="39" customHeight="1"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</row>
    <row r="118" spans="7:52" s="15" customFormat="1" ht="39" customHeight="1"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</row>
    <row r="119" spans="7:52" s="15" customFormat="1" ht="39" customHeight="1"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</row>
    <row r="120" spans="7:52" s="15" customFormat="1" ht="39" customHeight="1"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</row>
    <row r="121" spans="7:52" s="15" customFormat="1" ht="39" customHeight="1"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</row>
    <row r="122" spans="7:52" s="15" customFormat="1" ht="39" customHeight="1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</row>
    <row r="123" spans="7:52" ht="15" customHeight="1"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</row>
    <row r="1048576" spans="4:4" ht="15" customHeight="1">
      <c r="D1048576" s="101"/>
    </row>
  </sheetData>
  <mergeCells count="13">
    <mergeCell ref="AO7:AR7"/>
    <mergeCell ref="AS7:AV7"/>
    <mergeCell ref="AW7:AZ7"/>
    <mergeCell ref="Q7:T7"/>
    <mergeCell ref="U7:X7"/>
    <mergeCell ref="Y7:AB7"/>
    <mergeCell ref="AC7:AF7"/>
    <mergeCell ref="AG7:AJ7"/>
    <mergeCell ref="E7:H7"/>
    <mergeCell ref="I7:L7"/>
    <mergeCell ref="M7:P7"/>
    <mergeCell ref="D3:N3"/>
    <mergeCell ref="AK7:AN7"/>
  </mergeCells>
  <phoneticPr fontId="8" type="noConversion"/>
  <dataValidations count="1">
    <dataValidation type="list" allowBlank="1" showInputMessage="1" showErrorMessage="1" sqref="E10:AZ17 E91:AZ98 E82:AZ89 E73:AZ80 E64:AZ71 E55:AZ62 E46:AZ53 E37:AZ44 E28:AZ35 E19:AZ26">
      <formula1>$BF$8</formula1>
    </dataValidation>
  </dataValidations>
  <hyperlinks>
    <hyperlink ref="F4" location="'4. Cronograma'!A1" display="4. CRONOGRAMA"/>
    <hyperlink ref="E4" location="'3. Resultados Mensais'!A1" display="3. RESULTADOS MENSAIS"/>
    <hyperlink ref="D4" location="'2. Objetivo e Mídias'!A1" display="2. ESTRATÉGIA GLOBAL"/>
    <hyperlink ref="C4" location="'1. Início'!A1" display="1. INÍCIO"/>
    <hyperlink ref="G4" location="'5. Relatorios'!A1" display="5. RELATÓRIOS"/>
    <hyperlink ref="H4" location="'6. Gráficos'!A1" display="6. GRÁFICOS"/>
    <hyperlink ref="I4" location="'7. Saiba Mais'!A1" display="7. SAIBA MAIS"/>
  </hyperlinks>
  <pageMargins left="0.75000000000000011" right="0.75000000000000011" top="0.98" bottom="0.98" header="0.5" footer="0.5"/>
  <drawing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'2. Objetivo e Mídias'!$W$27:$W$44</xm:f>
          </x14:formula1>
          <xm:sqref>B9 B18 B27 B36 B45 B54 B63 B72 B81 B90</xm:sqref>
        </x14:dataValidation>
      </x14:dataValidations>
    </ext>
    <ext xmlns:mx="http://schemas.microsoft.com/office/mac/excel/2008/main" uri="{64002731-A6B0-56B0-2670-7721B7C09600}">
      <mx:PLV Mode="0" OnePage="0" WScale="8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S61"/>
  <sheetViews>
    <sheetView showGridLines="0" workbookViewId="0">
      <selection activeCell="A47" sqref="A35:XFD47"/>
    </sheetView>
  </sheetViews>
  <sheetFormatPr defaultColWidth="9.140625" defaultRowHeight="15" customHeight="1"/>
  <cols>
    <col min="1" max="1" width="6.42578125" style="15" customWidth="1"/>
    <col min="2" max="2" width="11.28515625" style="15" customWidth="1"/>
    <col min="3" max="3" width="16" style="15" customWidth="1"/>
    <col min="4" max="4" width="17" style="15" customWidth="1"/>
    <col min="5" max="5" width="12.42578125" style="15" customWidth="1"/>
    <col min="6" max="6" width="12.7109375" style="15" customWidth="1"/>
    <col min="7" max="18" width="11.85546875" style="9" customWidth="1"/>
    <col min="19" max="19" width="12.42578125" style="9" customWidth="1"/>
    <col min="20" max="44" width="15.42578125" style="9" customWidth="1"/>
    <col min="45" max="45" width="17" style="9" customWidth="1"/>
    <col min="46" max="46" width="15.140625" style="9" customWidth="1"/>
    <col min="47" max="47" width="11.140625" style="9" bestFit="1" customWidth="1"/>
    <col min="48" max="48" width="9.140625" style="9"/>
    <col min="49" max="49" width="11.140625" style="9" bestFit="1" customWidth="1"/>
    <col min="50" max="53" width="9.140625" style="9"/>
    <col min="54" max="54" width="24" style="9" customWidth="1"/>
    <col min="55" max="57" width="9.42578125" style="9" customWidth="1"/>
    <col min="58" max="16384" width="9.140625" style="9"/>
  </cols>
  <sheetData>
    <row r="1" spans="2:19" s="2" customFormat="1" ht="9" customHeight="1">
      <c r="C1" s="1"/>
      <c r="D1" s="1"/>
      <c r="E1" s="1"/>
      <c r="F1" s="1"/>
      <c r="G1" s="1"/>
      <c r="H1" s="1"/>
      <c r="I1" s="1"/>
      <c r="J1" s="1"/>
      <c r="K1" s="1"/>
      <c r="L1" s="12"/>
    </row>
    <row r="2" spans="2:19" s="2" customFormat="1">
      <c r="B2" s="1" t="s">
        <v>0</v>
      </c>
      <c r="C2" s="1"/>
      <c r="D2" s="1"/>
      <c r="E2" s="1"/>
      <c r="F2" s="1"/>
      <c r="G2" s="34"/>
      <c r="H2" s="1"/>
      <c r="I2" s="1"/>
      <c r="J2" s="1"/>
      <c r="K2" s="1"/>
      <c r="L2" s="12"/>
    </row>
    <row r="3" spans="2:19" s="2" customFormat="1" ht="56.1" customHeight="1">
      <c r="B3" s="1"/>
      <c r="C3" s="1"/>
      <c r="D3" s="143" t="s">
        <v>62</v>
      </c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24"/>
      <c r="P3" s="24"/>
      <c r="Q3" s="24"/>
      <c r="R3" s="24"/>
    </row>
    <row r="4" spans="2:19" s="3" customFormat="1" ht="36.950000000000003" customHeight="1">
      <c r="B4" s="183" t="s">
        <v>1</v>
      </c>
      <c r="C4" s="184"/>
      <c r="D4" s="10" t="s">
        <v>2</v>
      </c>
      <c r="E4" s="181" t="s">
        <v>63</v>
      </c>
      <c r="F4" s="182"/>
      <c r="G4" s="185" t="s">
        <v>29</v>
      </c>
      <c r="H4" s="185"/>
      <c r="I4" s="181" t="s">
        <v>30</v>
      </c>
      <c r="J4" s="182"/>
      <c r="K4" s="181" t="s">
        <v>65</v>
      </c>
      <c r="L4" s="182"/>
      <c r="M4" s="186" t="s">
        <v>31</v>
      </c>
      <c r="N4" s="187"/>
      <c r="O4" s="181" t="s">
        <v>64</v>
      </c>
      <c r="P4" s="182"/>
      <c r="Q4" s="181" t="s">
        <v>32</v>
      </c>
      <c r="R4" s="182"/>
      <c r="S4" s="39"/>
    </row>
    <row r="5" spans="2:19" s="8" customFormat="1" ht="15" customHeight="1"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2:19" ht="24" customHeight="1">
      <c r="C6" s="9"/>
      <c r="D6" s="9"/>
      <c r="E6" s="9"/>
      <c r="F6" s="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spans="2:19" ht="39.950000000000003" customHeight="1">
      <c r="B7" s="36" t="s">
        <v>69</v>
      </c>
      <c r="C7" s="36" t="s">
        <v>68</v>
      </c>
      <c r="D7" s="23" t="s">
        <v>70</v>
      </c>
      <c r="E7" s="36" t="s">
        <v>71</v>
      </c>
      <c r="F7" s="36" t="s">
        <v>72</v>
      </c>
      <c r="G7" s="36" t="s">
        <v>4</v>
      </c>
      <c r="H7" s="36" t="s">
        <v>5</v>
      </c>
      <c r="I7" s="36" t="s">
        <v>6</v>
      </c>
      <c r="J7" s="36" t="s">
        <v>7</v>
      </c>
      <c r="K7" s="36" t="s">
        <v>8</v>
      </c>
      <c r="L7" s="36" t="s">
        <v>9</v>
      </c>
      <c r="M7" s="36" t="s">
        <v>10</v>
      </c>
      <c r="N7" s="36" t="s">
        <v>11</v>
      </c>
      <c r="O7" s="36" t="s">
        <v>12</v>
      </c>
      <c r="P7" s="36" t="s">
        <v>13</v>
      </c>
      <c r="Q7" s="36" t="s">
        <v>14</v>
      </c>
      <c r="R7" s="36" t="s">
        <v>15</v>
      </c>
      <c r="S7" s="22" t="s">
        <v>23</v>
      </c>
    </row>
    <row r="8" spans="2:19" ht="39" customHeight="1">
      <c r="B8" s="172" t="s">
        <v>21</v>
      </c>
      <c r="C8" s="175" t="s">
        <v>51</v>
      </c>
      <c r="D8" s="175" t="s">
        <v>66</v>
      </c>
      <c r="E8" s="178" t="str">
        <f>IF(ISERROR(VLOOKUP(C8,$C$36:$D$45,2,FALSE)),"",VLOOKUP(C8,$C$36:$D$45,2,FALSE))</f>
        <v>Número de Colaboradores</v>
      </c>
      <c r="F8" s="21" t="s">
        <v>18</v>
      </c>
      <c r="G8" s="26">
        <v>15</v>
      </c>
      <c r="H8" s="26">
        <v>17</v>
      </c>
      <c r="I8" s="35">
        <v>19</v>
      </c>
      <c r="J8" s="35">
        <v>21</v>
      </c>
      <c r="K8" s="35">
        <v>23</v>
      </c>
      <c r="L8" s="35">
        <v>25</v>
      </c>
      <c r="M8" s="35">
        <v>27</v>
      </c>
      <c r="N8" s="35">
        <v>29</v>
      </c>
      <c r="O8" s="35">
        <v>31</v>
      </c>
      <c r="P8" s="35">
        <v>33</v>
      </c>
      <c r="Q8" s="35">
        <v>35</v>
      </c>
      <c r="R8" s="35">
        <v>37</v>
      </c>
      <c r="S8" s="21">
        <f>SUM(G8:R8)</f>
        <v>312</v>
      </c>
    </row>
    <row r="9" spans="2:19" ht="39" customHeight="1">
      <c r="B9" s="173"/>
      <c r="C9" s="176"/>
      <c r="D9" s="176"/>
      <c r="E9" s="179"/>
      <c r="F9" s="21" t="s">
        <v>19</v>
      </c>
      <c r="G9" s="26">
        <v>15</v>
      </c>
      <c r="H9" s="26">
        <v>16</v>
      </c>
      <c r="I9" s="19">
        <v>18</v>
      </c>
      <c r="J9" s="26">
        <v>21</v>
      </c>
      <c r="K9" s="26">
        <v>25</v>
      </c>
      <c r="L9" s="26">
        <v>31</v>
      </c>
      <c r="M9" s="26">
        <v>31</v>
      </c>
      <c r="N9" s="26">
        <v>31</v>
      </c>
      <c r="O9" s="26">
        <v>31</v>
      </c>
      <c r="P9" s="26">
        <v>32</v>
      </c>
      <c r="Q9" s="26">
        <v>34</v>
      </c>
      <c r="R9" s="26">
        <v>37</v>
      </c>
      <c r="S9" s="21">
        <f>SUM(G9:R9)</f>
        <v>322</v>
      </c>
    </row>
    <row r="10" spans="2:19" ht="39" customHeight="1">
      <c r="B10" s="174"/>
      <c r="C10" s="177"/>
      <c r="D10" s="177"/>
      <c r="E10" s="180"/>
      <c r="F10" s="21" t="s">
        <v>28</v>
      </c>
      <c r="G10" s="17">
        <f>IF(ISERROR(G9/G8),"",G9/G8)</f>
        <v>1</v>
      </c>
      <c r="H10" s="17">
        <f t="shared" ref="H10:S10" si="0">IF(ISERROR(H9/H8),"",H9/H8)</f>
        <v>0.94117647058823528</v>
      </c>
      <c r="I10" s="17">
        <f t="shared" si="0"/>
        <v>0.94736842105263153</v>
      </c>
      <c r="J10" s="17">
        <f t="shared" si="0"/>
        <v>1</v>
      </c>
      <c r="K10" s="17">
        <f t="shared" si="0"/>
        <v>1.0869565217391304</v>
      </c>
      <c r="L10" s="17">
        <f t="shared" si="0"/>
        <v>1.24</v>
      </c>
      <c r="M10" s="17">
        <f t="shared" si="0"/>
        <v>1.1481481481481481</v>
      </c>
      <c r="N10" s="17">
        <f t="shared" si="0"/>
        <v>1.0689655172413792</v>
      </c>
      <c r="O10" s="17">
        <f t="shared" si="0"/>
        <v>1</v>
      </c>
      <c r="P10" s="17">
        <f t="shared" si="0"/>
        <v>0.96969696969696972</v>
      </c>
      <c r="Q10" s="17">
        <f t="shared" si="0"/>
        <v>0.97142857142857142</v>
      </c>
      <c r="R10" s="17">
        <f t="shared" si="0"/>
        <v>1</v>
      </c>
      <c r="S10" s="17">
        <f t="shared" si="0"/>
        <v>1.0320512820512822</v>
      </c>
    </row>
    <row r="11" spans="2:19" ht="39" customHeight="1">
      <c r="B11" s="172"/>
      <c r="C11" s="175"/>
      <c r="D11" s="175"/>
      <c r="E11" s="178" t="str">
        <f t="shared" ref="E11" si="1">IF(ISERROR(VLOOKUP(C11,$C$36:$D$45,2,FALSE)),"",VLOOKUP(C11,$C$36:$D$45,2,FALSE))</f>
        <v/>
      </c>
      <c r="F11" s="21" t="s">
        <v>18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1">
        <f>SUM(G11:R11)</f>
        <v>0</v>
      </c>
    </row>
    <row r="12" spans="2:19" ht="39" customHeight="1">
      <c r="B12" s="173"/>
      <c r="C12" s="176"/>
      <c r="D12" s="176"/>
      <c r="E12" s="179"/>
      <c r="F12" s="21" t="s">
        <v>19</v>
      </c>
      <c r="G12" s="26"/>
      <c r="H12" s="26"/>
      <c r="I12" s="19"/>
      <c r="J12" s="26"/>
      <c r="K12" s="26"/>
      <c r="L12" s="26"/>
      <c r="M12" s="26"/>
      <c r="N12" s="26"/>
      <c r="O12" s="26"/>
      <c r="P12" s="26"/>
      <c r="Q12" s="26"/>
      <c r="R12" s="26"/>
      <c r="S12" s="21">
        <f>SUM(G12:R12)</f>
        <v>0</v>
      </c>
    </row>
    <row r="13" spans="2:19" ht="39" customHeight="1">
      <c r="B13" s="174"/>
      <c r="C13" s="177"/>
      <c r="D13" s="177"/>
      <c r="E13" s="180"/>
      <c r="F13" s="21" t="s">
        <v>28</v>
      </c>
      <c r="G13" s="17" t="str">
        <f>IF(ISERROR(G12/G11),"",G12/G11)</f>
        <v/>
      </c>
      <c r="H13" s="17" t="str">
        <f t="shared" ref="H13:S13" si="2">IF(ISERROR(H12/H11),"",H12/H11)</f>
        <v/>
      </c>
      <c r="I13" s="17" t="str">
        <f t="shared" si="2"/>
        <v/>
      </c>
      <c r="J13" s="17" t="str">
        <f t="shared" si="2"/>
        <v/>
      </c>
      <c r="K13" s="17" t="str">
        <f t="shared" si="2"/>
        <v/>
      </c>
      <c r="L13" s="17" t="str">
        <f t="shared" si="2"/>
        <v/>
      </c>
      <c r="M13" s="17" t="str">
        <f t="shared" si="2"/>
        <v/>
      </c>
      <c r="N13" s="17" t="str">
        <f t="shared" si="2"/>
        <v/>
      </c>
      <c r="O13" s="17" t="str">
        <f t="shared" si="2"/>
        <v/>
      </c>
      <c r="P13" s="17" t="str">
        <f t="shared" si="2"/>
        <v/>
      </c>
      <c r="Q13" s="17" t="str">
        <f t="shared" si="2"/>
        <v/>
      </c>
      <c r="R13" s="17" t="str">
        <f t="shared" si="2"/>
        <v/>
      </c>
      <c r="S13" s="17" t="str">
        <f t="shared" si="2"/>
        <v/>
      </c>
    </row>
    <row r="14" spans="2:19" ht="39" customHeight="1">
      <c r="B14" s="172"/>
      <c r="C14" s="175"/>
      <c r="D14" s="175"/>
      <c r="E14" s="178" t="str">
        <f t="shared" ref="E14" si="3">IF(ISERROR(VLOOKUP(C14,$C$36:$D$45,2,FALSE)),"",VLOOKUP(C14,$C$36:$D$45,2,FALSE))</f>
        <v/>
      </c>
      <c r="F14" s="21" t="s">
        <v>18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1">
        <f>SUM(G14:R14)</f>
        <v>0</v>
      </c>
    </row>
    <row r="15" spans="2:19" ht="39" customHeight="1">
      <c r="B15" s="173"/>
      <c r="C15" s="176"/>
      <c r="D15" s="176"/>
      <c r="E15" s="179"/>
      <c r="F15" s="21" t="s">
        <v>19</v>
      </c>
      <c r="G15" s="26"/>
      <c r="H15" s="26"/>
      <c r="I15" s="19"/>
      <c r="J15" s="26"/>
      <c r="K15" s="26"/>
      <c r="L15" s="26"/>
      <c r="M15" s="26"/>
      <c r="N15" s="26"/>
      <c r="O15" s="26"/>
      <c r="P15" s="26"/>
      <c r="Q15" s="26"/>
      <c r="R15" s="26"/>
      <c r="S15" s="21">
        <f>SUM(G15:R15)</f>
        <v>0</v>
      </c>
    </row>
    <row r="16" spans="2:19" ht="39" customHeight="1">
      <c r="B16" s="174"/>
      <c r="C16" s="177"/>
      <c r="D16" s="177"/>
      <c r="E16" s="180"/>
      <c r="F16" s="21" t="s">
        <v>28</v>
      </c>
      <c r="G16" s="17" t="str">
        <f>IF(ISERROR(G15/G14),"",G15/G14)</f>
        <v/>
      </c>
      <c r="H16" s="17" t="str">
        <f t="shared" ref="H16:S16" si="4">IF(ISERROR(H15/H14),"",H15/H14)</f>
        <v/>
      </c>
      <c r="I16" s="17" t="str">
        <f t="shared" si="4"/>
        <v/>
      </c>
      <c r="J16" s="17" t="str">
        <f t="shared" si="4"/>
        <v/>
      </c>
      <c r="K16" s="17" t="str">
        <f t="shared" si="4"/>
        <v/>
      </c>
      <c r="L16" s="17" t="str">
        <f t="shared" si="4"/>
        <v/>
      </c>
      <c r="M16" s="17" t="str">
        <f t="shared" si="4"/>
        <v/>
      </c>
      <c r="N16" s="17" t="str">
        <f t="shared" si="4"/>
        <v/>
      </c>
      <c r="O16" s="17" t="str">
        <f t="shared" si="4"/>
        <v/>
      </c>
      <c r="P16" s="17" t="str">
        <f t="shared" si="4"/>
        <v/>
      </c>
      <c r="Q16" s="17" t="str">
        <f t="shared" si="4"/>
        <v/>
      </c>
      <c r="R16" s="17" t="str">
        <f t="shared" si="4"/>
        <v/>
      </c>
      <c r="S16" s="17" t="str">
        <f t="shared" si="4"/>
        <v/>
      </c>
    </row>
    <row r="17" spans="2:19" s="15" customFormat="1" ht="24.95" customHeight="1"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2:19" s="15" customFormat="1" ht="39.950000000000003" customHeight="1">
      <c r="B18" s="166" t="s">
        <v>75</v>
      </c>
      <c r="C18" s="167"/>
      <c r="D18" s="168"/>
      <c r="E18" s="169" t="s">
        <v>74</v>
      </c>
      <c r="F18" s="170"/>
      <c r="G18" s="170"/>
      <c r="H18" s="170"/>
      <c r="I18" s="170"/>
      <c r="J18" s="170"/>
      <c r="K18" s="170"/>
      <c r="L18" s="171" t="s">
        <v>73</v>
      </c>
      <c r="M18" s="171"/>
      <c r="N18" s="171" t="s">
        <v>76</v>
      </c>
      <c r="O18" s="171"/>
      <c r="P18" s="171"/>
      <c r="Q18" s="171" t="s">
        <v>77</v>
      </c>
      <c r="R18" s="171"/>
      <c r="S18" s="171"/>
    </row>
    <row r="19" spans="2:19" s="15" customFormat="1" ht="30" customHeight="1">
      <c r="B19" s="161" t="s">
        <v>78</v>
      </c>
      <c r="C19" s="162"/>
      <c r="D19" s="163"/>
      <c r="E19" s="161" t="s">
        <v>79</v>
      </c>
      <c r="F19" s="162"/>
      <c r="G19" s="162"/>
      <c r="H19" s="162"/>
      <c r="I19" s="162"/>
      <c r="J19" s="162"/>
      <c r="K19" s="162"/>
      <c r="L19" s="164" t="s">
        <v>67</v>
      </c>
      <c r="M19" s="164"/>
      <c r="N19" s="165" t="s">
        <v>6</v>
      </c>
      <c r="O19" s="165"/>
      <c r="P19" s="165"/>
      <c r="Q19" s="165" t="s">
        <v>25</v>
      </c>
      <c r="R19" s="165"/>
      <c r="S19" s="165"/>
    </row>
    <row r="20" spans="2:19" s="15" customFormat="1" ht="30" customHeight="1">
      <c r="B20" s="161"/>
      <c r="C20" s="162"/>
      <c r="D20" s="163"/>
      <c r="E20" s="161"/>
      <c r="F20" s="162"/>
      <c r="G20" s="162"/>
      <c r="H20" s="162"/>
      <c r="I20" s="162"/>
      <c r="J20" s="162"/>
      <c r="K20" s="162"/>
      <c r="L20" s="164"/>
      <c r="M20" s="164"/>
      <c r="N20" s="165"/>
      <c r="O20" s="165"/>
      <c r="P20" s="165"/>
      <c r="Q20" s="165"/>
      <c r="R20" s="165"/>
      <c r="S20" s="165"/>
    </row>
    <row r="21" spans="2:19" s="15" customFormat="1" ht="30" customHeight="1">
      <c r="B21" s="161"/>
      <c r="C21" s="162"/>
      <c r="D21" s="163"/>
      <c r="E21" s="161"/>
      <c r="F21" s="162"/>
      <c r="G21" s="162"/>
      <c r="H21" s="162"/>
      <c r="I21" s="162"/>
      <c r="J21" s="162"/>
      <c r="K21" s="162"/>
      <c r="L21" s="164"/>
      <c r="M21" s="164"/>
      <c r="N21" s="165"/>
      <c r="O21" s="165"/>
      <c r="P21" s="165"/>
      <c r="Q21" s="165"/>
      <c r="R21" s="165"/>
      <c r="S21" s="165"/>
    </row>
    <row r="22" spans="2:19" s="15" customFormat="1" ht="30" customHeight="1">
      <c r="B22" s="161"/>
      <c r="C22" s="162"/>
      <c r="D22" s="163"/>
      <c r="E22" s="161"/>
      <c r="F22" s="162"/>
      <c r="G22" s="162"/>
      <c r="H22" s="162"/>
      <c r="I22" s="162"/>
      <c r="J22" s="162"/>
      <c r="K22" s="162"/>
      <c r="L22" s="164"/>
      <c r="M22" s="164"/>
      <c r="N22" s="165"/>
      <c r="O22" s="165"/>
      <c r="P22" s="165"/>
      <c r="Q22" s="165"/>
      <c r="R22" s="165"/>
      <c r="S22" s="165"/>
    </row>
    <row r="23" spans="2:19" s="15" customFormat="1" ht="30" customHeight="1">
      <c r="B23" s="161"/>
      <c r="C23" s="162"/>
      <c r="D23" s="163"/>
      <c r="E23" s="161"/>
      <c r="F23" s="162"/>
      <c r="G23" s="162"/>
      <c r="H23" s="162"/>
      <c r="I23" s="162"/>
      <c r="J23" s="162"/>
      <c r="K23" s="162"/>
      <c r="L23" s="164"/>
      <c r="M23" s="164"/>
      <c r="N23" s="165"/>
      <c r="O23" s="165"/>
      <c r="P23" s="165"/>
      <c r="Q23" s="165"/>
      <c r="R23" s="165"/>
      <c r="S23" s="165"/>
    </row>
    <row r="24" spans="2:19" s="15" customFormat="1" ht="30" customHeight="1">
      <c r="B24" s="161"/>
      <c r="C24" s="162"/>
      <c r="D24" s="163"/>
      <c r="E24" s="161"/>
      <c r="F24" s="162"/>
      <c r="G24" s="162"/>
      <c r="H24" s="162"/>
      <c r="I24" s="162"/>
      <c r="J24" s="162"/>
      <c r="K24" s="162"/>
      <c r="L24" s="164"/>
      <c r="M24" s="164"/>
      <c r="N24" s="165"/>
      <c r="O24" s="165"/>
      <c r="P24" s="165"/>
      <c r="Q24" s="165"/>
      <c r="R24" s="165"/>
      <c r="S24" s="165"/>
    </row>
    <row r="25" spans="2:19" s="15" customFormat="1" ht="30" customHeight="1">
      <c r="B25" s="161"/>
      <c r="C25" s="162"/>
      <c r="D25" s="163"/>
      <c r="E25" s="161"/>
      <c r="F25" s="162"/>
      <c r="G25" s="162"/>
      <c r="H25" s="162"/>
      <c r="I25" s="162"/>
      <c r="J25" s="162"/>
      <c r="K25" s="162"/>
      <c r="L25" s="164"/>
      <c r="M25" s="164"/>
      <c r="N25" s="165"/>
      <c r="O25" s="165"/>
      <c r="P25" s="165"/>
      <c r="Q25" s="165"/>
      <c r="R25" s="165"/>
      <c r="S25" s="165"/>
    </row>
    <row r="26" spans="2:19" s="15" customFormat="1" ht="30" customHeight="1">
      <c r="B26" s="161"/>
      <c r="C26" s="162"/>
      <c r="D26" s="163"/>
      <c r="E26" s="161"/>
      <c r="F26" s="162"/>
      <c r="G26" s="162"/>
      <c r="H26" s="162"/>
      <c r="I26" s="162"/>
      <c r="J26" s="162"/>
      <c r="K26" s="162"/>
      <c r="L26" s="164"/>
      <c r="M26" s="164"/>
      <c r="N26" s="165"/>
      <c r="O26" s="165"/>
      <c r="P26" s="165"/>
      <c r="Q26" s="165"/>
      <c r="R26" s="165"/>
      <c r="S26" s="165"/>
    </row>
    <row r="27" spans="2:19" s="15" customFormat="1" ht="30" customHeight="1">
      <c r="B27" s="161"/>
      <c r="C27" s="162"/>
      <c r="D27" s="163"/>
      <c r="E27" s="161"/>
      <c r="F27" s="162"/>
      <c r="G27" s="162"/>
      <c r="H27" s="162"/>
      <c r="I27" s="162"/>
      <c r="J27" s="162"/>
      <c r="K27" s="162"/>
      <c r="L27" s="164"/>
      <c r="M27" s="164"/>
      <c r="N27" s="165"/>
      <c r="O27" s="165"/>
      <c r="P27" s="165"/>
      <c r="Q27" s="165"/>
      <c r="R27" s="165"/>
      <c r="S27" s="165"/>
    </row>
    <row r="28" spans="2:19" s="15" customFormat="1" ht="30" customHeight="1">
      <c r="B28" s="161"/>
      <c r="C28" s="162"/>
      <c r="D28" s="163"/>
      <c r="E28" s="161"/>
      <c r="F28" s="162"/>
      <c r="G28" s="162"/>
      <c r="H28" s="162"/>
      <c r="I28" s="162"/>
      <c r="J28" s="162"/>
      <c r="K28" s="162"/>
      <c r="L28" s="164"/>
      <c r="M28" s="164"/>
      <c r="N28" s="165"/>
      <c r="O28" s="165"/>
      <c r="P28" s="165"/>
      <c r="Q28" s="165"/>
      <c r="R28" s="165"/>
      <c r="S28" s="165"/>
    </row>
    <row r="29" spans="2:19" s="15" customFormat="1" ht="30" customHeight="1">
      <c r="B29" s="161"/>
      <c r="C29" s="162"/>
      <c r="D29" s="163"/>
      <c r="E29" s="161"/>
      <c r="F29" s="162"/>
      <c r="G29" s="162"/>
      <c r="H29" s="162"/>
      <c r="I29" s="162"/>
      <c r="J29" s="162"/>
      <c r="K29" s="162"/>
      <c r="L29" s="164"/>
      <c r="M29" s="164"/>
      <c r="N29" s="165"/>
      <c r="O29" s="165"/>
      <c r="P29" s="165"/>
      <c r="Q29" s="165"/>
      <c r="R29" s="165"/>
      <c r="S29" s="165"/>
    </row>
    <row r="30" spans="2:19" s="15" customFormat="1" ht="30" customHeight="1">
      <c r="B30" s="161"/>
      <c r="C30" s="162"/>
      <c r="D30" s="163"/>
      <c r="E30" s="161"/>
      <c r="F30" s="162"/>
      <c r="G30" s="162"/>
      <c r="H30" s="162"/>
      <c r="I30" s="162"/>
      <c r="J30" s="162"/>
      <c r="K30" s="162"/>
      <c r="L30" s="164"/>
      <c r="M30" s="164"/>
      <c r="N30" s="165"/>
      <c r="O30" s="165"/>
      <c r="P30" s="165"/>
      <c r="Q30" s="165"/>
      <c r="R30" s="165"/>
      <c r="S30" s="165"/>
    </row>
    <row r="31" spans="2:19" s="15" customFormat="1" ht="30" customHeight="1">
      <c r="B31" s="161"/>
      <c r="C31" s="162"/>
      <c r="D31" s="163"/>
      <c r="E31" s="161"/>
      <c r="F31" s="162"/>
      <c r="G31" s="162"/>
      <c r="H31" s="162"/>
      <c r="I31" s="162"/>
      <c r="J31" s="162"/>
      <c r="K31" s="162"/>
      <c r="L31" s="164"/>
      <c r="M31" s="164"/>
      <c r="N31" s="165"/>
      <c r="O31" s="165"/>
      <c r="P31" s="165"/>
      <c r="Q31" s="165"/>
      <c r="R31" s="165"/>
      <c r="S31" s="165"/>
    </row>
    <row r="32" spans="2:19" s="15" customFormat="1" ht="30" customHeight="1">
      <c r="B32" s="161"/>
      <c r="C32" s="162"/>
      <c r="D32" s="163"/>
      <c r="E32" s="161"/>
      <c r="F32" s="162"/>
      <c r="G32" s="162"/>
      <c r="H32" s="162"/>
      <c r="I32" s="162"/>
      <c r="J32" s="162"/>
      <c r="K32" s="162"/>
      <c r="L32" s="164"/>
      <c r="M32" s="164"/>
      <c r="N32" s="165"/>
      <c r="O32" s="165"/>
      <c r="P32" s="165"/>
      <c r="Q32" s="165"/>
      <c r="R32" s="165"/>
      <c r="S32" s="165"/>
    </row>
    <row r="33" spans="2:19" s="15" customFormat="1" ht="30" customHeight="1">
      <c r="B33" s="161"/>
      <c r="C33" s="162"/>
      <c r="D33" s="163"/>
      <c r="E33" s="161"/>
      <c r="F33" s="162"/>
      <c r="G33" s="162"/>
      <c r="H33" s="162"/>
      <c r="I33" s="162"/>
      <c r="J33" s="162"/>
      <c r="K33" s="162"/>
      <c r="L33" s="164"/>
      <c r="M33" s="164"/>
      <c r="N33" s="165"/>
      <c r="O33" s="165"/>
      <c r="P33" s="165"/>
      <c r="Q33" s="165"/>
      <c r="R33" s="165"/>
      <c r="S33" s="165"/>
    </row>
    <row r="34" spans="2:19" s="15" customFormat="1" ht="39" customHeight="1"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2:19" s="15" customFormat="1" ht="53.1" hidden="1" customHeight="1">
      <c r="B35" s="26" t="s">
        <v>16</v>
      </c>
      <c r="C35" s="26" t="s">
        <v>17</v>
      </c>
      <c r="D35" s="26" t="s">
        <v>40</v>
      </c>
      <c r="E35" s="26" t="s">
        <v>41</v>
      </c>
      <c r="F35" s="26" t="s">
        <v>20</v>
      </c>
      <c r="G35" s="31" t="s">
        <v>42</v>
      </c>
      <c r="H35" s="26" t="s">
        <v>36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2:19" s="15" customFormat="1" ht="45" hidden="1" customHeight="1">
      <c r="B36" s="31" t="s">
        <v>21</v>
      </c>
      <c r="C36" s="31" t="s">
        <v>37</v>
      </c>
      <c r="D36" s="31" t="s">
        <v>53</v>
      </c>
      <c r="E36" s="31" t="s">
        <v>4</v>
      </c>
      <c r="F36" s="31" t="s">
        <v>24</v>
      </c>
      <c r="G36" s="31" t="str">
        <f>B8&amp;" "&amp;C8</f>
        <v>Aumentar Colaboradores (Headcount)</v>
      </c>
      <c r="H36" s="26" t="str">
        <f>'2. Objetivo e Mídias'!B11</f>
        <v>Site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2:19" s="15" customFormat="1" ht="39" hidden="1" customHeight="1">
      <c r="B37" s="31" t="s">
        <v>22</v>
      </c>
      <c r="C37" s="31" t="s">
        <v>38</v>
      </c>
      <c r="D37" s="31" t="s">
        <v>54</v>
      </c>
      <c r="E37" s="31" t="s">
        <v>5</v>
      </c>
      <c r="F37" s="31" t="s">
        <v>25</v>
      </c>
      <c r="G37" s="31" t="str">
        <f>B11&amp;" "&amp;C11</f>
        <v xml:space="preserve"> </v>
      </c>
      <c r="H37" s="26" t="str">
        <f>'2. Objetivo e Mídias'!W27</f>
        <v>Site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2:19" s="15" customFormat="1" ht="39" hidden="1" customHeight="1">
      <c r="B38" s="29"/>
      <c r="C38" s="27" t="s">
        <v>43</v>
      </c>
      <c r="D38" s="27" t="s">
        <v>44</v>
      </c>
      <c r="E38" s="33" t="s">
        <v>6</v>
      </c>
      <c r="F38" s="27" t="s">
        <v>26</v>
      </c>
      <c r="G38" s="27" t="str">
        <f>B14&amp;" "&amp;C14</f>
        <v xml:space="preserve"> </v>
      </c>
      <c r="H38" s="26">
        <f>'2. Objetivo e Mídias'!I11</f>
        <v>0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2:19" s="15" customFormat="1" ht="39" hidden="1" customHeight="1">
      <c r="B39" s="29"/>
      <c r="C39" s="31" t="s">
        <v>39</v>
      </c>
      <c r="D39" s="31" t="s">
        <v>55</v>
      </c>
      <c r="E39" s="32" t="s">
        <v>7</v>
      </c>
      <c r="F39" s="31" t="s">
        <v>27</v>
      </c>
      <c r="G39" s="3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2:19" s="15" customFormat="1" ht="39" hidden="1" customHeight="1">
      <c r="B40" s="29"/>
      <c r="C40" s="31" t="s">
        <v>52</v>
      </c>
      <c r="D40" s="31" t="s">
        <v>56</v>
      </c>
      <c r="E40" s="31" t="s">
        <v>8</v>
      </c>
      <c r="F40" s="30"/>
      <c r="G40" s="30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2:19" s="15" customFormat="1" ht="39" hidden="1" customHeight="1">
      <c r="B41" s="29"/>
      <c r="C41" s="31" t="s">
        <v>45</v>
      </c>
      <c r="D41" s="31" t="s">
        <v>57</v>
      </c>
      <c r="E41" s="31" t="s">
        <v>9</v>
      </c>
      <c r="F41" s="30"/>
      <c r="G41" s="30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2:19" s="15" customFormat="1" ht="39" hidden="1" customHeight="1">
      <c r="B42" s="29"/>
      <c r="C42" s="31" t="s">
        <v>46</v>
      </c>
      <c r="D42" s="31" t="s">
        <v>58</v>
      </c>
      <c r="E42" s="31" t="s">
        <v>10</v>
      </c>
      <c r="F42" s="30"/>
      <c r="G42" s="3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2:19" s="15" customFormat="1" ht="39" hidden="1" customHeight="1">
      <c r="B43" s="29"/>
      <c r="C43" s="31" t="s">
        <v>47</v>
      </c>
      <c r="D43" s="31" t="s">
        <v>59</v>
      </c>
      <c r="E43" s="31" t="s">
        <v>11</v>
      </c>
      <c r="F43" s="30"/>
      <c r="G43" s="30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2:19" s="15" customFormat="1" ht="39" hidden="1" customHeight="1">
      <c r="B44" s="29"/>
      <c r="C44" s="31" t="s">
        <v>48</v>
      </c>
      <c r="D44" s="31" t="s">
        <v>50</v>
      </c>
      <c r="E44" s="31" t="s">
        <v>12</v>
      </c>
      <c r="F44" s="30"/>
      <c r="G44" s="3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2:19" s="15" customFormat="1" ht="39" hidden="1" customHeight="1">
      <c r="B45" s="29"/>
      <c r="C45" s="31" t="s">
        <v>51</v>
      </c>
      <c r="D45" s="31" t="s">
        <v>49</v>
      </c>
      <c r="E45" s="31" t="s">
        <v>13</v>
      </c>
      <c r="F45" s="30"/>
      <c r="G45" s="30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2:19" s="15" customFormat="1" ht="39" hidden="1" customHeight="1">
      <c r="B46" s="29"/>
      <c r="C46" s="29"/>
      <c r="D46" s="29"/>
      <c r="E46" s="31" t="s">
        <v>14</v>
      </c>
      <c r="F46" s="30"/>
      <c r="G46" s="3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2:19" s="15" customFormat="1" ht="39" hidden="1" customHeight="1">
      <c r="B47" s="29"/>
      <c r="C47" s="29"/>
      <c r="D47" s="29"/>
      <c r="E47" s="31" t="s">
        <v>15</v>
      </c>
      <c r="F47" s="30"/>
      <c r="G47" s="30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2:19" s="15" customFormat="1" ht="39" customHeight="1"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</row>
    <row r="49" spans="7:19" s="15" customFormat="1" ht="39" customHeight="1"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</row>
    <row r="50" spans="7:19" s="15" customFormat="1" ht="39" customHeight="1"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</row>
    <row r="51" spans="7:19" s="15" customFormat="1" ht="39" customHeight="1"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</row>
    <row r="52" spans="7:19" s="15" customFormat="1" ht="39" customHeight="1"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</row>
    <row r="53" spans="7:19" s="15" customFormat="1" ht="39" customHeight="1"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 spans="7:19" s="15" customFormat="1" ht="39" customHeight="1"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7:19" s="15" customFormat="1" ht="39" customHeight="1"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7:19" s="15" customFormat="1" ht="39" customHeight="1"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7:19" s="15" customFormat="1" ht="39" customHeight="1"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7:19" s="15" customFormat="1" ht="39" customHeight="1"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 spans="7:19" s="15" customFormat="1" ht="39" customHeight="1"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7:19" s="15" customFormat="1" ht="39" customHeight="1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 spans="7:19" s="15" customFormat="1" ht="39" customHeight="1"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</row>
  </sheetData>
  <mergeCells count="101">
    <mergeCell ref="Q4:R4"/>
    <mergeCell ref="B8:B10"/>
    <mergeCell ref="C8:C10"/>
    <mergeCell ref="D8:D10"/>
    <mergeCell ref="E8:E10"/>
    <mergeCell ref="B4:C4"/>
    <mergeCell ref="D3:N3"/>
    <mergeCell ref="E4:F4"/>
    <mergeCell ref="G4:H4"/>
    <mergeCell ref="I4:J4"/>
    <mergeCell ref="K4:L4"/>
    <mergeCell ref="M4:N4"/>
    <mergeCell ref="B11:B13"/>
    <mergeCell ref="C11:C13"/>
    <mergeCell ref="D11:D13"/>
    <mergeCell ref="E11:E13"/>
    <mergeCell ref="B14:B16"/>
    <mergeCell ref="C14:C16"/>
    <mergeCell ref="D14:D16"/>
    <mergeCell ref="E14:E16"/>
    <mergeCell ref="O4:P4"/>
    <mergeCell ref="B18:D18"/>
    <mergeCell ref="E18:K18"/>
    <mergeCell ref="L18:M18"/>
    <mergeCell ref="N18:P18"/>
    <mergeCell ref="Q18:S18"/>
    <mergeCell ref="B19:D19"/>
    <mergeCell ref="E19:K19"/>
    <mergeCell ref="L19:M19"/>
    <mergeCell ref="N19:P19"/>
    <mergeCell ref="Q19:S19"/>
    <mergeCell ref="B20:D20"/>
    <mergeCell ref="E20:K20"/>
    <mergeCell ref="L20:M20"/>
    <mergeCell ref="N20:P20"/>
    <mergeCell ref="Q20:S20"/>
    <mergeCell ref="B21:D21"/>
    <mergeCell ref="E21:K21"/>
    <mergeCell ref="L21:M21"/>
    <mergeCell ref="N21:P21"/>
    <mergeCell ref="Q21:S21"/>
    <mergeCell ref="B22:D22"/>
    <mergeCell ref="E22:K22"/>
    <mergeCell ref="L22:M22"/>
    <mergeCell ref="N22:P22"/>
    <mergeCell ref="Q22:S22"/>
    <mergeCell ref="B23:D23"/>
    <mergeCell ref="E23:K23"/>
    <mergeCell ref="L23:M23"/>
    <mergeCell ref="N23:P23"/>
    <mergeCell ref="Q23:S23"/>
    <mergeCell ref="B24:D24"/>
    <mergeCell ref="E24:K24"/>
    <mergeCell ref="L24:M24"/>
    <mergeCell ref="N24:P24"/>
    <mergeCell ref="Q24:S24"/>
    <mergeCell ref="B25:D25"/>
    <mergeCell ref="E25:K25"/>
    <mergeCell ref="L25:M25"/>
    <mergeCell ref="N25:P25"/>
    <mergeCell ref="Q25:S25"/>
    <mergeCell ref="B26:D26"/>
    <mergeCell ref="E26:K26"/>
    <mergeCell ref="L26:M26"/>
    <mergeCell ref="N26:P26"/>
    <mergeCell ref="Q26:S26"/>
    <mergeCell ref="B27:D27"/>
    <mergeCell ref="E27:K27"/>
    <mergeCell ref="L27:M27"/>
    <mergeCell ref="N27:P27"/>
    <mergeCell ref="Q27:S27"/>
    <mergeCell ref="B28:D28"/>
    <mergeCell ref="E28:K28"/>
    <mergeCell ref="L28:M28"/>
    <mergeCell ref="N28:P28"/>
    <mergeCell ref="Q28:S28"/>
    <mergeCell ref="B29:D29"/>
    <mergeCell ref="E29:K29"/>
    <mergeCell ref="L29:M29"/>
    <mergeCell ref="N29:P29"/>
    <mergeCell ref="Q29:S29"/>
    <mergeCell ref="B30:D30"/>
    <mergeCell ref="E30:K30"/>
    <mergeCell ref="L30:M30"/>
    <mergeCell ref="N30:P30"/>
    <mergeCell ref="Q30:S30"/>
    <mergeCell ref="B31:D31"/>
    <mergeCell ref="E31:K31"/>
    <mergeCell ref="L31:M31"/>
    <mergeCell ref="N31:P31"/>
    <mergeCell ref="Q31:S31"/>
    <mergeCell ref="B32:D32"/>
    <mergeCell ref="E32:K32"/>
    <mergeCell ref="L32:M32"/>
    <mergeCell ref="N32:P32"/>
    <mergeCell ref="Q32:S32"/>
    <mergeCell ref="B33:D33"/>
    <mergeCell ref="E33:K33"/>
    <mergeCell ref="L33:M33"/>
    <mergeCell ref="N33:P33"/>
    <mergeCell ref="Q33:S33"/>
  </mergeCells>
  <phoneticPr fontId="8" type="noConversion"/>
  <conditionalFormatting sqref="G9 J9 L9 N9 P9 R9 J12 L12 N12 P12 R12 J15 L15 N15 P15 R15">
    <cfRule type="expression" dxfId="13" priority="16">
      <formula>$G$32=2</formula>
    </cfRule>
    <cfRule type="expression" dxfId="12" priority="17">
      <formula>$G$32=1</formula>
    </cfRule>
  </conditionalFormatting>
  <conditionalFormatting sqref="Q24:Q33">
    <cfRule type="containsText" dxfId="11" priority="12" operator="containsText" text="Concluído">
      <formula>NOT(ISERROR(SEARCH("Concluído",Q24)))</formula>
    </cfRule>
    <cfRule type="containsText" dxfId="10" priority="13" operator="containsText" text="Atrasado">
      <formula>NOT(ISERROR(SEARCH("Atrasado",Q24)))</formula>
    </cfRule>
    <cfRule type="containsText" dxfId="9" priority="14" operator="containsText" text="Em Andamento">
      <formula>NOT(ISERROR(SEARCH("Em Andamento",Q24)))</formula>
    </cfRule>
    <cfRule type="containsText" dxfId="8" priority="15" operator="containsText" text="Não Iniciado">
      <formula>NOT(ISERROR(SEARCH("Não Iniciado",Q24)))</formula>
    </cfRule>
  </conditionalFormatting>
  <conditionalFormatting sqref="G10:S10">
    <cfRule type="dataBar" priority="11">
      <dataBar>
        <cfvo type="num" val="0"/>
        <cfvo type="num" val="1"/>
        <color rgb="FF63C384"/>
      </dataBar>
      <extLst xmlns:x14="http://schemas.microsoft.com/office/spreadsheetml/2009/9/main">
        <ext uri="{B025F937-C7B1-47D3-B67F-A62EFF666E3E}">
          <x14:id>{8AA4A586-677A-D349-8DE9-B108FC4B5A9D}</x14:id>
        </ext>
      </extLst>
    </cfRule>
  </conditionalFormatting>
  <conditionalFormatting sqref="G12">
    <cfRule type="expression" dxfId="7" priority="9">
      <formula>$G$32=2</formula>
    </cfRule>
    <cfRule type="expression" dxfId="6" priority="10">
      <formula>$G$32=1</formula>
    </cfRule>
  </conditionalFormatting>
  <conditionalFormatting sqref="G15">
    <cfRule type="expression" dxfId="5" priority="7">
      <formula>$G$32=2</formula>
    </cfRule>
    <cfRule type="expression" dxfId="4" priority="8">
      <formula>$G$32=1</formula>
    </cfRule>
  </conditionalFormatting>
  <conditionalFormatting sqref="G13:S13">
    <cfRule type="dataBar" priority="6">
      <dataBar>
        <cfvo type="num" val="0"/>
        <cfvo type="num" val="1"/>
        <color rgb="FF63C384"/>
      </dataBar>
      <extLst xmlns:x14="http://schemas.microsoft.com/office/spreadsheetml/2009/9/main">
        <ext uri="{B025F937-C7B1-47D3-B67F-A62EFF666E3E}">
          <x14:id>{D7FCE6CD-67F8-7B40-A14B-4A7920233725}</x14:id>
        </ext>
      </extLst>
    </cfRule>
  </conditionalFormatting>
  <conditionalFormatting sqref="G16:S16">
    <cfRule type="dataBar" priority="5">
      <dataBar>
        <cfvo type="num" val="0"/>
        <cfvo type="num" val="1"/>
        <color rgb="FF63C384"/>
      </dataBar>
      <extLst xmlns:x14="http://schemas.microsoft.com/office/spreadsheetml/2009/9/main">
        <ext uri="{B025F937-C7B1-47D3-B67F-A62EFF666E3E}">
          <x14:id>{32791141-422C-5D4A-AD7C-616825292B2F}</x14:id>
        </ext>
      </extLst>
    </cfRule>
  </conditionalFormatting>
  <conditionalFormatting sqref="Q19:Q23">
    <cfRule type="containsText" dxfId="3" priority="1" operator="containsText" text="Concluído">
      <formula>NOT(ISERROR(SEARCH("Concluído",Q19)))</formula>
    </cfRule>
    <cfRule type="containsText" dxfId="2" priority="2" operator="containsText" text="Atrasado">
      <formula>NOT(ISERROR(SEARCH("Atrasado",Q19)))</formula>
    </cfRule>
    <cfRule type="containsText" dxfId="1" priority="3" operator="containsText" text="Em Andamento">
      <formula>NOT(ISERROR(SEARCH("Em Andamento",Q19)))</formula>
    </cfRule>
    <cfRule type="containsText" dxfId="0" priority="4" operator="containsText" text="Não Iniciado">
      <formula>NOT(ISERROR(SEARCH("Não Iniciado",Q19)))</formula>
    </cfRule>
  </conditionalFormatting>
  <dataValidations count="6">
    <dataValidation type="list" allowBlank="1" showInputMessage="1" showErrorMessage="1" sqref="D8:D16">
      <formula1>$H$36:$H$38</formula1>
    </dataValidation>
    <dataValidation type="list" allowBlank="1" showInputMessage="1" showErrorMessage="1" sqref="B19:B33">
      <formula1>$G$36:$G$38</formula1>
    </dataValidation>
    <dataValidation type="list" allowBlank="1" showInputMessage="1" showErrorMessage="1" sqref="N19:P33">
      <formula1>$E$36:$E$47</formula1>
    </dataValidation>
    <dataValidation type="list" allowBlank="1" showInputMessage="1" showErrorMessage="1" sqref="Q19:S33">
      <formula1>$F$36:$F$39</formula1>
    </dataValidation>
    <dataValidation type="list" allowBlank="1" showInputMessage="1" showErrorMessage="1" sqref="B8 B14 B11">
      <formula1>$B$36:$B$37</formula1>
    </dataValidation>
    <dataValidation type="list" allowBlank="1" showInputMessage="1" showErrorMessage="1" sqref="C8:C16">
      <formula1>$C$36:$C$45</formula1>
    </dataValidation>
  </dataValidations>
  <hyperlinks>
    <hyperlink ref="D4" location="'1. Início'!A1" display="1. INÍCIO"/>
    <hyperlink ref="E4" location="'2. Estratégia Global'!A1" display="2. ESTRATÉGIA GLOBAL"/>
    <hyperlink ref="F4" location="'2. Estratégia Global'!A1" display="'2. Estratégia Global'!A1"/>
    <hyperlink ref="I4" location="'4. Marketing e Vendas'!A1" display="4. MARKETING E VENDAS"/>
    <hyperlink ref="J4" location="'4. Marketing e Vendas'!A1" display="'4. Marketing e Vendas'!A1"/>
    <hyperlink ref="K4" location="'5. Produção'!A1" display="5. OPERAÇÕES"/>
    <hyperlink ref="L4" location="'5. Produção'!A1" display="'5. Produção'!A1"/>
    <hyperlink ref="O4" location="'7. Painel de Indicadores'!A1" display="7. PAINEL DE INDICADORES"/>
    <hyperlink ref="P4" location="'7. Painel de Indicadores'!A1" display="'7. Painel de Indicadores'!A1"/>
    <hyperlink ref="Q4" location="'8. Saiba Mais'!A1" display="8. SAIBA MAIS"/>
    <hyperlink ref="R4" location="'8. Saiba Mais'!A1" display="'8. Saiba Mais'!A1"/>
    <hyperlink ref="G4" location="'3. Finanças'!A1" display="3. FINANÇAS"/>
    <hyperlink ref="H4" location="'3. Finanças'!A1" display="'3. Finanças'!A1"/>
  </hyperlinks>
  <pageMargins left="0.75000000000000011" right="0.75000000000000011" top="0.98" bottom="0.98" header="0.5" footer="0.5"/>
  <drawing r:id="rId1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8AA4A586-677A-D349-8DE9-B108FC4B5A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G10:S10</xm:sqref>
        </x14:conditionalFormatting>
        <x14:conditionalFormatting xmlns:xm="http://schemas.microsoft.com/office/excel/2006/main">
          <x14:cfRule type="dataBar" id="{D7FCE6CD-67F8-7B40-A14B-4A79202337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G13:S13</xm:sqref>
        </x14:conditionalFormatting>
        <x14:conditionalFormatting xmlns:xm="http://schemas.microsoft.com/office/excel/2006/main">
          <x14:cfRule type="dataBar" id="{32791141-422C-5D4A-AD7C-616825292B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G16:S16</xm:sqref>
        </x14:conditionalFormatting>
      </x14:conditionalFormattings>
    </ext>
    <ext xmlns:mx="http://schemas.microsoft.com/office/mac/excel/2008/main" uri="{64002731-A6B0-56B0-2670-7721B7C09600}">
      <mx:PLV Mode="0" OnePage="0" WScale="8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S53"/>
  <sheetViews>
    <sheetView showGridLines="0" workbookViewId="0">
      <selection activeCell="A6" sqref="A6"/>
    </sheetView>
  </sheetViews>
  <sheetFormatPr defaultColWidth="9.140625" defaultRowHeight="15" customHeight="1"/>
  <cols>
    <col min="1" max="1" width="6.42578125" style="15" customWidth="1"/>
    <col min="2" max="2" width="11.28515625" style="15" customWidth="1"/>
    <col min="3" max="3" width="18" style="15" customWidth="1"/>
    <col min="4" max="4" width="13.85546875" style="15" customWidth="1"/>
    <col min="5" max="5" width="10.140625" style="9" customWidth="1"/>
    <col min="6" max="6" width="10.42578125" style="9" customWidth="1"/>
    <col min="7" max="8" width="10.140625" style="9" customWidth="1"/>
    <col min="9" max="16" width="12.42578125" style="9" customWidth="1"/>
    <col min="17" max="17" width="15.42578125" style="9" customWidth="1"/>
    <col min="18" max="18" width="12.42578125" style="9" customWidth="1"/>
    <col min="19" max="41" width="15.42578125" style="9" customWidth="1"/>
    <col min="42" max="42" width="17" style="9" customWidth="1"/>
    <col min="43" max="43" width="15.140625" style="9" customWidth="1"/>
    <col min="44" max="44" width="11.140625" style="9" bestFit="1" customWidth="1"/>
    <col min="45" max="45" width="9.140625" style="9"/>
    <col min="46" max="46" width="11.140625" style="9" bestFit="1" customWidth="1"/>
    <col min="47" max="50" width="9.140625" style="9"/>
    <col min="51" max="51" width="24" style="9" customWidth="1"/>
    <col min="52" max="54" width="9.42578125" style="9" customWidth="1"/>
    <col min="55" max="16384" width="9.140625" style="9"/>
  </cols>
  <sheetData>
    <row r="1" spans="2:19" s="2" customFormat="1" ht="9" customHeight="1">
      <c r="C1" s="1"/>
      <c r="D1" s="1"/>
      <c r="E1" s="1"/>
      <c r="F1" s="1"/>
      <c r="G1" s="1"/>
      <c r="H1" s="1"/>
      <c r="I1" s="1"/>
      <c r="J1" s="1"/>
      <c r="K1" s="1"/>
      <c r="L1" s="12"/>
    </row>
    <row r="2" spans="2:19" s="2" customFormat="1">
      <c r="B2" s="1" t="s">
        <v>0</v>
      </c>
      <c r="C2" s="1"/>
      <c r="D2" s="1"/>
      <c r="E2" s="1"/>
      <c r="F2" s="1"/>
      <c r="G2" s="34"/>
      <c r="H2" s="1"/>
      <c r="I2" s="1"/>
      <c r="J2" s="1"/>
      <c r="K2" s="1"/>
      <c r="L2" s="12"/>
    </row>
    <row r="3" spans="2:19" s="2" customFormat="1" ht="56.1" customHeight="1">
      <c r="B3" s="1"/>
      <c r="C3" s="1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24"/>
      <c r="P3" s="24"/>
      <c r="Q3" s="24"/>
      <c r="R3" s="24"/>
    </row>
    <row r="4" spans="2:19" s="3" customFormat="1" ht="36.950000000000003" customHeight="1">
      <c r="C4" s="11" t="s">
        <v>1</v>
      </c>
      <c r="D4" s="10" t="s">
        <v>2</v>
      </c>
      <c r="E4" s="197" t="s">
        <v>63</v>
      </c>
      <c r="F4" s="198"/>
      <c r="G4" s="185" t="s">
        <v>29</v>
      </c>
      <c r="H4" s="185"/>
      <c r="I4" s="181" t="s">
        <v>30</v>
      </c>
      <c r="J4" s="182"/>
      <c r="K4" s="181" t="s">
        <v>65</v>
      </c>
      <c r="L4" s="182"/>
      <c r="M4" s="181" t="s">
        <v>31</v>
      </c>
      <c r="N4" s="182"/>
      <c r="O4" s="186" t="s">
        <v>64</v>
      </c>
      <c r="P4" s="187"/>
      <c r="Q4" s="181" t="s">
        <v>32</v>
      </c>
      <c r="R4" s="182"/>
      <c r="S4" s="39"/>
    </row>
    <row r="5" spans="2:19" s="8" customFormat="1" ht="15" customHeight="1"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2:19" ht="27" customHeight="1">
      <c r="C6" s="9"/>
      <c r="D6" s="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</row>
    <row r="7" spans="2:19" ht="39" customHeight="1">
      <c r="B7" s="192" t="s">
        <v>33</v>
      </c>
      <c r="C7" s="192"/>
      <c r="D7" s="192"/>
      <c r="E7" s="201"/>
      <c r="F7" s="201"/>
      <c r="G7" s="201"/>
      <c r="H7" s="201"/>
      <c r="I7" s="25"/>
      <c r="J7" s="25"/>
      <c r="K7" s="25"/>
      <c r="L7" s="25"/>
      <c r="M7" s="25"/>
      <c r="N7" s="25"/>
      <c r="O7" s="25"/>
      <c r="P7" s="25"/>
    </row>
    <row r="8" spans="2:19" ht="50.1" customHeight="1">
      <c r="B8" s="189" t="str">
        <f>IF(ISERROR(AVERAGE('3. Resultados Mensais'!P10,'3. Resultados Mensais'!S13,'3. Resultados Mensais'!S16,'6. Gráficos'!#REF!,'6. Gráficos'!#REF!,'6. Gráficos'!#REF!,'4. Cronograma'!#REF!,'4. Cronograma'!#REF!,'4. Cronograma'!#REF!,'6. Recursos Humanos'!S10,'6. Recursos Humanos'!S13,'6. Recursos Humanos'!S16)),"",AVERAGE('3. Resultados Mensais'!P10,'3. Resultados Mensais'!S13,'3. Resultados Mensais'!S16,'6. Gráficos'!#REF!,'6. Gráficos'!#REF!,'6. Gráficos'!#REF!,'4. Cronograma'!#REF!,'4. Cronograma'!#REF!,'4. Cronograma'!#REF!,'6. Recursos Humanos'!S10,'6. Recursos Humanos'!S13,'6. Recursos Humanos'!S16))</f>
        <v/>
      </c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1"/>
    </row>
    <row r="9" spans="2:19" s="15" customFormat="1" ht="9" customHeight="1"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2:19" s="15" customFormat="1" ht="50.1" customHeight="1">
      <c r="B10" s="192" t="s">
        <v>36</v>
      </c>
      <c r="C10" s="192"/>
      <c r="D10" s="19" t="s">
        <v>60</v>
      </c>
      <c r="E10" s="19" t="s">
        <v>61</v>
      </c>
      <c r="F10" s="19" t="s">
        <v>28</v>
      </c>
      <c r="G10" s="19"/>
      <c r="H10" s="19"/>
      <c r="I10" s="19"/>
      <c r="J10" s="19" t="s">
        <v>60</v>
      </c>
      <c r="K10" s="19" t="s">
        <v>61</v>
      </c>
      <c r="L10" s="19" t="s">
        <v>28</v>
      </c>
      <c r="M10" s="19"/>
      <c r="N10" s="19"/>
      <c r="O10" s="19"/>
      <c r="P10" s="19" t="s">
        <v>60</v>
      </c>
      <c r="Q10" s="19" t="s">
        <v>61</v>
      </c>
      <c r="R10" s="19" t="s">
        <v>28</v>
      </c>
    </row>
    <row r="11" spans="2:19" s="15" customFormat="1" ht="50.1" customHeight="1">
      <c r="B11" s="194" t="str">
        <f>'2. Objetivo e Mídias'!B11</f>
        <v>Site</v>
      </c>
      <c r="C11" s="195"/>
      <c r="D11" s="21" t="e">
        <f>'2. Objetivo e Mídias'!#REF!</f>
        <v>#REF!</v>
      </c>
      <c r="E11" s="28">
        <v>314000</v>
      </c>
      <c r="F11" s="43" t="str">
        <f>IF(ISERROR(E11/D11),"",E11/D11)</f>
        <v/>
      </c>
      <c r="G11" s="19"/>
      <c r="H11" s="199" t="str">
        <f>'2. Objetivo e Mídias'!W27</f>
        <v>Site</v>
      </c>
      <c r="I11" s="200"/>
      <c r="J11" s="21">
        <f>'2. Objetivo e Mídias'!F13</f>
        <v>0</v>
      </c>
      <c r="K11" s="28">
        <v>529</v>
      </c>
      <c r="L11" s="43" t="str">
        <f>IF(ISERROR(K11/J11),"",K11/J11)</f>
        <v/>
      </c>
      <c r="M11" s="19"/>
      <c r="N11" s="199">
        <f>'2. Objetivo e Mídias'!I11</f>
        <v>0</v>
      </c>
      <c r="O11" s="200"/>
      <c r="P11" s="21">
        <f>'2. Objetivo e Mídias'!K13</f>
        <v>0</v>
      </c>
      <c r="Q11" s="28"/>
      <c r="R11" s="43" t="str">
        <f>IF(ISERROR(Q11/P11),"",Q11/P11)</f>
        <v/>
      </c>
    </row>
    <row r="12" spans="2:19" s="15" customFormat="1" ht="56.1" customHeight="1">
      <c r="B12" s="193" t="s">
        <v>34</v>
      </c>
      <c r="C12" s="193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9" s="15" customFormat="1" ht="39" customHeight="1">
      <c r="C13" s="37" t="e">
        <f>'3. Resultados Mensais'!#REF!</f>
        <v>#REF!</v>
      </c>
      <c r="D13" s="37" t="e">
        <f>'3. Resultados Mensais'!#REF!</f>
        <v>#REF!</v>
      </c>
      <c r="E13" s="37" t="e">
        <f>'3. Resultados Mensais'!#REF!</f>
        <v>#REF!</v>
      </c>
      <c r="F13" s="9"/>
      <c r="G13" s="37" t="e">
        <f>'6. Gráficos'!#REF!</f>
        <v>#REF!</v>
      </c>
      <c r="H13" s="37" t="e">
        <f>'6. Gráficos'!#REF!</f>
        <v>#REF!</v>
      </c>
      <c r="I13" s="37" t="e">
        <f>'6. Gráficos'!#REF!</f>
        <v>#REF!</v>
      </c>
      <c r="J13" s="9"/>
      <c r="K13" s="9"/>
      <c r="L13" s="37" t="e">
        <f>'4. Cronograma'!#REF!</f>
        <v>#REF!</v>
      </c>
      <c r="M13" s="37" t="e">
        <f>'4. Cronograma'!#REF!</f>
        <v>#REF!</v>
      </c>
      <c r="N13" s="37" t="e">
        <f>'4. Cronograma'!#REF!</f>
        <v>#REF!</v>
      </c>
      <c r="O13" s="9"/>
      <c r="P13" s="37" t="str">
        <f>'6. Recursos Humanos'!$G36</f>
        <v>Aumentar Colaboradores (Headcount)</v>
      </c>
      <c r="Q13" s="37" t="str">
        <f>'6. Recursos Humanos'!$G37</f>
        <v xml:space="preserve"> </v>
      </c>
      <c r="R13" s="37" t="str">
        <f>'6. Recursos Humanos'!$G38</f>
        <v xml:space="preserve"> </v>
      </c>
    </row>
    <row r="14" spans="2:19" s="15" customFormat="1" ht="39" customHeight="1">
      <c r="C14" s="38">
        <f>1-C15</f>
        <v>1</v>
      </c>
      <c r="D14" s="38">
        <f t="shared" ref="D14:E14" si="0">1-D15</f>
        <v>1</v>
      </c>
      <c r="E14" s="38">
        <f t="shared" si="0"/>
        <v>1</v>
      </c>
      <c r="F14" s="9"/>
      <c r="G14" s="38" t="e">
        <f>1-G15</f>
        <v>#REF!</v>
      </c>
      <c r="H14" s="38" t="e">
        <f t="shared" ref="H14:I14" si="1">1-H15</f>
        <v>#REF!</v>
      </c>
      <c r="I14" s="38" t="e">
        <f t="shared" si="1"/>
        <v>#REF!</v>
      </c>
      <c r="J14" s="9"/>
      <c r="K14" s="9"/>
      <c r="L14" s="38" t="e">
        <f>1-L15</f>
        <v>#REF!</v>
      </c>
      <c r="M14" s="38" t="e">
        <f t="shared" ref="M14:N14" si="2">1-M15</f>
        <v>#REF!</v>
      </c>
      <c r="N14" s="38" t="e">
        <f t="shared" si="2"/>
        <v>#REF!</v>
      </c>
      <c r="O14" s="9"/>
      <c r="P14" s="38">
        <f>1-P15</f>
        <v>-3.2051282051282159E-2</v>
      </c>
      <c r="Q14" s="38" t="e">
        <f t="shared" ref="Q14:R14" si="3">1-Q15</f>
        <v>#VALUE!</v>
      </c>
      <c r="R14" s="38" t="e">
        <f t="shared" si="3"/>
        <v>#VALUE!</v>
      </c>
    </row>
    <row r="15" spans="2:19" s="15" customFormat="1" ht="39" customHeight="1">
      <c r="C15" s="38">
        <f>'3. Resultados Mensais'!P10</f>
        <v>0</v>
      </c>
      <c r="D15" s="38">
        <f>'3. Resultados Mensais'!S13</f>
        <v>0</v>
      </c>
      <c r="E15" s="38">
        <f>'3. Resultados Mensais'!S16</f>
        <v>0</v>
      </c>
      <c r="F15" s="9"/>
      <c r="G15" s="38" t="e">
        <f>'6. Gráficos'!#REF!</f>
        <v>#REF!</v>
      </c>
      <c r="H15" s="38" t="e">
        <f>'6. Gráficos'!#REF!</f>
        <v>#REF!</v>
      </c>
      <c r="I15" s="38" t="e">
        <f>'6. Gráficos'!#REF!</f>
        <v>#REF!</v>
      </c>
      <c r="J15" s="9"/>
      <c r="K15" s="9"/>
      <c r="L15" s="38" t="e">
        <f>'4. Cronograma'!#REF!</f>
        <v>#REF!</v>
      </c>
      <c r="M15" s="38" t="e">
        <f>'4. Cronograma'!#REF!</f>
        <v>#REF!</v>
      </c>
      <c r="N15" s="38" t="e">
        <f>'4. Cronograma'!#REF!</f>
        <v>#REF!</v>
      </c>
      <c r="O15" s="9"/>
      <c r="P15" s="38">
        <f>'6. Recursos Humanos'!$S10</f>
        <v>1.0320512820512822</v>
      </c>
      <c r="Q15" s="38" t="str">
        <f>'6. Recursos Humanos'!$S13</f>
        <v/>
      </c>
      <c r="R15" s="38" t="str">
        <f>'6. Recursos Humanos'!$S16</f>
        <v/>
      </c>
    </row>
    <row r="16" spans="2:19" s="15" customFormat="1" ht="39" customHeight="1"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 s="15" customFormat="1" ht="39" customHeight="1"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s="15" customFormat="1" ht="39" customHeight="1"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2:16" s="15" customFormat="1" ht="39" customHeight="1"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2:16" s="15" customFormat="1" ht="39" customHeight="1">
      <c r="B20" s="188" t="s">
        <v>35</v>
      </c>
      <c r="C20" s="188"/>
      <c r="D20" s="188"/>
      <c r="E20" s="188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2:16" s="15" customFormat="1" ht="39" customHeight="1"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2:16" s="15" customFormat="1" ht="39" customHeight="1"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2:16" s="15" customFormat="1" ht="39" customHeight="1"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2:16" s="15" customFormat="1" ht="39" customHeight="1"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2:16" s="15" customFormat="1" ht="39" customHeight="1"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2:16" s="15" customFormat="1" ht="39" customHeight="1"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2:16" s="15" customFormat="1" ht="39" customHeight="1"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2:16" s="15" customFormat="1" ht="39" customHeight="1"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2:16" s="15" customFormat="1" ht="39" customHeight="1"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2:16" s="15" customFormat="1" ht="39" customHeight="1"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2:16" s="15" customFormat="1" ht="39" customHeight="1"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53" ht="23.1" customHeight="1"/>
  </sheetData>
  <mergeCells count="18">
    <mergeCell ref="O4:P4"/>
    <mergeCell ref="Q4:R4"/>
    <mergeCell ref="B11:C11"/>
    <mergeCell ref="D3:N3"/>
    <mergeCell ref="E4:F4"/>
    <mergeCell ref="G4:H4"/>
    <mergeCell ref="I4:J4"/>
    <mergeCell ref="K4:L4"/>
    <mergeCell ref="M4:N4"/>
    <mergeCell ref="H11:I11"/>
    <mergeCell ref="N11:O11"/>
    <mergeCell ref="E7:F7"/>
    <mergeCell ref="G7:H7"/>
    <mergeCell ref="B20:E20"/>
    <mergeCell ref="B8:R8"/>
    <mergeCell ref="B10:C10"/>
    <mergeCell ref="B7:D7"/>
    <mergeCell ref="B12:C12"/>
  </mergeCells>
  <phoneticPr fontId="8" type="noConversion"/>
  <conditionalFormatting sqref="B8">
    <cfRule type="dataBar" priority="1">
      <dataBar>
        <cfvo type="num" val="0"/>
        <cfvo type="num" val="1"/>
        <color rgb="FF63C384"/>
      </dataBar>
      <extLst xmlns:x14="http://schemas.microsoft.com/office/spreadsheetml/2009/9/main">
        <ext uri="{B025F937-C7B1-47D3-B67F-A62EFF666E3E}">
          <x14:id>{33076969-87A5-7A4B-BB23-25DEAD3AED02}</x14:id>
        </ext>
      </extLst>
    </cfRule>
  </conditionalFormatting>
  <hyperlinks>
    <hyperlink ref="D4" location="'1. Início'!A1" display="1. INÍCIO"/>
    <hyperlink ref="E4" location="'2. Estratégia Global'!A1" display="2. ESTRATÉGIA GLOBAL"/>
    <hyperlink ref="F4" location="'2. Estratégia Global'!A1" display="'2. Estratégia Global'!A1"/>
    <hyperlink ref="I4" location="'4. Marketing e Vendas'!A1" display="4. MARKETING E VENDAS"/>
    <hyperlink ref="J4" location="'4. Marketing e Vendas'!A1" display="'4. Marketing e Vendas'!A1"/>
    <hyperlink ref="K4" location="'5. Produção'!A1" display="5. OPERAÇÕES"/>
    <hyperlink ref="L4" location="'5. Produção'!A1" display="'5. Produção'!A1"/>
    <hyperlink ref="Q4" location="'8. Saiba Mais'!A1" display="8. SAIBA MAIS"/>
    <hyperlink ref="R4" location="'8. Saiba Mais'!A1" display="'8. Saiba Mais'!A1"/>
    <hyperlink ref="G4" location="'3. Finanças'!A1" display="3. FINANÇAS"/>
    <hyperlink ref="H4" location="'3. Finanças'!A1" display="'3. Finanças'!A1"/>
    <hyperlink ref="N4" location="'6. Recursos Humanos'!A1" display="'6. Recursos Humanos'!A1"/>
    <hyperlink ref="M4" location="'6. Recursos Humanos'!A1" display="6. RECURSOS HUMANOS"/>
  </hyperlinks>
  <pageMargins left="0.75000000000000011" right="0.75000000000000011" top="0.98" bottom="0.98" header="0.5" footer="0.5"/>
  <drawing r:id="rId1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33076969-87A5-7A4B-BB23-25DEAD3AED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B8</xm:sqref>
        </x14:conditionalFormatting>
      </x14:conditionalFormattings>
    </ext>
    <ext xmlns:mx="http://schemas.microsoft.com/office/mac/excel/2008/main" uri="{64002731-A6B0-56B0-2670-7721B7C09600}">
      <mx:PLV Mode="0" OnePage="0" WScale="4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BB158"/>
  <sheetViews>
    <sheetView showGridLines="0" zoomScale="80" zoomScaleNormal="80" zoomScalePageLayoutView="80" workbookViewId="0">
      <pane ySplit="7" topLeftCell="A8" activePane="bottomLeft" state="frozen"/>
      <selection pane="bottomLeft" activeCell="B2" sqref="B2"/>
    </sheetView>
  </sheetViews>
  <sheetFormatPr defaultColWidth="9.140625" defaultRowHeight="15" customHeight="1"/>
  <cols>
    <col min="1" max="1" width="4" style="15" customWidth="1"/>
    <col min="2" max="6" width="15.28515625" style="15" customWidth="1"/>
    <col min="7" max="14" width="15.28515625" style="9" customWidth="1"/>
    <col min="15" max="15" width="12.28515625" style="9" customWidth="1"/>
    <col min="16" max="16" width="16.7109375" style="9" customWidth="1"/>
    <col min="17" max="18" width="11.85546875" style="9" customWidth="1"/>
    <col min="19" max="19" width="18.85546875" style="9" bestFit="1" customWidth="1"/>
    <col min="20" max="44" width="15.42578125" style="9" customWidth="1"/>
    <col min="45" max="45" width="17" style="9" customWidth="1"/>
    <col min="46" max="46" width="15.140625" style="9" customWidth="1"/>
    <col min="47" max="47" width="11.140625" style="9" bestFit="1" customWidth="1"/>
    <col min="48" max="48" width="9.140625" style="9"/>
    <col min="49" max="49" width="11.140625" style="9" bestFit="1" customWidth="1"/>
    <col min="50" max="53" width="9.140625" style="9"/>
    <col min="54" max="54" width="24" style="9" customWidth="1"/>
    <col min="55" max="57" width="9.42578125" style="9" customWidth="1"/>
    <col min="58" max="16384" width="9.140625" style="9"/>
  </cols>
  <sheetData>
    <row r="1" spans="1:48" s="2" customFormat="1" ht="9" customHeight="1">
      <c r="C1" s="1"/>
      <c r="D1" s="1"/>
      <c r="E1" s="1"/>
      <c r="F1" s="1"/>
      <c r="G1" s="1"/>
      <c r="H1" s="1"/>
      <c r="I1" s="1"/>
      <c r="J1" s="1"/>
      <c r="K1" s="1"/>
      <c r="L1" s="12"/>
    </row>
    <row r="2" spans="1:48" s="2" customFormat="1">
      <c r="B2" s="1"/>
      <c r="C2" s="1"/>
      <c r="D2" s="1"/>
      <c r="E2" s="1"/>
      <c r="F2" s="1"/>
      <c r="G2" s="34"/>
      <c r="H2" s="1"/>
      <c r="I2" s="1"/>
      <c r="J2" s="1"/>
      <c r="K2" s="1"/>
      <c r="L2" s="12"/>
    </row>
    <row r="3" spans="1:48" s="2" customFormat="1" ht="55.5" customHeight="1">
      <c r="B3" s="1"/>
      <c r="C3" s="1"/>
      <c r="D3" s="143" t="s">
        <v>137</v>
      </c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24"/>
      <c r="P3" s="24"/>
      <c r="Q3" s="24"/>
      <c r="R3" s="24"/>
    </row>
    <row r="4" spans="1:48" s="3" customFormat="1" ht="36.950000000000003" customHeight="1">
      <c r="A4" s="92"/>
      <c r="B4" s="36" t="s">
        <v>1</v>
      </c>
      <c r="C4" s="93" t="s">
        <v>2</v>
      </c>
      <c r="D4" s="94" t="s">
        <v>125</v>
      </c>
      <c r="E4" s="94" t="s">
        <v>124</v>
      </c>
      <c r="F4" s="94" t="s">
        <v>129</v>
      </c>
      <c r="G4" s="96" t="s">
        <v>133</v>
      </c>
      <c r="H4" s="93" t="s">
        <v>134</v>
      </c>
      <c r="I4" s="93" t="s">
        <v>135</v>
      </c>
      <c r="J4" s="62"/>
      <c r="K4" s="62"/>
    </row>
    <row r="5" spans="1:48" s="8" customFormat="1" ht="15" customHeight="1"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48" ht="24" customHeight="1">
      <c r="B6" s="61"/>
      <c r="C6" s="59"/>
      <c r="D6" s="59"/>
      <c r="E6" s="59"/>
      <c r="F6" s="59"/>
      <c r="G6" s="58"/>
      <c r="H6" s="58"/>
      <c r="I6" s="58"/>
      <c r="J6" s="58"/>
      <c r="K6" s="58"/>
      <c r="L6" s="58"/>
      <c r="M6" s="58"/>
      <c r="N6" s="58"/>
      <c r="O6" s="58"/>
      <c r="P6" s="87"/>
      <c r="Q6" s="87"/>
      <c r="R6" s="87"/>
      <c r="S6" s="87"/>
    </row>
    <row r="7" spans="1:48" ht="39.950000000000003" customHeight="1">
      <c r="B7" s="204" t="s">
        <v>140</v>
      </c>
      <c r="C7" s="205"/>
      <c r="D7" s="132"/>
      <c r="G7" s="59"/>
      <c r="H7" s="59"/>
      <c r="I7" s="59"/>
      <c r="J7" s="59"/>
      <c r="K7" s="202"/>
      <c r="L7" s="202"/>
      <c r="M7" s="202"/>
      <c r="N7" s="59"/>
      <c r="O7" s="59"/>
      <c r="AH7" s="15"/>
      <c r="AI7" s="59" t="str">
        <f>'3. Resultados Mensais'!B19</f>
        <v>TOTAL</v>
      </c>
      <c r="AJ7" s="59" t="s">
        <v>4</v>
      </c>
      <c r="AK7" s="59" t="s">
        <v>5</v>
      </c>
      <c r="AL7" s="59" t="s">
        <v>6</v>
      </c>
      <c r="AM7" s="59" t="s">
        <v>7</v>
      </c>
      <c r="AN7" s="59" t="s">
        <v>8</v>
      </c>
      <c r="AO7" s="59" t="s">
        <v>9</v>
      </c>
      <c r="AP7" s="59" t="s">
        <v>10</v>
      </c>
      <c r="AQ7" s="59" t="s">
        <v>11</v>
      </c>
      <c r="AR7" s="59" t="s">
        <v>12</v>
      </c>
      <c r="AS7" s="59" t="s">
        <v>13</v>
      </c>
      <c r="AT7" s="59" t="s">
        <v>14</v>
      </c>
      <c r="AU7" s="59" t="s">
        <v>15</v>
      </c>
      <c r="AV7" s="59"/>
    </row>
    <row r="8" spans="1:48" ht="32.1" customHeight="1">
      <c r="AH8" s="15"/>
      <c r="AI8" s="59" t="str">
        <f>'3. Resultados Mensais'!C8</f>
        <v>Orçamento Disponível</v>
      </c>
      <c r="AJ8" s="59">
        <f>'3. Resultados Mensais'!C19</f>
        <v>0</v>
      </c>
      <c r="AK8" s="59">
        <f>'3. Resultados Mensais'!G19</f>
        <v>0</v>
      </c>
      <c r="AL8" s="59">
        <f>'3. Resultados Mensais'!K19</f>
        <v>0</v>
      </c>
      <c r="AM8" s="59">
        <f>'3. Resultados Mensais'!O19</f>
        <v>0</v>
      </c>
      <c r="AN8" s="59">
        <f>'3. Resultados Mensais'!S19</f>
        <v>0</v>
      </c>
      <c r="AO8" s="59">
        <f>'3. Resultados Mensais'!W19</f>
        <v>0</v>
      </c>
      <c r="AP8" s="59">
        <f>'3. Resultados Mensais'!AA19</f>
        <v>0</v>
      </c>
      <c r="AQ8" s="59">
        <f>'3. Resultados Mensais'!AE19</f>
        <v>0</v>
      </c>
      <c r="AR8" s="59">
        <f>'3. Resultados Mensais'!AI19</f>
        <v>0</v>
      </c>
      <c r="AS8" s="59">
        <f>'3. Resultados Mensais'!AM19</f>
        <v>0</v>
      </c>
      <c r="AT8" s="59">
        <f>'3. Resultados Mensais'!AQ19</f>
        <v>0</v>
      </c>
      <c r="AU8" s="59">
        <f>'3. Resultados Mensais'!AU19</f>
        <v>0</v>
      </c>
      <c r="AV8" s="59"/>
    </row>
    <row r="9" spans="1:48" ht="54.95" customHeight="1">
      <c r="B9" s="9"/>
      <c r="C9" s="36" t="s">
        <v>4</v>
      </c>
      <c r="D9" s="36" t="s">
        <v>5</v>
      </c>
      <c r="E9" s="36" t="s">
        <v>6</v>
      </c>
      <c r="F9" s="36" t="s">
        <v>7</v>
      </c>
      <c r="G9" s="36" t="s">
        <v>8</v>
      </c>
      <c r="H9" s="36" t="s">
        <v>9</v>
      </c>
      <c r="I9" s="36" t="s">
        <v>10</v>
      </c>
      <c r="J9" s="36" t="s">
        <v>11</v>
      </c>
      <c r="K9" s="36" t="s">
        <v>12</v>
      </c>
      <c r="L9" s="36" t="s">
        <v>13</v>
      </c>
      <c r="M9" s="36" t="s">
        <v>14</v>
      </c>
      <c r="N9" s="36" t="s">
        <v>15</v>
      </c>
      <c r="AH9" s="15"/>
      <c r="AI9" s="59" t="str">
        <f>'3. Resultados Mensais'!D8</f>
        <v>Custo</v>
      </c>
      <c r="AJ9" s="59">
        <f>'3. Resultados Mensais'!D19</f>
        <v>0</v>
      </c>
      <c r="AK9" s="59">
        <f>'3. Resultados Mensais'!H19</f>
        <v>0</v>
      </c>
      <c r="AL9" s="59">
        <f>'3. Resultados Mensais'!L19</f>
        <v>0</v>
      </c>
      <c r="AM9" s="59">
        <f>'3. Resultados Mensais'!P19</f>
        <v>0</v>
      </c>
      <c r="AN9" s="59">
        <f>'3. Resultados Mensais'!T19</f>
        <v>0</v>
      </c>
      <c r="AO9" s="59">
        <f>'3. Resultados Mensais'!X19</f>
        <v>0</v>
      </c>
      <c r="AP9" s="59">
        <f>'3. Resultados Mensais'!AB19</f>
        <v>0</v>
      </c>
      <c r="AQ9" s="59">
        <f>'3. Resultados Mensais'!AF19</f>
        <v>0</v>
      </c>
      <c r="AR9" s="59">
        <f>'3. Resultados Mensais'!AJ19</f>
        <v>0</v>
      </c>
      <c r="AS9" s="59">
        <f>'3. Resultados Mensais'!AN19</f>
        <v>0</v>
      </c>
      <c r="AT9" s="59">
        <f>'3. Resultados Mensais'!AR19</f>
        <v>0</v>
      </c>
      <c r="AU9" s="59">
        <f>'3. Resultados Mensais'!AV19</f>
        <v>0</v>
      </c>
      <c r="AV9" s="59"/>
    </row>
    <row r="10" spans="1:48" ht="38.1" customHeight="1">
      <c r="B10" s="23" t="str">
        <f>'3. Resultados Mensais'!C8</f>
        <v>Orçamento Disponível</v>
      </c>
      <c r="C10" s="97" t="e">
        <f>VLOOKUP($D$7,'3. Resultados Mensais'!$B$9:$AX$18,2,FALSE)</f>
        <v>#N/A</v>
      </c>
      <c r="D10" s="97" t="e">
        <f>VLOOKUP($D$7,'3. Resultados Mensais'!$B$9:$AX$18,6,FALSE)</f>
        <v>#N/A</v>
      </c>
      <c r="E10" s="97" t="e">
        <f>VLOOKUP($D$7,'3. Resultados Mensais'!$B$9:$AX$18,10,FALSE)</f>
        <v>#N/A</v>
      </c>
      <c r="F10" s="97" t="e">
        <f>VLOOKUP($D$7,'3. Resultados Mensais'!$B$9:$AX$18,14,FALSE)</f>
        <v>#N/A</v>
      </c>
      <c r="G10" s="97" t="e">
        <f>VLOOKUP($D$7,'3. Resultados Mensais'!$B$9:$AX$18,18,FALSE)</f>
        <v>#N/A</v>
      </c>
      <c r="H10" s="97" t="e">
        <f>VLOOKUP($D$7,'3. Resultados Mensais'!$B$9:$AX$18,22,FALSE)</f>
        <v>#N/A</v>
      </c>
      <c r="I10" s="97" t="e">
        <f>VLOOKUP($D$7,'3. Resultados Mensais'!$B$9:$AX$18,26,FALSE)</f>
        <v>#N/A</v>
      </c>
      <c r="J10" s="97" t="e">
        <f>VLOOKUP($D$7,'3. Resultados Mensais'!$B$9:$AX$18,30,FALSE)</f>
        <v>#N/A</v>
      </c>
      <c r="K10" s="97" t="e">
        <f>VLOOKUP($D$7,'3. Resultados Mensais'!$B$9:$AX$18,34,FALSE)</f>
        <v>#N/A</v>
      </c>
      <c r="L10" s="97" t="e">
        <f>VLOOKUP($D$7,'3. Resultados Mensais'!$B$9:$AX$18,38,FALSE)</f>
        <v>#N/A</v>
      </c>
      <c r="M10" s="97" t="e">
        <f>VLOOKUP($D$7,'3. Resultados Mensais'!$B$9:$AX$18,42,FALSE)</f>
        <v>#N/A</v>
      </c>
      <c r="N10" s="97" t="e">
        <f>VLOOKUP($D$7,'3. Resultados Mensais'!$B$9:$AX$18,46,FALSE)</f>
        <v>#N/A</v>
      </c>
      <c r="AH10" s="15"/>
      <c r="AI10" s="59" t="str">
        <f>'3. Resultados Mensais'!E8</f>
        <v>Receitas</v>
      </c>
      <c r="AJ10" s="59">
        <f>'3. Resultados Mensais'!E19</f>
        <v>0</v>
      </c>
      <c r="AK10" s="59">
        <f>'3. Resultados Mensais'!I19</f>
        <v>0</v>
      </c>
      <c r="AL10" s="59">
        <f>'3. Resultados Mensais'!M19</f>
        <v>0</v>
      </c>
      <c r="AM10" s="59">
        <f>'3. Resultados Mensais'!Q19</f>
        <v>0</v>
      </c>
      <c r="AN10" s="59">
        <f>'3. Resultados Mensais'!U19</f>
        <v>0</v>
      </c>
      <c r="AO10" s="59">
        <f>'3. Resultados Mensais'!Y19</f>
        <v>0</v>
      </c>
      <c r="AP10" s="59">
        <f>'3. Resultados Mensais'!AC19</f>
        <v>0</v>
      </c>
      <c r="AQ10" s="59">
        <f>'3. Resultados Mensais'!AG19</f>
        <v>0</v>
      </c>
      <c r="AR10" s="59">
        <f>'3. Resultados Mensais'!AK19</f>
        <v>0</v>
      </c>
      <c r="AS10" s="59">
        <f>'3. Resultados Mensais'!AO19</f>
        <v>0</v>
      </c>
      <c r="AT10" s="59">
        <f>'3. Resultados Mensais'!AS19</f>
        <v>0</v>
      </c>
      <c r="AU10" s="59">
        <f>'3. Resultados Mensais'!AW19</f>
        <v>0</v>
      </c>
      <c r="AV10" s="59"/>
    </row>
    <row r="11" spans="1:48" ht="38.1" customHeight="1">
      <c r="B11" s="36" t="str">
        <f>'3. Resultados Mensais'!D8</f>
        <v>Custo</v>
      </c>
      <c r="C11" s="97" t="e">
        <f>VLOOKUP($D$7,'3. Resultados Mensais'!$B$9:$AX$18,3,FALSE)</f>
        <v>#N/A</v>
      </c>
      <c r="D11" s="97" t="e">
        <f>VLOOKUP($D$7,'3. Resultados Mensais'!$B$9:$AX$18,7,FALSE)</f>
        <v>#N/A</v>
      </c>
      <c r="E11" s="97" t="e">
        <f>VLOOKUP($D$7,'3. Resultados Mensais'!$B$9:$AX$18,11,FALSE)</f>
        <v>#N/A</v>
      </c>
      <c r="F11" s="97" t="e">
        <f>VLOOKUP($D$7,'3. Resultados Mensais'!$B$9:$AX$18,15,FALSE)</f>
        <v>#N/A</v>
      </c>
      <c r="G11" s="97" t="e">
        <f>VLOOKUP($D$7,'3. Resultados Mensais'!$B$9:$AX$18,19,FALSE)</f>
        <v>#N/A</v>
      </c>
      <c r="H11" s="97" t="e">
        <f>VLOOKUP($D$7,'3. Resultados Mensais'!$B$9:$AX$18,23,FALSE)</f>
        <v>#N/A</v>
      </c>
      <c r="I11" s="97" t="e">
        <f>VLOOKUP($D$7,'3. Resultados Mensais'!$B$9:$AX$18,27,FALSE)</f>
        <v>#N/A</v>
      </c>
      <c r="J11" s="97" t="e">
        <f>VLOOKUP($D$7,'3. Resultados Mensais'!$B$9:$AX$18,31,FALSE)</f>
        <v>#N/A</v>
      </c>
      <c r="K11" s="97" t="e">
        <f>VLOOKUP($D$7,'3. Resultados Mensais'!$B$9:$AX$18,35,FALSE)</f>
        <v>#N/A</v>
      </c>
      <c r="L11" s="97" t="e">
        <f>VLOOKUP($D$7,'3. Resultados Mensais'!$B$9:$AX$18,39,FALSE)</f>
        <v>#N/A</v>
      </c>
      <c r="M11" s="97" t="e">
        <f>VLOOKUP($D$7,'3. Resultados Mensais'!$B$9:$AX$18,43,FALSE)</f>
        <v>#N/A</v>
      </c>
      <c r="N11" s="97" t="e">
        <f>VLOOKUP($D$7,'3. Resultados Mensais'!$B$9:$AX$18,47,FALSE)</f>
        <v>#N/A</v>
      </c>
      <c r="AH11" s="15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</row>
    <row r="12" spans="1:48" ht="38.1" customHeight="1">
      <c r="A12" s="9"/>
      <c r="B12" s="36" t="str">
        <f>'3. Resultados Mensais'!E8</f>
        <v>Receitas</v>
      </c>
      <c r="C12" s="97" t="e">
        <f>VLOOKUP($D$7,'3. Resultados Mensais'!$B$9:$AX$18,4,FALSE)</f>
        <v>#N/A</v>
      </c>
      <c r="D12" s="97" t="e">
        <f>VLOOKUP($D$7,'3. Resultados Mensais'!$B$9:$AX$18,8,FALSE)</f>
        <v>#N/A</v>
      </c>
      <c r="E12" s="97" t="e">
        <f>VLOOKUP($D$7,'3. Resultados Mensais'!$B$9:$AX$18,12,FALSE)</f>
        <v>#N/A</v>
      </c>
      <c r="F12" s="97" t="e">
        <f>VLOOKUP($D$7,'3. Resultados Mensais'!$B$9:$AX$18,16,FALSE)</f>
        <v>#N/A</v>
      </c>
      <c r="G12" s="97" t="e">
        <f>VLOOKUP($D$7,'3. Resultados Mensais'!$B$9:$AX$18,20,FALSE)</f>
        <v>#N/A</v>
      </c>
      <c r="H12" s="97" t="e">
        <f>VLOOKUP($D$7,'3. Resultados Mensais'!$B$9:$AX$18,24,FALSE)</f>
        <v>#N/A</v>
      </c>
      <c r="I12" s="97" t="e">
        <f>VLOOKUP($D$7,'3. Resultados Mensais'!$B$9:$AX$18,28,FALSE)</f>
        <v>#N/A</v>
      </c>
      <c r="J12" s="97" t="e">
        <f>VLOOKUP($D$7,'3. Resultados Mensais'!$B$9:$AX$18,32,FALSE)</f>
        <v>#N/A</v>
      </c>
      <c r="K12" s="97" t="e">
        <f>VLOOKUP($D$7,'3. Resultados Mensais'!$B$9:$AX$18,36,FALSE)</f>
        <v>#N/A</v>
      </c>
      <c r="L12" s="97" t="e">
        <f>VLOOKUP($D$7,'3. Resultados Mensais'!$B$9:$AX$18,40,FALSE)</f>
        <v>#N/A</v>
      </c>
      <c r="M12" s="97" t="e">
        <f>VLOOKUP($D$7,'3. Resultados Mensais'!$B$9:$AX$18,44,FALSE)</f>
        <v>#N/A</v>
      </c>
      <c r="N12" s="97" t="e">
        <f>VLOOKUP($D$7,'3. Resultados Mensais'!$B$9:$AX$18,48,FALSE)</f>
        <v>#N/A</v>
      </c>
      <c r="AH12" s="15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</row>
    <row r="13" spans="1:48" ht="38.1" customHeight="1">
      <c r="A13" s="9"/>
      <c r="B13" s="36" t="str">
        <f>'3. Resultados Mensais'!F8</f>
        <v>Resultado</v>
      </c>
      <c r="C13" s="97" t="e">
        <f>VLOOKUP($D$7,'3. Resultados Mensais'!$B$9:$AX$18,5,FALSE)</f>
        <v>#N/A</v>
      </c>
      <c r="D13" s="97" t="e">
        <f>VLOOKUP($D$7,'3. Resultados Mensais'!$B$9:$AX$18,9,FALSE)</f>
        <v>#N/A</v>
      </c>
      <c r="E13" s="97" t="e">
        <f>VLOOKUP($D$7,'3. Resultados Mensais'!$B$9:$AX$18,13,FALSE)</f>
        <v>#N/A</v>
      </c>
      <c r="F13" s="97" t="e">
        <f>VLOOKUP($D$7,'3. Resultados Mensais'!$B$9:$AX$18,17,FALSE)</f>
        <v>#N/A</v>
      </c>
      <c r="G13" s="97" t="e">
        <f>VLOOKUP($D$7,'3. Resultados Mensais'!$B$9:$AX$18,21,FALSE)</f>
        <v>#N/A</v>
      </c>
      <c r="H13" s="97" t="e">
        <f>VLOOKUP($D$7,'3. Resultados Mensais'!$B$9:$AX$18,25,FALSE)</f>
        <v>#N/A</v>
      </c>
      <c r="I13" s="97" t="e">
        <f>VLOOKUP($D$7,'3. Resultados Mensais'!$B$9:$AX$18,29,FALSE)</f>
        <v>#N/A</v>
      </c>
      <c r="J13" s="97" t="e">
        <f>VLOOKUP($D$7,'3. Resultados Mensais'!$B$9:$AX$18,33,FALSE)</f>
        <v>#N/A</v>
      </c>
      <c r="K13" s="97" t="e">
        <f>VLOOKUP($D$7,'3. Resultados Mensais'!$B$9:$AX$18,37,FALSE)</f>
        <v>#N/A</v>
      </c>
      <c r="L13" s="97" t="e">
        <f>VLOOKUP($D$7,'3. Resultados Mensais'!$B$9:$AX$18,41,FALSE)</f>
        <v>#N/A</v>
      </c>
      <c r="M13" s="97" t="e">
        <f>VLOOKUP($D$7,'3. Resultados Mensais'!$B$9:$AX$18,45,FALSE)</f>
        <v>#N/A</v>
      </c>
      <c r="N13" s="97" t="e">
        <f>VLOOKUP($D$7,'3. Resultados Mensais'!$B$9:$AX$18,49,FALSE)</f>
        <v>#N/A</v>
      </c>
      <c r="AH13" s="15"/>
      <c r="AI13" s="59">
        <f>'3. Resultados Mensais'!B9</f>
        <v>0</v>
      </c>
      <c r="AJ13" s="59" t="s">
        <v>4</v>
      </c>
      <c r="AK13" s="59" t="s">
        <v>5</v>
      </c>
      <c r="AL13" s="59" t="s">
        <v>6</v>
      </c>
      <c r="AM13" s="59" t="s">
        <v>7</v>
      </c>
      <c r="AN13" s="59" t="s">
        <v>8</v>
      </c>
      <c r="AO13" s="59" t="s">
        <v>9</v>
      </c>
      <c r="AP13" s="59" t="s">
        <v>10</v>
      </c>
      <c r="AQ13" s="59" t="s">
        <v>11</v>
      </c>
      <c r="AR13" s="59" t="s">
        <v>12</v>
      </c>
      <c r="AS13" s="59" t="s">
        <v>13</v>
      </c>
      <c r="AT13" s="59" t="s">
        <v>14</v>
      </c>
      <c r="AU13" s="59" t="s">
        <v>15</v>
      </c>
      <c r="AV13" s="59"/>
    </row>
    <row r="14" spans="1:48" ht="30" customHeight="1">
      <c r="A14" s="9"/>
      <c r="AH14" s="15"/>
      <c r="AI14" s="59" t="str">
        <f>'3. Resultados Mensais'!C8</f>
        <v>Orçamento Disponível</v>
      </c>
      <c r="AJ14" s="59">
        <f>'3. Resultados Mensais'!C9</f>
        <v>0</v>
      </c>
      <c r="AK14" s="59">
        <f>'3. Resultados Mensais'!G9</f>
        <v>0</v>
      </c>
      <c r="AL14" s="59">
        <f>'3. Resultados Mensais'!K9</f>
        <v>0</v>
      </c>
      <c r="AM14" s="59">
        <f>'3. Resultados Mensais'!O9</f>
        <v>0</v>
      </c>
      <c r="AN14" s="59">
        <f>'3. Resultados Mensais'!S9</f>
        <v>0</v>
      </c>
      <c r="AO14" s="59">
        <f>'3. Resultados Mensais'!W9</f>
        <v>0</v>
      </c>
      <c r="AP14" s="59">
        <f>'3. Resultados Mensais'!AA9</f>
        <v>0</v>
      </c>
      <c r="AQ14" s="59">
        <f>'3. Resultados Mensais'!AE9</f>
        <v>0</v>
      </c>
      <c r="AR14" s="59">
        <f>'3. Resultados Mensais'!AI9</f>
        <v>0</v>
      </c>
      <c r="AS14" s="59">
        <f>'3. Resultados Mensais'!AM9</f>
        <v>0</v>
      </c>
      <c r="AT14" s="59">
        <f>'3. Resultados Mensais'!AQ9</f>
        <v>0</v>
      </c>
      <c r="AU14" s="59">
        <f>'3. Resultados Mensais'!AU9</f>
        <v>0</v>
      </c>
      <c r="AV14" s="59"/>
    </row>
    <row r="15" spans="1:48" ht="30" customHeight="1">
      <c r="A15" s="9"/>
      <c r="AH15" s="15"/>
      <c r="AI15" s="59" t="str">
        <f>'3. Resultados Mensais'!D8</f>
        <v>Custo</v>
      </c>
      <c r="AJ15" s="59">
        <f>'3. Resultados Mensais'!D9</f>
        <v>0</v>
      </c>
      <c r="AK15" s="59">
        <f>'3. Resultados Mensais'!H9</f>
        <v>0</v>
      </c>
      <c r="AL15" s="59">
        <f>'3. Resultados Mensais'!L9</f>
        <v>0</v>
      </c>
      <c r="AM15" s="59">
        <f>'3. Resultados Mensais'!P9</f>
        <v>0</v>
      </c>
      <c r="AN15" s="59">
        <f>'3. Resultados Mensais'!T9</f>
        <v>0</v>
      </c>
      <c r="AO15" s="59">
        <f>'3. Resultados Mensais'!X9</f>
        <v>0</v>
      </c>
      <c r="AP15" s="59">
        <f>'3. Resultados Mensais'!AB9</f>
        <v>0</v>
      </c>
      <c r="AQ15" s="59">
        <f>'3. Resultados Mensais'!AF9</f>
        <v>0</v>
      </c>
      <c r="AR15" s="59">
        <f>'3. Resultados Mensais'!AJ9</f>
        <v>0</v>
      </c>
      <c r="AS15" s="59">
        <f>'3. Resultados Mensais'!AN9</f>
        <v>0</v>
      </c>
      <c r="AT15" s="59">
        <f>'3. Resultados Mensais'!AR9</f>
        <v>0</v>
      </c>
      <c r="AU15" s="59">
        <f>'3. Resultados Mensais'!AV9</f>
        <v>0</v>
      </c>
      <c r="AV15" s="59"/>
    </row>
    <row r="16" spans="1:48" ht="36" customHeight="1">
      <c r="A16" s="9"/>
      <c r="B16" s="9"/>
      <c r="C16" s="9"/>
      <c r="D16" s="9"/>
      <c r="E16" s="9"/>
      <c r="F16" s="9"/>
      <c r="AH16" s="15"/>
      <c r="AI16" s="59" t="str">
        <f>'3. Resultados Mensais'!E8</f>
        <v>Receitas</v>
      </c>
      <c r="AJ16" s="59">
        <f>'3. Resultados Mensais'!E9</f>
        <v>0</v>
      </c>
      <c r="AK16" s="59">
        <f>'3. Resultados Mensais'!I9</f>
        <v>0</v>
      </c>
      <c r="AL16" s="59">
        <f>'3. Resultados Mensais'!M9</f>
        <v>0</v>
      </c>
      <c r="AM16" s="59">
        <f>'3. Resultados Mensais'!Q9</f>
        <v>0</v>
      </c>
      <c r="AN16" s="59">
        <f>'3. Resultados Mensais'!U9</f>
        <v>0</v>
      </c>
      <c r="AO16" s="59">
        <f>'3. Resultados Mensais'!Y9</f>
        <v>0</v>
      </c>
      <c r="AP16" s="59">
        <f>'3. Resultados Mensais'!AC9</f>
        <v>0</v>
      </c>
      <c r="AQ16" s="59">
        <f>'3. Resultados Mensais'!AG9</f>
        <v>0</v>
      </c>
      <c r="AR16" s="59">
        <f>'3. Resultados Mensais'!AK9</f>
        <v>0</v>
      </c>
      <c r="AS16" s="59">
        <f>'3. Resultados Mensais'!AO9</f>
        <v>0</v>
      </c>
      <c r="AT16" s="59">
        <f>'3. Resultados Mensais'!AS9</f>
        <v>0</v>
      </c>
      <c r="AU16" s="59">
        <f>'3. Resultados Mensais'!AW9</f>
        <v>0</v>
      </c>
      <c r="AV16" s="59"/>
    </row>
    <row r="17" spans="1:54" ht="39" customHeight="1">
      <c r="A17" s="9"/>
      <c r="B17" s="9"/>
      <c r="C17" s="9"/>
      <c r="D17" s="9"/>
      <c r="E17" s="9"/>
      <c r="F17" s="9"/>
      <c r="AH17" s="15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15"/>
      <c r="AX17" s="15"/>
      <c r="AY17" s="15"/>
      <c r="AZ17" s="15"/>
      <c r="BA17" s="15"/>
      <c r="BB17" s="15"/>
    </row>
    <row r="18" spans="1:54" s="15" customFormat="1" ht="33.950000000000003" customHeight="1">
      <c r="J18" s="9"/>
      <c r="K18" s="9"/>
      <c r="L18" s="9"/>
      <c r="M18" s="9"/>
      <c r="N18" s="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</row>
    <row r="19" spans="1:54" s="15" customFormat="1" ht="33.950000000000003" customHeight="1">
      <c r="J19" s="9"/>
      <c r="K19" s="9"/>
      <c r="L19" s="9"/>
      <c r="M19" s="9"/>
      <c r="N19" s="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</row>
    <row r="20" spans="1:54" s="15" customFormat="1" ht="27" customHeight="1">
      <c r="J20" s="9"/>
      <c r="K20" s="9"/>
      <c r="L20" s="9"/>
      <c r="M20" s="9"/>
      <c r="N20" s="9"/>
      <c r="AI20" s="59">
        <f>'3. Resultados Mensais'!B10</f>
        <v>0</v>
      </c>
      <c r="AJ20" s="59" t="s">
        <v>4</v>
      </c>
      <c r="AK20" s="59" t="s">
        <v>5</v>
      </c>
      <c r="AL20" s="59" t="s">
        <v>6</v>
      </c>
      <c r="AM20" s="59" t="s">
        <v>7</v>
      </c>
      <c r="AN20" s="59" t="s">
        <v>8</v>
      </c>
      <c r="AO20" s="59" t="s">
        <v>9</v>
      </c>
      <c r="AP20" s="59" t="s">
        <v>10</v>
      </c>
      <c r="AQ20" s="59" t="s">
        <v>11</v>
      </c>
      <c r="AR20" s="59" t="s">
        <v>12</v>
      </c>
      <c r="AS20" s="59" t="s">
        <v>13</v>
      </c>
      <c r="AT20" s="59" t="s">
        <v>14</v>
      </c>
      <c r="AU20" s="59" t="s">
        <v>15</v>
      </c>
      <c r="AV20" s="59"/>
    </row>
    <row r="21" spans="1:54" s="15" customFormat="1" ht="39.950000000000003" customHeight="1">
      <c r="J21" s="9"/>
      <c r="K21" s="203"/>
      <c r="L21" s="203"/>
      <c r="M21" s="203"/>
      <c r="N21" s="9"/>
      <c r="AI21" s="59" t="str">
        <f>'3. Resultados Mensais'!C8</f>
        <v>Orçamento Disponível</v>
      </c>
      <c r="AJ21" s="59">
        <f>'3. Resultados Mensais'!C10</f>
        <v>0</v>
      </c>
      <c r="AK21" s="59">
        <f>'3. Resultados Mensais'!G10</f>
        <v>0</v>
      </c>
      <c r="AL21" s="59">
        <f>'3. Resultados Mensais'!K10</f>
        <v>0</v>
      </c>
      <c r="AM21" s="59">
        <f>'3. Resultados Mensais'!O10</f>
        <v>0</v>
      </c>
      <c r="AN21" s="59">
        <f>'3. Resultados Mensais'!S10</f>
        <v>0</v>
      </c>
      <c r="AO21" s="59">
        <f>'3. Resultados Mensais'!W10</f>
        <v>0</v>
      </c>
      <c r="AP21" s="59">
        <f>'3. Resultados Mensais'!AA10</f>
        <v>0</v>
      </c>
      <c r="AQ21" s="59">
        <f>'3. Resultados Mensais'!AE10</f>
        <v>0</v>
      </c>
      <c r="AR21" s="59">
        <f>'3. Resultados Mensais'!AI10</f>
        <v>0</v>
      </c>
      <c r="AS21" s="59">
        <f>'3. Resultados Mensais'!AM10</f>
        <v>0</v>
      </c>
      <c r="AT21" s="59">
        <f>'3. Resultados Mensais'!AQ10</f>
        <v>0</v>
      </c>
      <c r="AU21" s="59">
        <f>'3. Resultados Mensais'!AU10</f>
        <v>0</v>
      </c>
      <c r="AV21" s="59"/>
    </row>
    <row r="22" spans="1:54" s="15" customFormat="1" ht="30" customHeight="1">
      <c r="J22" s="9"/>
      <c r="K22" s="9"/>
      <c r="L22" s="9"/>
      <c r="M22" s="9"/>
      <c r="N22" s="9"/>
      <c r="AI22" s="59" t="str">
        <f>'3. Resultados Mensais'!D8</f>
        <v>Custo</v>
      </c>
      <c r="AJ22" s="59">
        <f>'3. Resultados Mensais'!D10</f>
        <v>0</v>
      </c>
      <c r="AK22" s="59">
        <f>'3. Resultados Mensais'!H10</f>
        <v>0</v>
      </c>
      <c r="AL22" s="59">
        <f>'3. Resultados Mensais'!L10</f>
        <v>0</v>
      </c>
      <c r="AM22" s="59">
        <f>'3. Resultados Mensais'!P10</f>
        <v>0</v>
      </c>
      <c r="AN22" s="59">
        <f>'3. Resultados Mensais'!T10</f>
        <v>0</v>
      </c>
      <c r="AO22" s="59">
        <f>'3. Resultados Mensais'!X10</f>
        <v>0</v>
      </c>
      <c r="AP22" s="59">
        <f>'3. Resultados Mensais'!AB10</f>
        <v>0</v>
      </c>
      <c r="AQ22" s="59">
        <f>'3. Resultados Mensais'!AF10</f>
        <v>0</v>
      </c>
      <c r="AR22" s="59">
        <f>'3. Resultados Mensais'!AJ10</f>
        <v>0</v>
      </c>
      <c r="AS22" s="59">
        <f>'3. Resultados Mensais'!AN10</f>
        <v>0</v>
      </c>
      <c r="AT22" s="59">
        <f>'3. Resultados Mensais'!AR10</f>
        <v>0</v>
      </c>
      <c r="AU22" s="59">
        <f>'3. Resultados Mensais'!AV10</f>
        <v>0</v>
      </c>
      <c r="AV22" s="59"/>
    </row>
    <row r="23" spans="1:54" s="15" customFormat="1" ht="30" customHeight="1">
      <c r="J23" s="9"/>
      <c r="K23" s="9"/>
      <c r="L23" s="9"/>
      <c r="M23" s="9"/>
      <c r="N23" s="9"/>
      <c r="AI23" s="59" t="str">
        <f>'3. Resultados Mensais'!E8</f>
        <v>Receitas</v>
      </c>
      <c r="AJ23" s="59">
        <f>'3. Resultados Mensais'!E10</f>
        <v>0</v>
      </c>
      <c r="AK23" s="59">
        <f>'3. Resultados Mensais'!I10</f>
        <v>0</v>
      </c>
      <c r="AL23" s="59">
        <f>'3. Resultados Mensais'!M10</f>
        <v>0</v>
      </c>
      <c r="AM23" s="59">
        <f>'3. Resultados Mensais'!Q10</f>
        <v>0</v>
      </c>
      <c r="AN23" s="59">
        <f>'3. Resultados Mensais'!U10</f>
        <v>0</v>
      </c>
      <c r="AO23" s="59">
        <f>'3. Resultados Mensais'!Y10</f>
        <v>0</v>
      </c>
      <c r="AP23" s="59">
        <f>'3. Resultados Mensais'!AC10</f>
        <v>0</v>
      </c>
      <c r="AQ23" s="59">
        <f>'3. Resultados Mensais'!AG10</f>
        <v>0</v>
      </c>
      <c r="AR23" s="59">
        <f>'3. Resultados Mensais'!AK10</f>
        <v>0</v>
      </c>
      <c r="AS23" s="59">
        <f>'3. Resultados Mensais'!AO10</f>
        <v>0</v>
      </c>
      <c r="AT23" s="59">
        <f>'3. Resultados Mensais'!AS10</f>
        <v>0</v>
      </c>
      <c r="AU23" s="59">
        <f>'3. Resultados Mensais'!AW10</f>
        <v>0</v>
      </c>
      <c r="AV23" s="59"/>
    </row>
    <row r="24" spans="1:54" s="15" customFormat="1" ht="21.95" customHeight="1">
      <c r="J24" s="9"/>
      <c r="K24" s="9"/>
      <c r="L24" s="9"/>
      <c r="M24" s="9"/>
      <c r="N24" s="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</row>
    <row r="25" spans="1:54" s="15" customFormat="1" ht="30" customHeight="1">
      <c r="J25" s="9"/>
      <c r="K25" s="9"/>
      <c r="L25" s="9"/>
      <c r="M25" s="9"/>
      <c r="N25" s="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X25" s="9"/>
      <c r="AY25" s="9"/>
      <c r="AZ25" s="9"/>
    </row>
    <row r="26" spans="1:54" s="15" customFormat="1" ht="30" customHeight="1">
      <c r="J26" s="9"/>
      <c r="K26" s="9"/>
      <c r="L26" s="9"/>
      <c r="M26" s="9"/>
      <c r="N26" s="9"/>
      <c r="AI26" s="59">
        <f>'3. Resultados Mensais'!B11</f>
        <v>0</v>
      </c>
      <c r="AJ26" s="59" t="s">
        <v>4</v>
      </c>
      <c r="AK26" s="59" t="s">
        <v>5</v>
      </c>
      <c r="AL26" s="59" t="s">
        <v>6</v>
      </c>
      <c r="AM26" s="59" t="s">
        <v>7</v>
      </c>
      <c r="AN26" s="59" t="s">
        <v>8</v>
      </c>
      <c r="AO26" s="59" t="s">
        <v>9</v>
      </c>
      <c r="AP26" s="59" t="s">
        <v>10</v>
      </c>
      <c r="AQ26" s="59" t="s">
        <v>11</v>
      </c>
      <c r="AR26" s="59" t="s">
        <v>12</v>
      </c>
      <c r="AS26" s="59" t="s">
        <v>13</v>
      </c>
      <c r="AT26" s="59" t="s">
        <v>14</v>
      </c>
      <c r="AU26" s="59" t="s">
        <v>15</v>
      </c>
      <c r="AV26" s="59"/>
      <c r="AX26" s="9"/>
      <c r="AY26" s="9"/>
      <c r="AZ26" s="9"/>
    </row>
    <row r="27" spans="1:54" s="15" customFormat="1" ht="30" customHeight="1">
      <c r="J27" s="9"/>
      <c r="K27" s="9"/>
      <c r="L27" s="9"/>
      <c r="M27" s="9"/>
      <c r="N27" s="9"/>
      <c r="AI27" s="59" t="str">
        <f>'3. Resultados Mensais'!C8</f>
        <v>Orçamento Disponível</v>
      </c>
      <c r="AJ27" s="59">
        <f>'3. Resultados Mensais'!C11</f>
        <v>0</v>
      </c>
      <c r="AK27" s="59">
        <f>'3. Resultados Mensais'!G11</f>
        <v>0</v>
      </c>
      <c r="AL27" s="59">
        <f>'3. Resultados Mensais'!K11</f>
        <v>0</v>
      </c>
      <c r="AM27" s="59">
        <f>'3. Resultados Mensais'!O11</f>
        <v>0</v>
      </c>
      <c r="AN27" s="59">
        <f>'3. Resultados Mensais'!S11</f>
        <v>0</v>
      </c>
      <c r="AO27" s="59">
        <f>'3. Resultados Mensais'!W11</f>
        <v>0</v>
      </c>
      <c r="AP27" s="59">
        <f>'3. Resultados Mensais'!AA11</f>
        <v>0</v>
      </c>
      <c r="AQ27" s="59">
        <f>'3. Resultados Mensais'!AE11</f>
        <v>0</v>
      </c>
      <c r="AR27" s="59">
        <f>'3. Resultados Mensais'!AI11</f>
        <v>0</v>
      </c>
      <c r="AS27" s="59">
        <f>'3. Resultados Mensais'!AM11</f>
        <v>0</v>
      </c>
      <c r="AT27" s="59">
        <f>'3. Resultados Mensais'!AQ11</f>
        <v>0</v>
      </c>
      <c r="AU27" s="59">
        <f>'3. Resultados Mensais'!AU11</f>
        <v>0</v>
      </c>
      <c r="AV27" s="59"/>
      <c r="AX27" s="9"/>
      <c r="AY27" s="9"/>
      <c r="AZ27" s="9"/>
    </row>
    <row r="28" spans="1:54" s="15" customFormat="1" ht="60" customHeight="1">
      <c r="J28" s="9"/>
      <c r="K28" s="9"/>
      <c r="L28" s="9"/>
      <c r="M28" s="9"/>
      <c r="N28" s="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X28" s="9"/>
      <c r="AY28" s="9"/>
      <c r="AZ28" s="9"/>
    </row>
    <row r="29" spans="1:54" s="15" customFormat="1" ht="18.95" customHeight="1">
      <c r="J29" s="9"/>
      <c r="K29" s="203"/>
      <c r="L29" s="203"/>
      <c r="M29" s="203"/>
      <c r="N29" s="9"/>
      <c r="AI29" s="59" t="str">
        <f>'3. Resultados Mensais'!D8</f>
        <v>Custo</v>
      </c>
      <c r="AJ29" s="59">
        <f>'3. Resultados Mensais'!D11</f>
        <v>0</v>
      </c>
      <c r="AK29" s="59">
        <f>'3. Resultados Mensais'!H11</f>
        <v>0</v>
      </c>
      <c r="AL29" s="59">
        <f>'3. Resultados Mensais'!L11</f>
        <v>0</v>
      </c>
      <c r="AM29" s="59">
        <f>'3. Resultados Mensais'!P11</f>
        <v>0</v>
      </c>
      <c r="AN29" s="59">
        <f>'3. Resultados Mensais'!T11</f>
        <v>0</v>
      </c>
      <c r="AO29" s="59">
        <f>'3. Resultados Mensais'!X11</f>
        <v>0</v>
      </c>
      <c r="AP29" s="59">
        <f>'3. Resultados Mensais'!AB11</f>
        <v>0</v>
      </c>
      <c r="AQ29" s="59">
        <f>'3. Resultados Mensais'!AF11</f>
        <v>0</v>
      </c>
      <c r="AR29" s="59">
        <f>'3. Resultados Mensais'!AJ11</f>
        <v>0</v>
      </c>
      <c r="AS29" s="59">
        <f>'3. Resultados Mensais'!AN11</f>
        <v>0</v>
      </c>
      <c r="AT29" s="59">
        <f>'3. Resultados Mensais'!AR11</f>
        <v>0</v>
      </c>
      <c r="AU29" s="59">
        <f>'3. Resultados Mensais'!AV11</f>
        <v>0</v>
      </c>
      <c r="AV29" s="59"/>
      <c r="AX29" s="9"/>
      <c r="AY29" s="9"/>
      <c r="AZ29" s="9"/>
    </row>
    <row r="30" spans="1:54" s="15" customFormat="1" ht="42" customHeight="1">
      <c r="J30" s="9"/>
      <c r="K30" s="9"/>
      <c r="L30" s="9"/>
      <c r="M30" s="9"/>
      <c r="N30" s="9"/>
      <c r="AI30" s="59" t="str">
        <f>'3. Resultados Mensais'!E8</f>
        <v>Receitas</v>
      </c>
      <c r="AJ30" s="59">
        <f>'3. Resultados Mensais'!E11</f>
        <v>0</v>
      </c>
      <c r="AK30" s="59">
        <f>'3. Resultados Mensais'!I11</f>
        <v>0</v>
      </c>
      <c r="AL30" s="59">
        <f>'3. Resultados Mensais'!M11</f>
        <v>0</v>
      </c>
      <c r="AM30" s="59">
        <f>'3. Resultados Mensais'!Q11</f>
        <v>0</v>
      </c>
      <c r="AN30" s="59">
        <f>'3. Resultados Mensais'!U11</f>
        <v>0</v>
      </c>
      <c r="AO30" s="59">
        <f>'3. Resultados Mensais'!Y11</f>
        <v>0</v>
      </c>
      <c r="AP30" s="59">
        <f>'3. Resultados Mensais'!AC11</f>
        <v>0</v>
      </c>
      <c r="AQ30" s="59">
        <f>'3. Resultados Mensais'!AG11</f>
        <v>0</v>
      </c>
      <c r="AR30" s="59">
        <f>'3. Resultados Mensais'!AK11</f>
        <v>0</v>
      </c>
      <c r="AS30" s="59">
        <f>'3. Resultados Mensais'!AO11</f>
        <v>0</v>
      </c>
      <c r="AT30" s="59">
        <f>'3. Resultados Mensais'!AS11</f>
        <v>0</v>
      </c>
      <c r="AU30" s="59">
        <f>'3. Resultados Mensais'!AW11</f>
        <v>0</v>
      </c>
      <c r="AV30" s="59"/>
      <c r="AX30" s="9"/>
      <c r="AY30" s="9"/>
      <c r="AZ30" s="9"/>
    </row>
    <row r="31" spans="1:54" s="15" customFormat="1" ht="30" customHeight="1">
      <c r="J31" s="9"/>
      <c r="K31" s="9"/>
      <c r="L31" s="9"/>
      <c r="M31" s="9"/>
      <c r="N31" s="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X31" s="9"/>
      <c r="AY31" s="9"/>
      <c r="AZ31" s="9"/>
    </row>
    <row r="32" spans="1:54" s="15" customFormat="1" ht="30" customHeight="1">
      <c r="J32" s="9"/>
      <c r="K32" s="9"/>
      <c r="L32" s="9"/>
      <c r="M32" s="9"/>
      <c r="N32" s="9"/>
      <c r="AI32" s="59">
        <f>'3. Resultados Mensais'!B12</f>
        <v>0</v>
      </c>
      <c r="AJ32" s="59" t="s">
        <v>4</v>
      </c>
      <c r="AK32" s="59" t="s">
        <v>5</v>
      </c>
      <c r="AL32" s="59" t="s">
        <v>6</v>
      </c>
      <c r="AM32" s="59" t="s">
        <v>7</v>
      </c>
      <c r="AN32" s="59" t="s">
        <v>8</v>
      </c>
      <c r="AO32" s="59" t="s">
        <v>9</v>
      </c>
      <c r="AP32" s="59" t="s">
        <v>10</v>
      </c>
      <c r="AQ32" s="59" t="s">
        <v>11</v>
      </c>
      <c r="AR32" s="59" t="s">
        <v>12</v>
      </c>
      <c r="AS32" s="59" t="s">
        <v>13</v>
      </c>
      <c r="AT32" s="59" t="s">
        <v>14</v>
      </c>
      <c r="AU32" s="59" t="s">
        <v>15</v>
      </c>
      <c r="AV32" s="59"/>
      <c r="AX32" s="9"/>
      <c r="AY32" s="9"/>
      <c r="AZ32" s="9"/>
    </row>
    <row r="33" spans="2:52" s="15" customFormat="1" ht="30" customHeight="1">
      <c r="J33" s="9"/>
      <c r="K33" s="9"/>
      <c r="L33" s="9"/>
      <c r="M33" s="9"/>
      <c r="N33" s="9"/>
      <c r="AI33" s="59" t="str">
        <f>'3. Resultados Mensais'!C8</f>
        <v>Orçamento Disponível</v>
      </c>
      <c r="AJ33" s="59">
        <f>'3. Resultados Mensais'!C12</f>
        <v>0</v>
      </c>
      <c r="AK33" s="59">
        <f>'3. Resultados Mensais'!G12</f>
        <v>0</v>
      </c>
      <c r="AL33" s="59">
        <f>'3. Resultados Mensais'!K12</f>
        <v>0</v>
      </c>
      <c r="AM33" s="59">
        <f>'3. Resultados Mensais'!O12</f>
        <v>0</v>
      </c>
      <c r="AN33" s="59">
        <f>'3. Resultados Mensais'!S12</f>
        <v>0</v>
      </c>
      <c r="AO33" s="59">
        <f>'3. Resultados Mensais'!W12</f>
        <v>0</v>
      </c>
      <c r="AP33" s="59">
        <f>'3. Resultados Mensais'!AA12</f>
        <v>0</v>
      </c>
      <c r="AQ33" s="59">
        <f>'3. Resultados Mensais'!AE12</f>
        <v>0</v>
      </c>
      <c r="AR33" s="59">
        <f>'3. Resultados Mensais'!AI12</f>
        <v>0</v>
      </c>
      <c r="AS33" s="59">
        <f>'3. Resultados Mensais'!AM12</f>
        <v>0</v>
      </c>
      <c r="AT33" s="59">
        <f>'3. Resultados Mensais'!AQ12</f>
        <v>0</v>
      </c>
      <c r="AU33" s="59">
        <f>'3. Resultados Mensais'!AU12</f>
        <v>0</v>
      </c>
      <c r="AV33" s="59"/>
      <c r="AX33" s="9"/>
      <c r="AY33" s="9"/>
      <c r="AZ33" s="9"/>
    </row>
    <row r="34" spans="2:52" s="15" customFormat="1" ht="30" customHeight="1">
      <c r="J34" s="9"/>
      <c r="K34" s="9"/>
      <c r="L34" s="9"/>
      <c r="M34" s="9"/>
      <c r="N34" s="9"/>
      <c r="AI34" s="59" t="str">
        <f>'3. Resultados Mensais'!D8</f>
        <v>Custo</v>
      </c>
      <c r="AJ34" s="59">
        <f>'3. Resultados Mensais'!D12</f>
        <v>0</v>
      </c>
      <c r="AK34" s="59">
        <f>'3. Resultados Mensais'!H12</f>
        <v>0</v>
      </c>
      <c r="AL34" s="59">
        <f>'3. Resultados Mensais'!L12</f>
        <v>0</v>
      </c>
      <c r="AM34" s="59">
        <f>'3. Resultados Mensais'!P12</f>
        <v>0</v>
      </c>
      <c r="AN34" s="59">
        <f>'3. Resultados Mensais'!T12</f>
        <v>0</v>
      </c>
      <c r="AO34" s="59">
        <f>'3. Resultados Mensais'!X12</f>
        <v>0</v>
      </c>
      <c r="AP34" s="59">
        <f>'3. Resultados Mensais'!AB12</f>
        <v>0</v>
      </c>
      <c r="AQ34" s="59">
        <f>'3. Resultados Mensais'!AF12</f>
        <v>0</v>
      </c>
      <c r="AR34" s="59">
        <f>'3. Resultados Mensais'!AJ12</f>
        <v>0</v>
      </c>
      <c r="AS34" s="59">
        <f>'3. Resultados Mensais'!AN12</f>
        <v>0</v>
      </c>
      <c r="AT34" s="59">
        <f>'3. Resultados Mensais'!AR12</f>
        <v>0</v>
      </c>
      <c r="AU34" s="59">
        <f>'3. Resultados Mensais'!AV12</f>
        <v>0</v>
      </c>
      <c r="AV34" s="59"/>
      <c r="AX34" s="9"/>
      <c r="AY34" s="9"/>
      <c r="AZ34" s="9"/>
    </row>
    <row r="35" spans="2:52" s="15" customFormat="1" ht="30" customHeight="1">
      <c r="J35" s="9"/>
      <c r="K35" s="9"/>
      <c r="L35" s="9"/>
      <c r="M35" s="9"/>
      <c r="N35" s="9"/>
      <c r="AI35" s="59" t="str">
        <f>'3. Resultados Mensais'!E8</f>
        <v>Receitas</v>
      </c>
      <c r="AJ35" s="59">
        <f>'3. Resultados Mensais'!E12</f>
        <v>0</v>
      </c>
      <c r="AK35" s="59">
        <f>'3. Resultados Mensais'!I12</f>
        <v>0</v>
      </c>
      <c r="AL35" s="59">
        <f>'3. Resultados Mensais'!M12</f>
        <v>0</v>
      </c>
      <c r="AM35" s="59">
        <f>'3. Resultados Mensais'!Q12</f>
        <v>0</v>
      </c>
      <c r="AN35" s="59">
        <f>'3. Resultados Mensais'!U12</f>
        <v>0</v>
      </c>
      <c r="AO35" s="59">
        <f>'3. Resultados Mensais'!Y12</f>
        <v>0</v>
      </c>
      <c r="AP35" s="59">
        <f>'3. Resultados Mensais'!AC12</f>
        <v>0</v>
      </c>
      <c r="AQ35" s="59">
        <f>'3. Resultados Mensais'!AG12</f>
        <v>0</v>
      </c>
      <c r="AR35" s="59">
        <f>'3. Resultados Mensais'!AK12</f>
        <v>0</v>
      </c>
      <c r="AS35" s="59">
        <f>'3. Resultados Mensais'!AO12</f>
        <v>0</v>
      </c>
      <c r="AT35" s="59">
        <f>'3. Resultados Mensais'!AS12</f>
        <v>0</v>
      </c>
      <c r="AU35" s="59">
        <f>'3. Resultados Mensais'!AW12</f>
        <v>0</v>
      </c>
      <c r="AV35" s="59"/>
      <c r="AX35" s="9"/>
      <c r="AY35" s="9"/>
      <c r="AZ35" s="9"/>
    </row>
    <row r="36" spans="2:52" s="15" customFormat="1" ht="44.1" customHeight="1">
      <c r="J36" s="9"/>
      <c r="K36" s="9"/>
      <c r="L36" s="9"/>
      <c r="M36" s="9"/>
      <c r="N36" s="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X36" s="9"/>
      <c r="AY36" s="9"/>
      <c r="AZ36" s="9"/>
    </row>
    <row r="37" spans="2:52" s="15" customFormat="1" ht="39.950000000000003" customHeight="1">
      <c r="J37" s="9"/>
      <c r="K37" s="203"/>
      <c r="L37" s="203"/>
      <c r="M37" s="203"/>
      <c r="N37" s="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X37" s="9"/>
      <c r="AY37" s="9"/>
      <c r="AZ37" s="9"/>
    </row>
    <row r="38" spans="2:52" s="15" customFormat="1" ht="30" customHeight="1">
      <c r="J38" s="9"/>
      <c r="K38" s="9"/>
      <c r="L38" s="9"/>
      <c r="M38" s="9"/>
      <c r="N38" s="9"/>
    </row>
    <row r="39" spans="2:52" s="15" customFormat="1" ht="30" customHeight="1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Q39" s="9"/>
      <c r="R39" s="9"/>
      <c r="S39" s="9"/>
    </row>
    <row r="40" spans="2:52" s="15" customFormat="1" ht="33.950000000000003" customHeight="1"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Q40" s="9"/>
      <c r="R40" s="9"/>
      <c r="S40" s="9"/>
    </row>
    <row r="41" spans="2:52" s="15" customFormat="1" ht="32.1" customHeight="1"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Q41" s="9"/>
      <c r="R41" s="9"/>
      <c r="S41" s="9"/>
    </row>
    <row r="42" spans="2:52" s="15" customFormat="1" ht="30.95" customHeight="1"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Q42" s="9"/>
      <c r="R42" s="9"/>
      <c r="S42" s="9"/>
    </row>
    <row r="43" spans="2:52" s="15" customFormat="1" ht="30.95" customHeight="1"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Q43" s="9"/>
      <c r="R43" s="9"/>
      <c r="S43" s="9"/>
    </row>
    <row r="44" spans="2:52" s="15" customFormat="1" ht="15" customHeight="1"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Q44" s="9"/>
      <c r="R44" s="9"/>
      <c r="S44" s="9"/>
    </row>
    <row r="45" spans="2:52" s="15" customFormat="1" ht="39.950000000000003" customHeight="1">
      <c r="B45" s="59"/>
      <c r="C45" s="59"/>
      <c r="G45" s="59"/>
      <c r="H45" s="59"/>
      <c r="I45" s="59"/>
      <c r="J45" s="59"/>
      <c r="K45" s="202"/>
      <c r="L45" s="202"/>
      <c r="M45" s="202"/>
      <c r="N45" s="59"/>
      <c r="O45" s="59"/>
      <c r="Q45" s="9"/>
      <c r="R45" s="9"/>
      <c r="S45" s="9"/>
    </row>
    <row r="46" spans="2:52" s="15" customFormat="1" ht="54.95" customHeight="1"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Q46" s="9"/>
      <c r="R46" s="9"/>
      <c r="S46" s="9"/>
    </row>
    <row r="47" spans="2:52" s="15" customFormat="1" ht="33.950000000000003" customHeight="1"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Q47" s="9"/>
      <c r="R47" s="9"/>
      <c r="S47" s="9"/>
    </row>
    <row r="48" spans="2:52" s="15" customFormat="1" ht="33.950000000000003" customHeight="1"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Q48" s="9"/>
      <c r="R48" s="9"/>
      <c r="S48" s="9"/>
    </row>
    <row r="49" spans="2:19" s="15" customFormat="1" ht="33.950000000000003" customHeight="1"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Q49" s="9"/>
      <c r="R49" s="9"/>
      <c r="S49" s="9"/>
    </row>
    <row r="50" spans="2:19" s="15" customFormat="1" ht="80.099999999999994" customHeight="1"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Q50" s="9"/>
      <c r="R50" s="9"/>
      <c r="S50" s="9"/>
    </row>
    <row r="51" spans="2:19" s="15" customFormat="1" ht="39.950000000000003" customHeight="1">
      <c r="B51" s="59"/>
      <c r="C51" s="59"/>
      <c r="G51" s="59"/>
      <c r="H51" s="59"/>
      <c r="I51" s="59"/>
      <c r="J51" s="59"/>
      <c r="K51" s="202"/>
      <c r="L51" s="202"/>
      <c r="M51" s="202"/>
      <c r="N51" s="59"/>
      <c r="O51" s="59"/>
      <c r="Q51" s="9"/>
      <c r="R51" s="9"/>
      <c r="S51" s="9"/>
    </row>
    <row r="52" spans="2:19" s="15" customFormat="1" ht="72.95" customHeight="1"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Q52" s="9"/>
      <c r="R52" s="9"/>
      <c r="S52" s="9"/>
    </row>
    <row r="53" spans="2:19" s="15" customFormat="1" ht="50.1" customHeight="1">
      <c r="B53" s="60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Q53" s="9"/>
      <c r="R53" s="9"/>
      <c r="S53" s="9"/>
    </row>
    <row r="54" spans="2:19" s="15" customFormat="1" ht="42.95" customHeight="1">
      <c r="B54" s="60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Q54" s="9"/>
      <c r="R54" s="9"/>
      <c r="S54" s="9"/>
    </row>
    <row r="55" spans="2:19" s="15" customFormat="1" ht="71.099999999999994" customHeight="1">
      <c r="B55" s="60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Q55" s="9"/>
      <c r="R55" s="9"/>
      <c r="S55" s="9"/>
    </row>
    <row r="56" spans="2:19" s="15" customFormat="1" ht="39.950000000000003" customHeight="1">
      <c r="B56" s="59"/>
      <c r="C56" s="59"/>
      <c r="G56" s="59"/>
      <c r="H56" s="59"/>
      <c r="I56" s="59"/>
      <c r="J56" s="59"/>
      <c r="K56" s="202"/>
      <c r="L56" s="202"/>
      <c r="M56" s="202"/>
      <c r="N56" s="59"/>
      <c r="O56" s="59"/>
      <c r="Q56" s="9"/>
      <c r="R56" s="9"/>
      <c r="S56" s="9"/>
    </row>
    <row r="57" spans="2:19" s="15" customFormat="1" ht="39" customHeight="1"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Q57" s="9"/>
      <c r="R57" s="9"/>
      <c r="S57" s="9"/>
    </row>
    <row r="58" spans="2:19" s="15" customFormat="1" ht="54.95" customHeight="1">
      <c r="B58" s="60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Q58" s="9"/>
      <c r="R58" s="9"/>
      <c r="S58" s="9"/>
    </row>
    <row r="59" spans="2:19" s="15" customFormat="1" ht="39" customHeight="1">
      <c r="B59" s="60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Q59" s="9"/>
      <c r="R59" s="9"/>
      <c r="S59" s="9"/>
    </row>
    <row r="60" spans="2:19" s="15" customFormat="1" ht="107.1" customHeight="1">
      <c r="B60" s="60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Q60" s="9"/>
      <c r="R60" s="9"/>
      <c r="S60" s="9"/>
    </row>
    <row r="61" spans="2:19" s="15" customFormat="1" ht="39.950000000000003" customHeight="1">
      <c r="B61" s="59"/>
      <c r="C61" s="59"/>
      <c r="G61" s="59"/>
      <c r="H61" s="59"/>
      <c r="I61" s="59"/>
      <c r="J61" s="59"/>
      <c r="K61" s="202"/>
      <c r="L61" s="202"/>
      <c r="M61" s="202"/>
      <c r="N61" s="59"/>
      <c r="O61" s="59"/>
      <c r="Q61" s="9"/>
      <c r="R61" s="9"/>
      <c r="S61" s="9"/>
    </row>
    <row r="62" spans="2:19" s="15" customFormat="1" ht="39" customHeight="1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Q62" s="9"/>
      <c r="R62" s="9"/>
      <c r="S62" s="9"/>
    </row>
    <row r="63" spans="2:19" s="15" customFormat="1" ht="39" customHeight="1">
      <c r="B63" s="60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Q63" s="9"/>
      <c r="R63" s="9"/>
      <c r="S63" s="9"/>
    </row>
    <row r="64" spans="2:19" s="15" customFormat="1" ht="33" customHeight="1">
      <c r="B64" s="60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Q64" s="9"/>
      <c r="R64" s="9"/>
      <c r="S64" s="9"/>
    </row>
    <row r="65" spans="2:19" s="15" customFormat="1" ht="39" customHeight="1">
      <c r="B65" s="60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Q65" s="9"/>
      <c r="R65" s="9"/>
      <c r="S65" s="9"/>
    </row>
    <row r="66" spans="2:19" s="15" customFormat="1" ht="39" customHeight="1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Q66" s="9"/>
      <c r="R66" s="9"/>
      <c r="S66" s="9"/>
    </row>
    <row r="67" spans="2:19" s="15" customFormat="1" ht="33.950000000000003" customHeight="1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Q67" s="9"/>
      <c r="R67" s="9"/>
      <c r="S67" s="9"/>
    </row>
    <row r="68" spans="2:19" s="15" customFormat="1" ht="9.9499999999999993" customHeight="1">
      <c r="B68" s="60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Q68" s="9"/>
      <c r="R68" s="9"/>
      <c r="S68" s="9"/>
    </row>
    <row r="69" spans="2:19" s="15" customFormat="1" ht="12" customHeight="1">
      <c r="B69" s="60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Q69" s="9"/>
      <c r="R69" s="9"/>
      <c r="S69" s="9"/>
    </row>
    <row r="70" spans="2:19" s="15" customFormat="1" ht="11.1" customHeight="1">
      <c r="B70" s="60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Q70" s="9"/>
      <c r="R70" s="9"/>
      <c r="S70" s="9"/>
    </row>
    <row r="71" spans="2:19" ht="39.950000000000003" customHeight="1">
      <c r="B71" s="59"/>
      <c r="C71" s="59"/>
      <c r="G71" s="59"/>
      <c r="H71" s="59"/>
      <c r="I71" s="59"/>
      <c r="J71" s="59"/>
      <c r="K71" s="202"/>
      <c r="L71" s="202"/>
      <c r="M71" s="202"/>
      <c r="N71" s="59"/>
      <c r="O71" s="59"/>
    </row>
    <row r="83" spans="11:13" ht="29.1" customHeight="1"/>
    <row r="88" spans="11:13" ht="39.950000000000003" customHeight="1">
      <c r="K88" s="203"/>
      <c r="L88" s="203"/>
      <c r="M88" s="203"/>
    </row>
    <row r="143" spans="19:31" ht="15" customHeight="1"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</row>
    <row r="144" spans="19:31" ht="15" customHeight="1"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1"/>
      <c r="AE144" s="91"/>
    </row>
    <row r="145" spans="19:31" ht="15" customHeight="1">
      <c r="S145" s="91" t="s">
        <v>127</v>
      </c>
      <c r="T145" s="91" t="s">
        <v>4</v>
      </c>
      <c r="U145" s="91" t="s">
        <v>5</v>
      </c>
      <c r="V145" s="91" t="s">
        <v>6</v>
      </c>
      <c r="W145" s="91" t="s">
        <v>7</v>
      </c>
      <c r="X145" s="91" t="s">
        <v>8</v>
      </c>
      <c r="Y145" s="91" t="s">
        <v>9</v>
      </c>
      <c r="Z145" s="91" t="s">
        <v>10</v>
      </c>
      <c r="AA145" s="91" t="s">
        <v>11</v>
      </c>
      <c r="AB145" s="91" t="s">
        <v>12</v>
      </c>
      <c r="AC145" s="91" t="s">
        <v>13</v>
      </c>
      <c r="AD145" s="91" t="s">
        <v>14</v>
      </c>
      <c r="AE145" s="91" t="s">
        <v>15</v>
      </c>
    </row>
    <row r="146" spans="19:31" ht="15" customHeight="1">
      <c r="S146" s="91">
        <f>'3. Resultados Mensais'!B9</f>
        <v>0</v>
      </c>
      <c r="T146" s="91" t="str">
        <f>'3. Resultados Mensais'!F9</f>
        <v/>
      </c>
      <c r="U146" s="91" t="str">
        <f>'3. Resultados Mensais'!J9</f>
        <v/>
      </c>
      <c r="V146" s="91" t="str">
        <f>'3. Resultados Mensais'!N9</f>
        <v/>
      </c>
      <c r="W146" s="91" t="str">
        <f>'3. Resultados Mensais'!R9</f>
        <v/>
      </c>
      <c r="X146" s="91" t="str">
        <f>'3. Resultados Mensais'!V9</f>
        <v/>
      </c>
      <c r="Y146" s="91" t="str">
        <f>'3. Resultados Mensais'!Z9</f>
        <v/>
      </c>
      <c r="Z146" s="91" t="str">
        <f>'3. Resultados Mensais'!AD9</f>
        <v/>
      </c>
      <c r="AA146" s="91" t="str">
        <f>'3. Resultados Mensais'!AH9</f>
        <v/>
      </c>
      <c r="AB146" s="91" t="str">
        <f>'3. Resultados Mensais'!AL9</f>
        <v/>
      </c>
      <c r="AC146" s="91" t="str">
        <f>'3. Resultados Mensais'!AP9</f>
        <v/>
      </c>
      <c r="AD146" s="91" t="str">
        <f>'3. Resultados Mensais'!AT9</f>
        <v/>
      </c>
      <c r="AE146" s="91" t="str">
        <f>'3. Resultados Mensais'!AX9</f>
        <v/>
      </c>
    </row>
    <row r="147" spans="19:31" ht="15" customHeight="1">
      <c r="S147" s="91">
        <f>'3. Resultados Mensais'!B10</f>
        <v>0</v>
      </c>
      <c r="T147" s="91" t="str">
        <f>'3. Resultados Mensais'!F10</f>
        <v/>
      </c>
      <c r="U147" s="91" t="str">
        <f>'3. Resultados Mensais'!J10</f>
        <v/>
      </c>
      <c r="V147" s="91" t="str">
        <f>'3. Resultados Mensais'!N10</f>
        <v/>
      </c>
      <c r="W147" s="91" t="str">
        <f>'3. Resultados Mensais'!R10</f>
        <v/>
      </c>
      <c r="X147" s="91" t="str">
        <f>'3. Resultados Mensais'!V10</f>
        <v/>
      </c>
      <c r="Y147" s="91" t="str">
        <f>'3. Resultados Mensais'!Z10</f>
        <v/>
      </c>
      <c r="Z147" s="91" t="str">
        <f>'3. Resultados Mensais'!AD10</f>
        <v/>
      </c>
      <c r="AA147" s="91" t="str">
        <f>'3. Resultados Mensais'!AH10</f>
        <v/>
      </c>
      <c r="AB147" s="91" t="str">
        <f>'3. Resultados Mensais'!AL10</f>
        <v/>
      </c>
      <c r="AC147" s="91" t="str">
        <f>'3. Resultados Mensais'!AP10</f>
        <v/>
      </c>
      <c r="AD147" s="91" t="str">
        <f>'3. Resultados Mensais'!AT10</f>
        <v/>
      </c>
      <c r="AE147" s="91" t="str">
        <f>'3. Resultados Mensais'!AX10</f>
        <v/>
      </c>
    </row>
    <row r="148" spans="19:31" ht="15" customHeight="1">
      <c r="S148" s="91">
        <f>'3. Resultados Mensais'!B11</f>
        <v>0</v>
      </c>
      <c r="T148" s="91" t="str">
        <f>'3. Resultados Mensais'!F11</f>
        <v/>
      </c>
      <c r="U148" s="91" t="str">
        <f>'3. Resultados Mensais'!J11</f>
        <v/>
      </c>
      <c r="V148" s="91" t="str">
        <f>'3. Resultados Mensais'!N11</f>
        <v/>
      </c>
      <c r="W148" s="91" t="str">
        <f>'3. Resultados Mensais'!R11</f>
        <v/>
      </c>
      <c r="X148" s="91" t="str">
        <f>'3. Resultados Mensais'!V11</f>
        <v/>
      </c>
      <c r="Y148" s="91" t="str">
        <f>'3. Resultados Mensais'!Z11</f>
        <v/>
      </c>
      <c r="Z148" s="91" t="str">
        <f>'3. Resultados Mensais'!AD11</f>
        <v/>
      </c>
      <c r="AA148" s="91" t="str">
        <f>'3. Resultados Mensais'!AH11</f>
        <v/>
      </c>
      <c r="AB148" s="91" t="str">
        <f>'3. Resultados Mensais'!AL11</f>
        <v/>
      </c>
      <c r="AC148" s="91" t="str">
        <f>'3. Resultados Mensais'!AP11</f>
        <v/>
      </c>
      <c r="AD148" s="91" t="str">
        <f>'3. Resultados Mensais'!AT11</f>
        <v/>
      </c>
      <c r="AE148" s="91" t="str">
        <f>'3. Resultados Mensais'!AX11</f>
        <v/>
      </c>
    </row>
    <row r="149" spans="19:31" ht="15" customHeight="1">
      <c r="S149" s="91">
        <f>'3. Resultados Mensais'!B12</f>
        <v>0</v>
      </c>
      <c r="T149" s="91" t="str">
        <f>'3. Resultados Mensais'!F12</f>
        <v/>
      </c>
      <c r="U149" s="91" t="str">
        <f>'3. Resultados Mensais'!J12</f>
        <v/>
      </c>
      <c r="V149" s="91" t="str">
        <f>'3. Resultados Mensais'!N12</f>
        <v/>
      </c>
      <c r="W149" s="91" t="str">
        <f>'3. Resultados Mensais'!R12</f>
        <v/>
      </c>
      <c r="X149" s="91" t="str">
        <f>'3. Resultados Mensais'!V12</f>
        <v/>
      </c>
      <c r="Y149" s="91" t="str">
        <f>'3. Resultados Mensais'!Z12</f>
        <v/>
      </c>
      <c r="Z149" s="91" t="str">
        <f>'3. Resultados Mensais'!AD12</f>
        <v/>
      </c>
      <c r="AA149" s="91" t="str">
        <f>'3. Resultados Mensais'!AH12</f>
        <v/>
      </c>
      <c r="AB149" s="91" t="str">
        <f>'3. Resultados Mensais'!AL12</f>
        <v/>
      </c>
      <c r="AC149" s="91" t="str">
        <f>'3. Resultados Mensais'!AP12</f>
        <v/>
      </c>
      <c r="AD149" s="91" t="str">
        <f>'3. Resultados Mensais'!AT12</f>
        <v/>
      </c>
      <c r="AE149" s="91" t="str">
        <f>'3. Resultados Mensais'!AX12</f>
        <v/>
      </c>
    </row>
    <row r="150" spans="19:31" ht="15" customHeight="1">
      <c r="S150" s="91">
        <f>'3. Resultados Mensais'!B13</f>
        <v>0</v>
      </c>
      <c r="T150" s="91" t="str">
        <f>'3. Resultados Mensais'!F13</f>
        <v/>
      </c>
      <c r="U150" s="91" t="str">
        <f>'3. Resultados Mensais'!J13</f>
        <v/>
      </c>
      <c r="V150" s="91" t="str">
        <f>'3. Resultados Mensais'!N13</f>
        <v/>
      </c>
      <c r="W150" s="91" t="str">
        <f>'3. Resultados Mensais'!R13</f>
        <v/>
      </c>
      <c r="X150" s="91" t="str">
        <f>'3. Resultados Mensais'!V13</f>
        <v/>
      </c>
      <c r="Y150" s="91" t="str">
        <f>'3. Resultados Mensais'!Z13</f>
        <v/>
      </c>
      <c r="Z150" s="91" t="str">
        <f>'3. Resultados Mensais'!AD13</f>
        <v/>
      </c>
      <c r="AA150" s="91" t="str">
        <f>'3. Resultados Mensais'!AH13</f>
        <v/>
      </c>
      <c r="AB150" s="91" t="str">
        <f>'3. Resultados Mensais'!AL13</f>
        <v/>
      </c>
      <c r="AC150" s="91" t="str">
        <f>'3. Resultados Mensais'!AP13</f>
        <v/>
      </c>
      <c r="AD150" s="91" t="str">
        <f>'3. Resultados Mensais'!AT13</f>
        <v/>
      </c>
      <c r="AE150" s="91" t="str">
        <f>'3. Resultados Mensais'!AX13</f>
        <v/>
      </c>
    </row>
    <row r="151" spans="19:31" ht="15" customHeight="1">
      <c r="S151" s="91">
        <f>'3. Resultados Mensais'!B14</f>
        <v>0</v>
      </c>
      <c r="T151" s="91" t="str">
        <f>'3. Resultados Mensais'!F14</f>
        <v/>
      </c>
      <c r="U151" s="91" t="str">
        <f>'3. Resultados Mensais'!J14</f>
        <v/>
      </c>
      <c r="V151" s="91" t="str">
        <f>'3. Resultados Mensais'!N14</f>
        <v/>
      </c>
      <c r="W151" s="91" t="str">
        <f>'3. Resultados Mensais'!R14</f>
        <v/>
      </c>
      <c r="X151" s="91" t="str">
        <f>'3. Resultados Mensais'!V14</f>
        <v/>
      </c>
      <c r="Y151" s="91" t="str">
        <f>'3. Resultados Mensais'!Z14</f>
        <v/>
      </c>
      <c r="Z151" s="91" t="str">
        <f>'3. Resultados Mensais'!AD14</f>
        <v/>
      </c>
      <c r="AA151" s="91" t="str">
        <f>'3. Resultados Mensais'!AH14</f>
        <v/>
      </c>
      <c r="AB151" s="91" t="str">
        <f>'3. Resultados Mensais'!AL14</f>
        <v/>
      </c>
      <c r="AC151" s="91" t="str">
        <f>'3. Resultados Mensais'!AP14</f>
        <v/>
      </c>
      <c r="AD151" s="91" t="str">
        <f>'3. Resultados Mensais'!AT14</f>
        <v/>
      </c>
      <c r="AE151" s="91" t="str">
        <f>'3. Resultados Mensais'!AX14</f>
        <v/>
      </c>
    </row>
    <row r="152" spans="19:31" ht="15" customHeight="1">
      <c r="S152" s="91">
        <f>'3. Resultados Mensais'!B15</f>
        <v>0</v>
      </c>
      <c r="T152" s="91" t="str">
        <f>'3. Resultados Mensais'!F15</f>
        <v/>
      </c>
      <c r="U152" s="91" t="str">
        <f>'3. Resultados Mensais'!J15</f>
        <v/>
      </c>
      <c r="V152" s="91" t="str">
        <f>'3. Resultados Mensais'!N15</f>
        <v/>
      </c>
      <c r="W152" s="91" t="str">
        <f>'3. Resultados Mensais'!R15</f>
        <v/>
      </c>
      <c r="X152" s="91" t="str">
        <f>'3. Resultados Mensais'!V15</f>
        <v/>
      </c>
      <c r="Y152" s="91" t="str">
        <f>'3. Resultados Mensais'!Z15</f>
        <v/>
      </c>
      <c r="Z152" s="91" t="str">
        <f>'3. Resultados Mensais'!AD15</f>
        <v/>
      </c>
      <c r="AA152" s="91" t="str">
        <f>'3. Resultados Mensais'!AH15</f>
        <v/>
      </c>
      <c r="AB152" s="91" t="str">
        <f>'3. Resultados Mensais'!AL15</f>
        <v/>
      </c>
      <c r="AC152" s="91" t="str">
        <f>'3. Resultados Mensais'!AP15</f>
        <v/>
      </c>
      <c r="AD152" s="91" t="str">
        <f>'3. Resultados Mensais'!AT15</f>
        <v/>
      </c>
      <c r="AE152" s="91" t="str">
        <f>'3. Resultados Mensais'!AX15</f>
        <v/>
      </c>
    </row>
    <row r="153" spans="19:31" ht="15" customHeight="1">
      <c r="S153" s="91">
        <f>'3. Resultados Mensais'!B16</f>
        <v>0</v>
      </c>
      <c r="T153" s="91" t="str">
        <f>'3. Resultados Mensais'!F16</f>
        <v/>
      </c>
      <c r="U153" s="91" t="str">
        <f>'3. Resultados Mensais'!J16</f>
        <v/>
      </c>
      <c r="V153" s="91" t="str">
        <f>'3. Resultados Mensais'!N16</f>
        <v/>
      </c>
      <c r="W153" s="91" t="str">
        <f>'3. Resultados Mensais'!R16</f>
        <v/>
      </c>
      <c r="X153" s="91" t="str">
        <f>'3. Resultados Mensais'!V16</f>
        <v/>
      </c>
      <c r="Y153" s="91" t="str">
        <f>'3. Resultados Mensais'!Z16</f>
        <v/>
      </c>
      <c r="Z153" s="91" t="str">
        <f>'3. Resultados Mensais'!AD16</f>
        <v/>
      </c>
      <c r="AA153" s="91" t="str">
        <f>'3. Resultados Mensais'!AH16</f>
        <v/>
      </c>
      <c r="AB153" s="91" t="str">
        <f>'3. Resultados Mensais'!AL16</f>
        <v/>
      </c>
      <c r="AC153" s="91" t="str">
        <f>'3. Resultados Mensais'!AP16</f>
        <v/>
      </c>
      <c r="AD153" s="91" t="str">
        <f>'3. Resultados Mensais'!AT16</f>
        <v/>
      </c>
      <c r="AE153" s="91" t="str">
        <f>'3. Resultados Mensais'!AX16</f>
        <v/>
      </c>
    </row>
    <row r="154" spans="19:31" ht="15" customHeight="1">
      <c r="S154" s="91">
        <f>'3. Resultados Mensais'!B17</f>
        <v>0</v>
      </c>
      <c r="T154" s="91" t="str">
        <f>'3. Resultados Mensais'!F17</f>
        <v/>
      </c>
      <c r="U154" s="91" t="str">
        <f>'3. Resultados Mensais'!J17</f>
        <v/>
      </c>
      <c r="V154" s="91" t="str">
        <f>'3. Resultados Mensais'!N17</f>
        <v/>
      </c>
      <c r="W154" s="91" t="str">
        <f>'3. Resultados Mensais'!R17</f>
        <v/>
      </c>
      <c r="X154" s="91" t="str">
        <f>'3. Resultados Mensais'!V17</f>
        <v/>
      </c>
      <c r="Y154" s="91" t="str">
        <f>'3. Resultados Mensais'!Z17</f>
        <v/>
      </c>
      <c r="Z154" s="91" t="str">
        <f>'3. Resultados Mensais'!AD17</f>
        <v/>
      </c>
      <c r="AA154" s="91" t="str">
        <f>'3. Resultados Mensais'!AH17</f>
        <v/>
      </c>
      <c r="AB154" s="91" t="str">
        <f>'3. Resultados Mensais'!AL17</f>
        <v/>
      </c>
      <c r="AC154" s="91" t="str">
        <f>'3. Resultados Mensais'!AP17</f>
        <v/>
      </c>
      <c r="AD154" s="91" t="str">
        <f>'3. Resultados Mensais'!AT17</f>
        <v/>
      </c>
      <c r="AE154" s="91" t="str">
        <f>'3. Resultados Mensais'!AX17</f>
        <v/>
      </c>
    </row>
    <row r="155" spans="19:31" ht="15" customHeight="1">
      <c r="S155" s="91">
        <f>'3. Resultados Mensais'!B18</f>
        <v>0</v>
      </c>
      <c r="T155" s="91" t="str">
        <f>'3. Resultados Mensais'!F18</f>
        <v/>
      </c>
      <c r="U155" s="91" t="str">
        <f>'3. Resultados Mensais'!J18</f>
        <v/>
      </c>
      <c r="V155" s="91" t="str">
        <f>'3. Resultados Mensais'!N18</f>
        <v/>
      </c>
      <c r="W155" s="91" t="str">
        <f>'3. Resultados Mensais'!R18</f>
        <v/>
      </c>
      <c r="X155" s="91" t="str">
        <f>'3. Resultados Mensais'!V18</f>
        <v/>
      </c>
      <c r="Y155" s="91" t="str">
        <f>'3. Resultados Mensais'!Z18</f>
        <v/>
      </c>
      <c r="Z155" s="91" t="str">
        <f>'3. Resultados Mensais'!AD18</f>
        <v/>
      </c>
      <c r="AA155" s="91" t="str">
        <f>'3. Resultados Mensais'!AH18</f>
        <v/>
      </c>
      <c r="AB155" s="91" t="str">
        <f>'3. Resultados Mensais'!AL18</f>
        <v/>
      </c>
      <c r="AC155" s="91" t="str">
        <f>'3. Resultados Mensais'!AP18</f>
        <v/>
      </c>
      <c r="AD155" s="91" t="str">
        <f>'3. Resultados Mensais'!AT18</f>
        <v/>
      </c>
      <c r="AE155" s="91" t="str">
        <f>'3. Resultados Mensais'!AX18</f>
        <v/>
      </c>
    </row>
    <row r="156" spans="19:31" ht="15" customHeight="1">
      <c r="S156" s="91" t="s">
        <v>23</v>
      </c>
      <c r="T156" s="91">
        <f>'3. Resultados Mensais'!F19</f>
        <v>0</v>
      </c>
      <c r="U156" s="91">
        <f>'3. Resultados Mensais'!J19</f>
        <v>0</v>
      </c>
      <c r="V156" s="91">
        <f>'3. Resultados Mensais'!N19</f>
        <v>0</v>
      </c>
      <c r="W156" s="91">
        <f>'3. Resultados Mensais'!R19</f>
        <v>0</v>
      </c>
      <c r="X156" s="91">
        <f>'3. Resultados Mensais'!V19</f>
        <v>0</v>
      </c>
      <c r="Y156" s="91">
        <f>'3. Resultados Mensais'!Z19</f>
        <v>0</v>
      </c>
      <c r="Z156" s="91">
        <f>'3. Resultados Mensais'!AD19</f>
        <v>0</v>
      </c>
      <c r="AA156" s="91">
        <f>'3. Resultados Mensais'!AH19</f>
        <v>0</v>
      </c>
      <c r="AB156" s="91">
        <f>'3. Resultados Mensais'!AL19</f>
        <v>0</v>
      </c>
      <c r="AC156" s="91">
        <f>'3. Resultados Mensais'!AP19</f>
        <v>0</v>
      </c>
      <c r="AD156" s="91">
        <f>'3. Resultados Mensais'!AT19</f>
        <v>0</v>
      </c>
      <c r="AE156" s="91">
        <f>'3. Resultados Mensais'!AX19</f>
        <v>0</v>
      </c>
    </row>
    <row r="157" spans="19:31" ht="15" customHeight="1"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</row>
    <row r="158" spans="19:31" ht="15" customHeight="1"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1"/>
    </row>
  </sheetData>
  <mergeCells count="12">
    <mergeCell ref="B7:C7"/>
    <mergeCell ref="K45:M45"/>
    <mergeCell ref="K51:M51"/>
    <mergeCell ref="K56:M56"/>
    <mergeCell ref="K61:M61"/>
    <mergeCell ref="K71:M71"/>
    <mergeCell ref="K88:M88"/>
    <mergeCell ref="D3:N3"/>
    <mergeCell ref="K7:M7"/>
    <mergeCell ref="K21:M21"/>
    <mergeCell ref="K29:M29"/>
    <mergeCell ref="K37:M37"/>
  </mergeCells>
  <phoneticPr fontId="8" type="noConversion"/>
  <conditionalFormatting sqref="C10:N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:N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:N1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:N1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F4" location="'4. Cronograma'!A1" display="4. CRONOGRAMA"/>
    <hyperlink ref="E4" location="'3. Resultados Mensais'!A1" display="3. RESULTADOS MENSAIS"/>
    <hyperlink ref="D4" location="'2. Objetivo e Mídias'!A1" display="2. ESTRATÉGIA GLOBAL"/>
    <hyperlink ref="C4" location="'1. Início'!A1" display="1. INÍCIO"/>
    <hyperlink ref="G4" location="'5. Relatorios'!A1" display="5. RELATÓRIOS"/>
    <hyperlink ref="H4" location="'6. Gráficos'!A1" display="6. GRÁFICOS"/>
    <hyperlink ref="I4" location="'7. Saiba Mais'!A1" display="7. SAIBA MAIS"/>
  </hyperlinks>
  <pageMargins left="0.75000000000000011" right="0.75000000000000011" top="0.98" bottom="0.98" header="0.5" footer="0.5"/>
  <pageSetup paperSize="9" scale="33" orientation="portrait" horizontalDpi="4294967292" verticalDpi="4294967292"/>
  <drawing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'3. Resultados Mensais'!$B$9:$B$18</xm:f>
          </x14:formula1>
          <xm:sqref>D7</xm:sqref>
        </x14:dataValidation>
      </x14:dataValidations>
    </ext>
    <ext xmlns:mx="http://schemas.microsoft.com/office/mac/excel/2008/main" uri="{64002731-A6B0-56B0-2670-7721B7C09600}">
      <mx:PLV Mode="0" OnePage="0" WScale="8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BB158"/>
  <sheetViews>
    <sheetView showGridLines="0" zoomScale="80" zoomScaleNormal="80" zoomScalePageLayoutView="80" workbookViewId="0">
      <selection activeCell="B2" sqref="B2"/>
    </sheetView>
  </sheetViews>
  <sheetFormatPr defaultColWidth="9.140625" defaultRowHeight="15" customHeight="1"/>
  <cols>
    <col min="1" max="1" width="2.7109375" style="15" customWidth="1"/>
    <col min="2" max="2" width="18" style="15" bestFit="1" customWidth="1"/>
    <col min="3" max="3" width="8.140625" style="15" bestFit="1" customWidth="1"/>
    <col min="4" max="4" width="19.140625" style="15" bestFit="1" customWidth="1"/>
    <col min="5" max="5" width="22.28515625" style="15" bestFit="1" customWidth="1"/>
    <col min="6" max="6" width="15.7109375" style="15" customWidth="1"/>
    <col min="7" max="7" width="15.42578125" style="9" bestFit="1" customWidth="1"/>
    <col min="8" max="8" width="15.7109375" style="9" customWidth="1"/>
    <col min="9" max="9" width="12.7109375" style="9" bestFit="1" customWidth="1"/>
    <col min="10" max="10" width="21.7109375" style="9" customWidth="1"/>
    <col min="11" max="11" width="8.28515625" style="9" customWidth="1"/>
    <col min="12" max="12" width="7.28515625" style="9" customWidth="1"/>
    <col min="13" max="13" width="8.28515625" style="9" customWidth="1"/>
    <col min="14" max="14" width="9" style="9" customWidth="1"/>
    <col min="15" max="15" width="8.28515625" style="9" customWidth="1"/>
    <col min="16" max="18" width="11.85546875" style="9" customWidth="1"/>
    <col min="19" max="19" width="18.85546875" style="9" bestFit="1" customWidth="1"/>
    <col min="20" max="44" width="15.42578125" style="9" customWidth="1"/>
    <col min="45" max="45" width="17" style="9" customWidth="1"/>
    <col min="46" max="46" width="15.140625" style="9" customWidth="1"/>
    <col min="47" max="47" width="11.140625" style="9" bestFit="1" customWidth="1"/>
    <col min="48" max="48" width="9.140625" style="9"/>
    <col min="49" max="49" width="11.140625" style="9" bestFit="1" customWidth="1"/>
    <col min="50" max="53" width="9.140625" style="9"/>
    <col min="54" max="54" width="24" style="9" customWidth="1"/>
    <col min="55" max="57" width="9.42578125" style="9" customWidth="1"/>
    <col min="58" max="16384" width="9.140625" style="9"/>
  </cols>
  <sheetData>
    <row r="1" spans="1:48" s="2" customFormat="1" ht="9" customHeight="1">
      <c r="C1" s="1"/>
      <c r="D1" s="1"/>
      <c r="E1" s="1"/>
      <c r="F1" s="1"/>
      <c r="G1" s="1"/>
      <c r="H1" s="1"/>
      <c r="I1" s="1"/>
      <c r="J1" s="1"/>
      <c r="K1" s="1"/>
      <c r="L1" s="12"/>
    </row>
    <row r="2" spans="1:48" s="2" customFormat="1">
      <c r="B2" s="1"/>
      <c r="C2" s="1"/>
      <c r="D2" s="1"/>
      <c r="E2" s="1"/>
      <c r="F2" s="1"/>
      <c r="G2" s="34"/>
      <c r="H2" s="1"/>
      <c r="I2" s="1"/>
      <c r="J2" s="1"/>
      <c r="K2" s="1"/>
      <c r="L2" s="12"/>
    </row>
    <row r="3" spans="1:48" s="2" customFormat="1" ht="56.1" customHeight="1">
      <c r="B3" s="1"/>
      <c r="C3" s="1"/>
      <c r="D3" s="143" t="s">
        <v>136</v>
      </c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24"/>
      <c r="P3" s="24"/>
      <c r="Q3" s="24"/>
      <c r="R3" s="24"/>
    </row>
    <row r="4" spans="1:48" s="3" customFormat="1" ht="36.950000000000003" customHeight="1">
      <c r="A4" s="92"/>
      <c r="B4" s="36" t="s">
        <v>1</v>
      </c>
      <c r="C4" s="93" t="s">
        <v>2</v>
      </c>
      <c r="D4" s="94" t="s">
        <v>125</v>
      </c>
      <c r="E4" s="94" t="s">
        <v>124</v>
      </c>
      <c r="F4" s="94" t="s">
        <v>129</v>
      </c>
      <c r="G4" s="93" t="s">
        <v>133</v>
      </c>
      <c r="H4" s="96" t="s">
        <v>134</v>
      </c>
      <c r="I4" s="93" t="s">
        <v>135</v>
      </c>
      <c r="J4" s="62"/>
      <c r="K4" s="62"/>
    </row>
    <row r="5" spans="1:48" s="8" customFormat="1" ht="15" customHeight="1"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48" ht="24" customHeight="1">
      <c r="B6" s="61"/>
      <c r="C6" s="59"/>
      <c r="D6" s="59"/>
      <c r="E6" s="59"/>
      <c r="F6" s="59"/>
      <c r="G6" s="58"/>
      <c r="H6" s="58"/>
      <c r="I6" s="58"/>
      <c r="J6" s="58"/>
      <c r="K6" s="58"/>
      <c r="L6" s="58"/>
      <c r="M6" s="58"/>
      <c r="N6" s="58"/>
      <c r="O6" s="58"/>
      <c r="P6" s="45"/>
      <c r="Q6" s="45"/>
      <c r="R6" s="45"/>
      <c r="S6" s="45"/>
    </row>
    <row r="7" spans="1:48" ht="39.950000000000003" customHeight="1">
      <c r="B7" s="59"/>
      <c r="C7" s="206" t="str">
        <f>'3. Resultados Mensais'!B19</f>
        <v>TOTAL</v>
      </c>
      <c r="D7" s="207"/>
      <c r="E7" s="208"/>
      <c r="G7" s="59"/>
      <c r="H7" s="59"/>
      <c r="I7" s="59"/>
      <c r="J7" s="59"/>
      <c r="N7" s="59"/>
      <c r="O7" s="59"/>
      <c r="AH7" s="15"/>
      <c r="AI7" s="59" t="str">
        <f>'3. Resultados Mensais'!B19</f>
        <v>TOTAL</v>
      </c>
      <c r="AJ7" s="59" t="s">
        <v>4</v>
      </c>
      <c r="AK7" s="59" t="s">
        <v>5</v>
      </c>
      <c r="AL7" s="59" t="s">
        <v>6</v>
      </c>
      <c r="AM7" s="59" t="s">
        <v>7</v>
      </c>
      <c r="AN7" s="59" t="s">
        <v>8</v>
      </c>
      <c r="AO7" s="59" t="s">
        <v>9</v>
      </c>
      <c r="AP7" s="59" t="s">
        <v>10</v>
      </c>
      <c r="AQ7" s="59" t="s">
        <v>11</v>
      </c>
      <c r="AR7" s="59" t="s">
        <v>12</v>
      </c>
      <c r="AS7" s="59" t="s">
        <v>13</v>
      </c>
      <c r="AT7" s="59" t="s">
        <v>14</v>
      </c>
      <c r="AU7" s="59" t="s">
        <v>15</v>
      </c>
      <c r="AV7" s="59"/>
    </row>
    <row r="8" spans="1:48" ht="39" customHeight="1">
      <c r="AH8" s="15"/>
      <c r="AI8" s="59" t="str">
        <f>'3. Resultados Mensais'!C8</f>
        <v>Orçamento Disponível</v>
      </c>
      <c r="AJ8" s="59">
        <f>'3. Resultados Mensais'!C19</f>
        <v>0</v>
      </c>
      <c r="AK8" s="59">
        <f>'3. Resultados Mensais'!G19</f>
        <v>0</v>
      </c>
      <c r="AL8" s="59">
        <f>'3. Resultados Mensais'!K19</f>
        <v>0</v>
      </c>
      <c r="AM8" s="59">
        <f>'3. Resultados Mensais'!O19</f>
        <v>0</v>
      </c>
      <c r="AN8" s="59">
        <f>'3. Resultados Mensais'!S19</f>
        <v>0</v>
      </c>
      <c r="AO8" s="59">
        <f>'3. Resultados Mensais'!W19</f>
        <v>0</v>
      </c>
      <c r="AP8" s="59">
        <f>'3. Resultados Mensais'!AA19</f>
        <v>0</v>
      </c>
      <c r="AQ8" s="59">
        <f>'3. Resultados Mensais'!AE19</f>
        <v>0</v>
      </c>
      <c r="AR8" s="59">
        <f>'3. Resultados Mensais'!AI19</f>
        <v>0</v>
      </c>
      <c r="AS8" s="59">
        <f>'3. Resultados Mensais'!AM19</f>
        <v>0</v>
      </c>
      <c r="AT8" s="59">
        <f>'3. Resultados Mensais'!AQ19</f>
        <v>0</v>
      </c>
      <c r="AU8" s="59">
        <f>'3. Resultados Mensais'!AU19</f>
        <v>0</v>
      </c>
      <c r="AV8" s="59"/>
    </row>
    <row r="9" spans="1:48" ht="39" customHeight="1">
      <c r="AH9" s="15"/>
      <c r="AI9" s="59" t="str">
        <f>'3. Resultados Mensais'!D8</f>
        <v>Custo</v>
      </c>
      <c r="AJ9" s="59">
        <f>'3. Resultados Mensais'!D19</f>
        <v>0</v>
      </c>
      <c r="AK9" s="59">
        <f>'3. Resultados Mensais'!H19</f>
        <v>0</v>
      </c>
      <c r="AL9" s="59">
        <f>'3. Resultados Mensais'!L19</f>
        <v>0</v>
      </c>
      <c r="AM9" s="59">
        <f>'3. Resultados Mensais'!P19</f>
        <v>0</v>
      </c>
      <c r="AN9" s="59">
        <f>'3. Resultados Mensais'!T19</f>
        <v>0</v>
      </c>
      <c r="AO9" s="59">
        <f>'3. Resultados Mensais'!X19</f>
        <v>0</v>
      </c>
      <c r="AP9" s="59">
        <f>'3. Resultados Mensais'!AB19</f>
        <v>0</v>
      </c>
      <c r="AQ9" s="59">
        <f>'3. Resultados Mensais'!AF19</f>
        <v>0</v>
      </c>
      <c r="AR9" s="59">
        <f>'3. Resultados Mensais'!AJ19</f>
        <v>0</v>
      </c>
      <c r="AS9" s="59">
        <f>'3. Resultados Mensais'!AN19</f>
        <v>0</v>
      </c>
      <c r="AT9" s="59">
        <f>'3. Resultados Mensais'!AR19</f>
        <v>0</v>
      </c>
      <c r="AU9" s="59">
        <f>'3. Resultados Mensais'!AV19</f>
        <v>0</v>
      </c>
      <c r="AV9" s="59"/>
    </row>
    <row r="10" spans="1:48" ht="39" customHeight="1">
      <c r="AH10" s="15"/>
      <c r="AI10" s="59" t="str">
        <f>'3. Resultados Mensais'!E8</f>
        <v>Receitas</v>
      </c>
      <c r="AJ10" s="59">
        <f>'3. Resultados Mensais'!E19</f>
        <v>0</v>
      </c>
      <c r="AK10" s="59">
        <f>'3. Resultados Mensais'!I19</f>
        <v>0</v>
      </c>
      <c r="AL10" s="59">
        <f>'3. Resultados Mensais'!M19</f>
        <v>0</v>
      </c>
      <c r="AM10" s="59">
        <f>'3. Resultados Mensais'!Q19</f>
        <v>0</v>
      </c>
      <c r="AN10" s="59">
        <f>'3. Resultados Mensais'!U19</f>
        <v>0</v>
      </c>
      <c r="AO10" s="59">
        <f>'3. Resultados Mensais'!Y19</f>
        <v>0</v>
      </c>
      <c r="AP10" s="59">
        <f>'3. Resultados Mensais'!AC19</f>
        <v>0</v>
      </c>
      <c r="AQ10" s="59">
        <f>'3. Resultados Mensais'!AG19</f>
        <v>0</v>
      </c>
      <c r="AR10" s="59">
        <f>'3. Resultados Mensais'!AK19</f>
        <v>0</v>
      </c>
      <c r="AS10" s="59">
        <f>'3. Resultados Mensais'!AO19</f>
        <v>0</v>
      </c>
      <c r="AT10" s="59">
        <f>'3. Resultados Mensais'!AS19</f>
        <v>0</v>
      </c>
      <c r="AU10" s="59">
        <f>'3. Resultados Mensais'!AW19</f>
        <v>0</v>
      </c>
      <c r="AV10" s="59"/>
    </row>
    <row r="11" spans="1:48" ht="39" customHeight="1">
      <c r="AH11" s="15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</row>
    <row r="12" spans="1:48" ht="87" customHeight="1">
      <c r="A12" s="9"/>
      <c r="B12" s="9"/>
      <c r="C12" s="9"/>
      <c r="D12" s="9"/>
      <c r="E12" s="9"/>
      <c r="F12" s="9"/>
      <c r="AH12" s="15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</row>
    <row r="13" spans="1:48" ht="39.950000000000003" customHeight="1">
      <c r="A13" s="9"/>
      <c r="B13" s="9"/>
      <c r="C13" s="209">
        <f>'3. Resultados Mensais'!B9</f>
        <v>0</v>
      </c>
      <c r="D13" s="210"/>
      <c r="E13" s="211"/>
      <c r="AH13" s="15"/>
      <c r="AI13" s="59">
        <f>'3. Resultados Mensais'!B9</f>
        <v>0</v>
      </c>
      <c r="AJ13" s="59" t="s">
        <v>4</v>
      </c>
      <c r="AK13" s="59" t="s">
        <v>5</v>
      </c>
      <c r="AL13" s="59" t="s">
        <v>6</v>
      </c>
      <c r="AM13" s="59" t="s">
        <v>7</v>
      </c>
      <c r="AN13" s="59" t="s">
        <v>8</v>
      </c>
      <c r="AO13" s="59" t="s">
        <v>9</v>
      </c>
      <c r="AP13" s="59" t="s">
        <v>10</v>
      </c>
      <c r="AQ13" s="59" t="s">
        <v>11</v>
      </c>
      <c r="AR13" s="59" t="s">
        <v>12</v>
      </c>
      <c r="AS13" s="59" t="s">
        <v>13</v>
      </c>
      <c r="AT13" s="59" t="s">
        <v>14</v>
      </c>
      <c r="AU13" s="59" t="s">
        <v>15</v>
      </c>
      <c r="AV13" s="59"/>
    </row>
    <row r="14" spans="1:48" ht="21.95" customHeight="1">
      <c r="A14" s="9"/>
      <c r="B14" s="9"/>
      <c r="C14" s="9"/>
      <c r="D14" s="9"/>
      <c r="E14" s="9"/>
      <c r="F14" s="9"/>
      <c r="AH14" s="15"/>
      <c r="AI14" s="59" t="str">
        <f>'3. Resultados Mensais'!C8</f>
        <v>Orçamento Disponível</v>
      </c>
      <c r="AJ14" s="59">
        <f>'3. Resultados Mensais'!C9</f>
        <v>0</v>
      </c>
      <c r="AK14" s="59">
        <f>'3. Resultados Mensais'!G9</f>
        <v>0</v>
      </c>
      <c r="AL14" s="59">
        <f>'3. Resultados Mensais'!K9</f>
        <v>0</v>
      </c>
      <c r="AM14" s="59">
        <f>'3. Resultados Mensais'!O9</f>
        <v>0</v>
      </c>
      <c r="AN14" s="59">
        <f>'3. Resultados Mensais'!S9</f>
        <v>0</v>
      </c>
      <c r="AO14" s="59">
        <f>'3. Resultados Mensais'!W9</f>
        <v>0</v>
      </c>
      <c r="AP14" s="59">
        <f>'3. Resultados Mensais'!AA9</f>
        <v>0</v>
      </c>
      <c r="AQ14" s="59">
        <f>'3. Resultados Mensais'!AE9</f>
        <v>0</v>
      </c>
      <c r="AR14" s="59">
        <f>'3. Resultados Mensais'!AI9</f>
        <v>0</v>
      </c>
      <c r="AS14" s="59">
        <f>'3. Resultados Mensais'!AM9</f>
        <v>0</v>
      </c>
      <c r="AT14" s="59">
        <f>'3. Resultados Mensais'!AQ9</f>
        <v>0</v>
      </c>
      <c r="AU14" s="59">
        <f>'3. Resultados Mensais'!AU9</f>
        <v>0</v>
      </c>
      <c r="AV14" s="59"/>
    </row>
    <row r="15" spans="1:48" ht="39" customHeight="1">
      <c r="A15" s="9"/>
      <c r="B15" s="9"/>
      <c r="C15" s="9"/>
      <c r="D15" s="9"/>
      <c r="E15" s="9"/>
      <c r="F15" s="9"/>
      <c r="AH15" s="15"/>
      <c r="AI15" s="59" t="str">
        <f>'3. Resultados Mensais'!D8</f>
        <v>Custo</v>
      </c>
      <c r="AJ15" s="59">
        <f>'3. Resultados Mensais'!D9</f>
        <v>0</v>
      </c>
      <c r="AK15" s="59">
        <f>'3. Resultados Mensais'!H9</f>
        <v>0</v>
      </c>
      <c r="AL15" s="59">
        <f>'3. Resultados Mensais'!L9</f>
        <v>0</v>
      </c>
      <c r="AM15" s="59">
        <f>'3. Resultados Mensais'!P9</f>
        <v>0</v>
      </c>
      <c r="AN15" s="59">
        <f>'3. Resultados Mensais'!T9</f>
        <v>0</v>
      </c>
      <c r="AO15" s="59">
        <f>'3. Resultados Mensais'!X9</f>
        <v>0</v>
      </c>
      <c r="AP15" s="59">
        <f>'3. Resultados Mensais'!AB9</f>
        <v>0</v>
      </c>
      <c r="AQ15" s="59">
        <f>'3. Resultados Mensais'!AF9</f>
        <v>0</v>
      </c>
      <c r="AR15" s="59">
        <f>'3. Resultados Mensais'!AJ9</f>
        <v>0</v>
      </c>
      <c r="AS15" s="59">
        <f>'3. Resultados Mensais'!AN9</f>
        <v>0</v>
      </c>
      <c r="AT15" s="59">
        <f>'3. Resultados Mensais'!AR9</f>
        <v>0</v>
      </c>
      <c r="AU15" s="59">
        <f>'3. Resultados Mensais'!AV9</f>
        <v>0</v>
      </c>
      <c r="AV15" s="59"/>
    </row>
    <row r="16" spans="1:48" ht="36" customHeight="1">
      <c r="A16" s="9"/>
      <c r="B16" s="9"/>
      <c r="C16" s="9"/>
      <c r="D16" s="9"/>
      <c r="E16" s="9"/>
      <c r="F16" s="9"/>
      <c r="AH16" s="15"/>
      <c r="AI16" s="59" t="str">
        <f>'3. Resultados Mensais'!E8</f>
        <v>Receitas</v>
      </c>
      <c r="AJ16" s="59">
        <f>'3. Resultados Mensais'!E9</f>
        <v>0</v>
      </c>
      <c r="AK16" s="59">
        <f>'3. Resultados Mensais'!I9</f>
        <v>0</v>
      </c>
      <c r="AL16" s="59">
        <f>'3. Resultados Mensais'!M9</f>
        <v>0</v>
      </c>
      <c r="AM16" s="59">
        <f>'3. Resultados Mensais'!Q9</f>
        <v>0</v>
      </c>
      <c r="AN16" s="59">
        <f>'3. Resultados Mensais'!U9</f>
        <v>0</v>
      </c>
      <c r="AO16" s="59">
        <f>'3. Resultados Mensais'!Y9</f>
        <v>0</v>
      </c>
      <c r="AP16" s="59">
        <f>'3. Resultados Mensais'!AC9</f>
        <v>0</v>
      </c>
      <c r="AQ16" s="59">
        <f>'3. Resultados Mensais'!AG9</f>
        <v>0</v>
      </c>
      <c r="AR16" s="59">
        <f>'3. Resultados Mensais'!AK9</f>
        <v>0</v>
      </c>
      <c r="AS16" s="59">
        <f>'3. Resultados Mensais'!AO9</f>
        <v>0</v>
      </c>
      <c r="AT16" s="59">
        <f>'3. Resultados Mensais'!AS9</f>
        <v>0</v>
      </c>
      <c r="AU16" s="59">
        <f>'3. Resultados Mensais'!AW9</f>
        <v>0</v>
      </c>
      <c r="AV16" s="59"/>
    </row>
    <row r="17" spans="1:54" ht="39" customHeight="1">
      <c r="A17" s="9"/>
      <c r="B17" s="9"/>
      <c r="C17" s="9"/>
      <c r="D17" s="9"/>
      <c r="E17" s="9"/>
      <c r="F17" s="9"/>
      <c r="AH17" s="15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15"/>
      <c r="AX17" s="15"/>
      <c r="AY17" s="15"/>
      <c r="AZ17" s="15"/>
      <c r="BA17" s="15"/>
      <c r="BB17" s="15"/>
    </row>
    <row r="18" spans="1:54" s="15" customFormat="1" ht="33.950000000000003" customHeight="1"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</row>
    <row r="19" spans="1:54" s="15" customFormat="1" ht="33.950000000000003" customHeight="1"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</row>
    <row r="20" spans="1:54" s="15" customFormat="1" ht="27" customHeight="1">
      <c r="AI20" s="59">
        <f>'3. Resultados Mensais'!B10</f>
        <v>0</v>
      </c>
      <c r="AJ20" s="59" t="s">
        <v>4</v>
      </c>
      <c r="AK20" s="59" t="s">
        <v>5</v>
      </c>
      <c r="AL20" s="59" t="s">
        <v>6</v>
      </c>
      <c r="AM20" s="59" t="s">
        <v>7</v>
      </c>
      <c r="AN20" s="59" t="s">
        <v>8</v>
      </c>
      <c r="AO20" s="59" t="s">
        <v>9</v>
      </c>
      <c r="AP20" s="59" t="s">
        <v>10</v>
      </c>
      <c r="AQ20" s="59" t="s">
        <v>11</v>
      </c>
      <c r="AR20" s="59" t="s">
        <v>12</v>
      </c>
      <c r="AS20" s="59" t="s">
        <v>13</v>
      </c>
      <c r="AT20" s="59" t="s">
        <v>14</v>
      </c>
      <c r="AU20" s="59" t="s">
        <v>15</v>
      </c>
      <c r="AV20" s="59"/>
    </row>
    <row r="21" spans="1:54" s="15" customFormat="1" ht="39.950000000000003" customHeight="1">
      <c r="C21" s="209">
        <f>'3. Resultados Mensais'!B10</f>
        <v>0</v>
      </c>
      <c r="D21" s="210"/>
      <c r="E21" s="211"/>
      <c r="AI21" s="59" t="str">
        <f>'3. Resultados Mensais'!C8</f>
        <v>Orçamento Disponível</v>
      </c>
      <c r="AJ21" s="59">
        <f>'3. Resultados Mensais'!C10</f>
        <v>0</v>
      </c>
      <c r="AK21" s="59">
        <f>'3. Resultados Mensais'!G10</f>
        <v>0</v>
      </c>
      <c r="AL21" s="59">
        <f>'3. Resultados Mensais'!K10</f>
        <v>0</v>
      </c>
      <c r="AM21" s="59">
        <f>'3. Resultados Mensais'!O10</f>
        <v>0</v>
      </c>
      <c r="AN21" s="59">
        <f>'3. Resultados Mensais'!S10</f>
        <v>0</v>
      </c>
      <c r="AO21" s="59">
        <f>'3. Resultados Mensais'!W10</f>
        <v>0</v>
      </c>
      <c r="AP21" s="59">
        <f>'3. Resultados Mensais'!AA10</f>
        <v>0</v>
      </c>
      <c r="AQ21" s="59">
        <f>'3. Resultados Mensais'!AE10</f>
        <v>0</v>
      </c>
      <c r="AR21" s="59">
        <f>'3. Resultados Mensais'!AI10</f>
        <v>0</v>
      </c>
      <c r="AS21" s="59">
        <f>'3. Resultados Mensais'!AM10</f>
        <v>0</v>
      </c>
      <c r="AT21" s="59">
        <f>'3. Resultados Mensais'!AQ10</f>
        <v>0</v>
      </c>
      <c r="AU21" s="59">
        <f>'3. Resultados Mensais'!AU10</f>
        <v>0</v>
      </c>
      <c r="AV21" s="59"/>
    </row>
    <row r="22" spans="1:54" s="15" customFormat="1" ht="30" customHeight="1">
      <c r="AI22" s="59" t="str">
        <f>'3. Resultados Mensais'!D8</f>
        <v>Custo</v>
      </c>
      <c r="AJ22" s="59">
        <f>'3. Resultados Mensais'!D10</f>
        <v>0</v>
      </c>
      <c r="AK22" s="59">
        <f>'3. Resultados Mensais'!H10</f>
        <v>0</v>
      </c>
      <c r="AL22" s="59">
        <f>'3. Resultados Mensais'!L10</f>
        <v>0</v>
      </c>
      <c r="AM22" s="59">
        <f>'3. Resultados Mensais'!P10</f>
        <v>0</v>
      </c>
      <c r="AN22" s="59">
        <f>'3. Resultados Mensais'!T10</f>
        <v>0</v>
      </c>
      <c r="AO22" s="59">
        <f>'3. Resultados Mensais'!X10</f>
        <v>0</v>
      </c>
      <c r="AP22" s="59">
        <f>'3. Resultados Mensais'!AB10</f>
        <v>0</v>
      </c>
      <c r="AQ22" s="59">
        <f>'3. Resultados Mensais'!AF10</f>
        <v>0</v>
      </c>
      <c r="AR22" s="59">
        <f>'3. Resultados Mensais'!AJ10</f>
        <v>0</v>
      </c>
      <c r="AS22" s="59">
        <f>'3. Resultados Mensais'!AN10</f>
        <v>0</v>
      </c>
      <c r="AT22" s="59">
        <f>'3. Resultados Mensais'!AR10</f>
        <v>0</v>
      </c>
      <c r="AU22" s="59">
        <f>'3. Resultados Mensais'!AV10</f>
        <v>0</v>
      </c>
      <c r="AV22" s="59"/>
    </row>
    <row r="23" spans="1:54" s="15" customFormat="1" ht="30" customHeight="1">
      <c r="AI23" s="59" t="str">
        <f>'3. Resultados Mensais'!E8</f>
        <v>Receitas</v>
      </c>
      <c r="AJ23" s="59">
        <f>'3. Resultados Mensais'!E10</f>
        <v>0</v>
      </c>
      <c r="AK23" s="59">
        <f>'3. Resultados Mensais'!I10</f>
        <v>0</v>
      </c>
      <c r="AL23" s="59">
        <f>'3. Resultados Mensais'!M10</f>
        <v>0</v>
      </c>
      <c r="AM23" s="59">
        <f>'3. Resultados Mensais'!Q10</f>
        <v>0</v>
      </c>
      <c r="AN23" s="59">
        <f>'3. Resultados Mensais'!U10</f>
        <v>0</v>
      </c>
      <c r="AO23" s="59">
        <f>'3. Resultados Mensais'!Y10</f>
        <v>0</v>
      </c>
      <c r="AP23" s="59">
        <f>'3. Resultados Mensais'!AC10</f>
        <v>0</v>
      </c>
      <c r="AQ23" s="59">
        <f>'3. Resultados Mensais'!AG10</f>
        <v>0</v>
      </c>
      <c r="AR23" s="59">
        <f>'3. Resultados Mensais'!AK10</f>
        <v>0</v>
      </c>
      <c r="AS23" s="59">
        <f>'3. Resultados Mensais'!AO10</f>
        <v>0</v>
      </c>
      <c r="AT23" s="59">
        <f>'3. Resultados Mensais'!AS10</f>
        <v>0</v>
      </c>
      <c r="AU23" s="59">
        <f>'3. Resultados Mensais'!AW10</f>
        <v>0</v>
      </c>
      <c r="AV23" s="59"/>
    </row>
    <row r="24" spans="1:54" s="15" customFormat="1" ht="30" customHeight="1"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</row>
    <row r="25" spans="1:54" s="15" customFormat="1" ht="30" customHeight="1"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X25" s="9"/>
      <c r="AY25" s="9"/>
      <c r="AZ25" s="9"/>
    </row>
    <row r="26" spans="1:54" s="15" customFormat="1" ht="30" customHeight="1">
      <c r="AI26" s="59">
        <f>'3. Resultados Mensais'!B11</f>
        <v>0</v>
      </c>
      <c r="AJ26" s="59" t="s">
        <v>4</v>
      </c>
      <c r="AK26" s="59" t="s">
        <v>5</v>
      </c>
      <c r="AL26" s="59" t="s">
        <v>6</v>
      </c>
      <c r="AM26" s="59" t="s">
        <v>7</v>
      </c>
      <c r="AN26" s="59" t="s">
        <v>8</v>
      </c>
      <c r="AO26" s="59" t="s">
        <v>9</v>
      </c>
      <c r="AP26" s="59" t="s">
        <v>10</v>
      </c>
      <c r="AQ26" s="59" t="s">
        <v>11</v>
      </c>
      <c r="AR26" s="59" t="s">
        <v>12</v>
      </c>
      <c r="AS26" s="59" t="s">
        <v>13</v>
      </c>
      <c r="AT26" s="59" t="s">
        <v>14</v>
      </c>
      <c r="AU26" s="59" t="s">
        <v>15</v>
      </c>
      <c r="AV26" s="59"/>
      <c r="AX26" s="9"/>
      <c r="AY26" s="9"/>
      <c r="AZ26" s="9"/>
    </row>
    <row r="27" spans="1:54" s="15" customFormat="1" ht="30" customHeight="1">
      <c r="AI27" s="59" t="str">
        <f>'3. Resultados Mensais'!C8</f>
        <v>Orçamento Disponível</v>
      </c>
      <c r="AJ27" s="59">
        <f>'3. Resultados Mensais'!C11</f>
        <v>0</v>
      </c>
      <c r="AK27" s="59">
        <f>'3. Resultados Mensais'!G11</f>
        <v>0</v>
      </c>
      <c r="AL27" s="59">
        <f>'3. Resultados Mensais'!K11</f>
        <v>0</v>
      </c>
      <c r="AM27" s="59">
        <f>'3. Resultados Mensais'!O11</f>
        <v>0</v>
      </c>
      <c r="AN27" s="59">
        <f>'3. Resultados Mensais'!S11</f>
        <v>0</v>
      </c>
      <c r="AO27" s="59">
        <f>'3. Resultados Mensais'!W11</f>
        <v>0</v>
      </c>
      <c r="AP27" s="59">
        <f>'3. Resultados Mensais'!AA11</f>
        <v>0</v>
      </c>
      <c r="AQ27" s="59">
        <f>'3. Resultados Mensais'!AE11</f>
        <v>0</v>
      </c>
      <c r="AR27" s="59">
        <f>'3. Resultados Mensais'!AI11</f>
        <v>0</v>
      </c>
      <c r="AS27" s="59">
        <f>'3. Resultados Mensais'!AM11</f>
        <v>0</v>
      </c>
      <c r="AT27" s="59">
        <f>'3. Resultados Mensais'!AQ11</f>
        <v>0</v>
      </c>
      <c r="AU27" s="59">
        <f>'3. Resultados Mensais'!AU11</f>
        <v>0</v>
      </c>
      <c r="AV27" s="59"/>
      <c r="AX27" s="9"/>
      <c r="AY27" s="9"/>
      <c r="AZ27" s="9"/>
    </row>
    <row r="28" spans="1:54" s="15" customFormat="1" ht="60" customHeight="1"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X28" s="9"/>
      <c r="AY28" s="9"/>
      <c r="AZ28" s="9"/>
    </row>
    <row r="29" spans="1:54" s="15" customFormat="1" ht="39.950000000000003" customHeight="1">
      <c r="C29" s="209">
        <f>'3. Resultados Mensais'!B11</f>
        <v>0</v>
      </c>
      <c r="D29" s="210"/>
      <c r="E29" s="211"/>
      <c r="S29" s="15" t="s">
        <v>128</v>
      </c>
      <c r="AI29" s="59" t="str">
        <f>'3. Resultados Mensais'!D8</f>
        <v>Custo</v>
      </c>
      <c r="AJ29" s="59">
        <f>'3. Resultados Mensais'!D11</f>
        <v>0</v>
      </c>
      <c r="AK29" s="59">
        <f>'3. Resultados Mensais'!H11</f>
        <v>0</v>
      </c>
      <c r="AL29" s="59">
        <f>'3. Resultados Mensais'!L11</f>
        <v>0</v>
      </c>
      <c r="AM29" s="59">
        <f>'3. Resultados Mensais'!P11</f>
        <v>0</v>
      </c>
      <c r="AN29" s="59">
        <f>'3. Resultados Mensais'!T11</f>
        <v>0</v>
      </c>
      <c r="AO29" s="59">
        <f>'3. Resultados Mensais'!X11</f>
        <v>0</v>
      </c>
      <c r="AP29" s="59">
        <f>'3. Resultados Mensais'!AB11</f>
        <v>0</v>
      </c>
      <c r="AQ29" s="59">
        <f>'3. Resultados Mensais'!AF11</f>
        <v>0</v>
      </c>
      <c r="AR29" s="59">
        <f>'3. Resultados Mensais'!AJ11</f>
        <v>0</v>
      </c>
      <c r="AS29" s="59">
        <f>'3. Resultados Mensais'!AN11</f>
        <v>0</v>
      </c>
      <c r="AT29" s="59">
        <f>'3. Resultados Mensais'!AR11</f>
        <v>0</v>
      </c>
      <c r="AU29" s="59">
        <f>'3. Resultados Mensais'!AV11</f>
        <v>0</v>
      </c>
      <c r="AV29" s="59"/>
      <c r="AX29" s="9"/>
      <c r="AY29" s="9"/>
      <c r="AZ29" s="9"/>
    </row>
    <row r="30" spans="1:54" s="15" customFormat="1" ht="42" customHeight="1">
      <c r="AI30" s="59" t="str">
        <f>'3. Resultados Mensais'!E8</f>
        <v>Receitas</v>
      </c>
      <c r="AJ30" s="59">
        <f>'3. Resultados Mensais'!E11</f>
        <v>0</v>
      </c>
      <c r="AK30" s="59">
        <f>'3. Resultados Mensais'!I11</f>
        <v>0</v>
      </c>
      <c r="AL30" s="59">
        <f>'3. Resultados Mensais'!M11</f>
        <v>0</v>
      </c>
      <c r="AM30" s="59">
        <f>'3. Resultados Mensais'!Q11</f>
        <v>0</v>
      </c>
      <c r="AN30" s="59">
        <f>'3. Resultados Mensais'!U11</f>
        <v>0</v>
      </c>
      <c r="AO30" s="59">
        <f>'3. Resultados Mensais'!Y11</f>
        <v>0</v>
      </c>
      <c r="AP30" s="59">
        <f>'3. Resultados Mensais'!AC11</f>
        <v>0</v>
      </c>
      <c r="AQ30" s="59">
        <f>'3. Resultados Mensais'!AG11</f>
        <v>0</v>
      </c>
      <c r="AR30" s="59">
        <f>'3. Resultados Mensais'!AK11</f>
        <v>0</v>
      </c>
      <c r="AS30" s="59">
        <f>'3. Resultados Mensais'!AO11</f>
        <v>0</v>
      </c>
      <c r="AT30" s="59">
        <f>'3. Resultados Mensais'!AS11</f>
        <v>0</v>
      </c>
      <c r="AU30" s="59">
        <f>'3. Resultados Mensais'!AW11</f>
        <v>0</v>
      </c>
      <c r="AV30" s="59"/>
      <c r="AX30" s="9"/>
      <c r="AY30" s="9"/>
      <c r="AZ30" s="9"/>
    </row>
    <row r="31" spans="1:54" s="15" customFormat="1" ht="30" customHeight="1"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X31" s="9"/>
      <c r="AY31" s="9"/>
      <c r="AZ31" s="9"/>
    </row>
    <row r="32" spans="1:54" s="15" customFormat="1" ht="30" customHeight="1">
      <c r="AI32" s="59">
        <f>'3. Resultados Mensais'!B12</f>
        <v>0</v>
      </c>
      <c r="AJ32" s="59" t="s">
        <v>4</v>
      </c>
      <c r="AK32" s="59" t="s">
        <v>5</v>
      </c>
      <c r="AL32" s="59" t="s">
        <v>6</v>
      </c>
      <c r="AM32" s="59" t="s">
        <v>7</v>
      </c>
      <c r="AN32" s="59" t="s">
        <v>8</v>
      </c>
      <c r="AO32" s="59" t="s">
        <v>9</v>
      </c>
      <c r="AP32" s="59" t="s">
        <v>10</v>
      </c>
      <c r="AQ32" s="59" t="s">
        <v>11</v>
      </c>
      <c r="AR32" s="59" t="s">
        <v>12</v>
      </c>
      <c r="AS32" s="59" t="s">
        <v>13</v>
      </c>
      <c r="AT32" s="59" t="s">
        <v>14</v>
      </c>
      <c r="AU32" s="59" t="s">
        <v>15</v>
      </c>
      <c r="AV32" s="59"/>
      <c r="AX32" s="9"/>
      <c r="AY32" s="9"/>
      <c r="AZ32" s="9"/>
    </row>
    <row r="33" spans="2:52" s="15" customFormat="1" ht="30" customHeight="1">
      <c r="AI33" s="59" t="str">
        <f>'3. Resultados Mensais'!C8</f>
        <v>Orçamento Disponível</v>
      </c>
      <c r="AJ33" s="59">
        <f>'3. Resultados Mensais'!C12</f>
        <v>0</v>
      </c>
      <c r="AK33" s="59">
        <f>'3. Resultados Mensais'!G12</f>
        <v>0</v>
      </c>
      <c r="AL33" s="59">
        <f>'3. Resultados Mensais'!K12</f>
        <v>0</v>
      </c>
      <c r="AM33" s="59">
        <f>'3. Resultados Mensais'!O12</f>
        <v>0</v>
      </c>
      <c r="AN33" s="59">
        <f>'3. Resultados Mensais'!S12</f>
        <v>0</v>
      </c>
      <c r="AO33" s="59">
        <f>'3. Resultados Mensais'!W12</f>
        <v>0</v>
      </c>
      <c r="AP33" s="59">
        <f>'3. Resultados Mensais'!AA12</f>
        <v>0</v>
      </c>
      <c r="AQ33" s="59">
        <f>'3. Resultados Mensais'!AE12</f>
        <v>0</v>
      </c>
      <c r="AR33" s="59">
        <f>'3. Resultados Mensais'!AI12</f>
        <v>0</v>
      </c>
      <c r="AS33" s="59">
        <f>'3. Resultados Mensais'!AM12</f>
        <v>0</v>
      </c>
      <c r="AT33" s="59">
        <f>'3. Resultados Mensais'!AQ12</f>
        <v>0</v>
      </c>
      <c r="AU33" s="59">
        <f>'3. Resultados Mensais'!AU12</f>
        <v>0</v>
      </c>
      <c r="AV33" s="59"/>
      <c r="AX33" s="9"/>
      <c r="AY33" s="9"/>
      <c r="AZ33" s="9"/>
    </row>
    <row r="34" spans="2:52" s="15" customFormat="1" ht="30" customHeight="1">
      <c r="AI34" s="59" t="str">
        <f>'3. Resultados Mensais'!D8</f>
        <v>Custo</v>
      </c>
      <c r="AJ34" s="59">
        <f>'3. Resultados Mensais'!D12</f>
        <v>0</v>
      </c>
      <c r="AK34" s="59">
        <f>'3. Resultados Mensais'!H12</f>
        <v>0</v>
      </c>
      <c r="AL34" s="59">
        <f>'3. Resultados Mensais'!L12</f>
        <v>0</v>
      </c>
      <c r="AM34" s="59">
        <f>'3. Resultados Mensais'!P12</f>
        <v>0</v>
      </c>
      <c r="AN34" s="59">
        <f>'3. Resultados Mensais'!T12</f>
        <v>0</v>
      </c>
      <c r="AO34" s="59">
        <f>'3. Resultados Mensais'!X12</f>
        <v>0</v>
      </c>
      <c r="AP34" s="59">
        <f>'3. Resultados Mensais'!AB12</f>
        <v>0</v>
      </c>
      <c r="AQ34" s="59">
        <f>'3. Resultados Mensais'!AF12</f>
        <v>0</v>
      </c>
      <c r="AR34" s="59">
        <f>'3. Resultados Mensais'!AJ12</f>
        <v>0</v>
      </c>
      <c r="AS34" s="59">
        <f>'3. Resultados Mensais'!AN12</f>
        <v>0</v>
      </c>
      <c r="AT34" s="59">
        <f>'3. Resultados Mensais'!AR12</f>
        <v>0</v>
      </c>
      <c r="AU34" s="59">
        <f>'3. Resultados Mensais'!AV12</f>
        <v>0</v>
      </c>
      <c r="AV34" s="59"/>
      <c r="AX34" s="9"/>
      <c r="AY34" s="9"/>
      <c r="AZ34" s="9"/>
    </row>
    <row r="35" spans="2:52" s="15" customFormat="1" ht="30" customHeight="1">
      <c r="AI35" s="59" t="str">
        <f>'3. Resultados Mensais'!E8</f>
        <v>Receitas</v>
      </c>
      <c r="AJ35" s="59">
        <f>'3. Resultados Mensais'!E12</f>
        <v>0</v>
      </c>
      <c r="AK35" s="59">
        <f>'3. Resultados Mensais'!I12</f>
        <v>0</v>
      </c>
      <c r="AL35" s="59">
        <f>'3. Resultados Mensais'!M12</f>
        <v>0</v>
      </c>
      <c r="AM35" s="59">
        <f>'3. Resultados Mensais'!Q12</f>
        <v>0</v>
      </c>
      <c r="AN35" s="59">
        <f>'3. Resultados Mensais'!U12</f>
        <v>0</v>
      </c>
      <c r="AO35" s="59">
        <f>'3. Resultados Mensais'!Y12</f>
        <v>0</v>
      </c>
      <c r="AP35" s="59">
        <f>'3. Resultados Mensais'!AC12</f>
        <v>0</v>
      </c>
      <c r="AQ35" s="59">
        <f>'3. Resultados Mensais'!AG12</f>
        <v>0</v>
      </c>
      <c r="AR35" s="59">
        <f>'3. Resultados Mensais'!AK12</f>
        <v>0</v>
      </c>
      <c r="AS35" s="59">
        <f>'3. Resultados Mensais'!AO12</f>
        <v>0</v>
      </c>
      <c r="AT35" s="59">
        <f>'3. Resultados Mensais'!AS12</f>
        <v>0</v>
      </c>
      <c r="AU35" s="59">
        <f>'3. Resultados Mensais'!AW12</f>
        <v>0</v>
      </c>
      <c r="AV35" s="59"/>
      <c r="AX35" s="9"/>
      <c r="AY35" s="9"/>
      <c r="AZ35" s="9"/>
    </row>
    <row r="36" spans="2:52" s="15" customFormat="1" ht="44.1" customHeight="1"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X36" s="9"/>
      <c r="AY36" s="9"/>
      <c r="AZ36" s="9"/>
    </row>
    <row r="37" spans="2:52" s="15" customFormat="1" ht="39.950000000000003" customHeight="1">
      <c r="C37" s="209">
        <f>'3. Resultados Mensais'!B12</f>
        <v>0</v>
      </c>
      <c r="D37" s="210"/>
      <c r="E37" s="211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X37" s="9"/>
      <c r="AY37" s="9"/>
      <c r="AZ37" s="9"/>
    </row>
    <row r="38" spans="2:52" s="15" customFormat="1" ht="30" customHeight="1"/>
    <row r="39" spans="2:52" s="15" customFormat="1" ht="30" customHeight="1">
      <c r="B39" s="59">
        <f>'3. Resultados Mensais'!B13</f>
        <v>0</v>
      </c>
      <c r="C39" s="59" t="s">
        <v>4</v>
      </c>
      <c r="D39" s="59" t="s">
        <v>5</v>
      </c>
      <c r="E39" s="59" t="s">
        <v>6</v>
      </c>
      <c r="F39" s="59" t="s">
        <v>7</v>
      </c>
      <c r="G39" s="59" t="s">
        <v>8</v>
      </c>
      <c r="H39" s="59" t="s">
        <v>9</v>
      </c>
      <c r="I39" s="59" t="s">
        <v>10</v>
      </c>
      <c r="J39" s="59" t="s">
        <v>11</v>
      </c>
      <c r="K39" s="59" t="s">
        <v>12</v>
      </c>
      <c r="L39" s="59" t="s">
        <v>13</v>
      </c>
      <c r="M39" s="59" t="s">
        <v>14</v>
      </c>
      <c r="N39" s="59" t="s">
        <v>15</v>
      </c>
      <c r="O39" s="59"/>
      <c r="Q39" s="9"/>
      <c r="R39" s="9"/>
      <c r="S39" s="9"/>
    </row>
    <row r="40" spans="2:52" s="15" customFormat="1" ht="33.950000000000003" customHeight="1">
      <c r="B40" s="59" t="str">
        <f>'3. Resultados Mensais'!C8</f>
        <v>Orçamento Disponível</v>
      </c>
      <c r="C40" s="59">
        <f>'3. Resultados Mensais'!C13</f>
        <v>0</v>
      </c>
      <c r="D40" s="59">
        <f>'3. Resultados Mensais'!G13</f>
        <v>0</v>
      </c>
      <c r="E40" s="59">
        <f>'3. Resultados Mensais'!K13</f>
        <v>0</v>
      </c>
      <c r="F40" s="59">
        <f>'3. Resultados Mensais'!O13</f>
        <v>0</v>
      </c>
      <c r="G40" s="59">
        <f>'3. Resultados Mensais'!S13</f>
        <v>0</v>
      </c>
      <c r="H40" s="59">
        <f>'3. Resultados Mensais'!W13</f>
        <v>0</v>
      </c>
      <c r="I40" s="59">
        <f>'3. Resultados Mensais'!AA13</f>
        <v>0</v>
      </c>
      <c r="J40" s="59">
        <f>'3. Resultados Mensais'!AE13</f>
        <v>0</v>
      </c>
      <c r="K40" s="59">
        <f>'3. Resultados Mensais'!AI13</f>
        <v>0</v>
      </c>
      <c r="L40" s="59">
        <f>'3. Resultados Mensais'!AM13</f>
        <v>0</v>
      </c>
      <c r="M40" s="59">
        <f>'3. Resultados Mensais'!AQ13</f>
        <v>0</v>
      </c>
      <c r="N40" s="59">
        <f>'3. Resultados Mensais'!AU13</f>
        <v>0</v>
      </c>
      <c r="O40" s="59"/>
      <c r="Q40" s="9"/>
      <c r="R40" s="9"/>
      <c r="S40" s="9"/>
    </row>
    <row r="41" spans="2:52" s="15" customFormat="1" ht="32.1" customHeight="1">
      <c r="B41" s="59" t="str">
        <f>'3. Resultados Mensais'!D8</f>
        <v>Custo</v>
      </c>
      <c r="C41" s="59">
        <f>'3. Resultados Mensais'!D13</f>
        <v>0</v>
      </c>
      <c r="D41" s="59">
        <f>'3. Resultados Mensais'!H13</f>
        <v>0</v>
      </c>
      <c r="E41" s="59">
        <f>'3. Resultados Mensais'!L13</f>
        <v>0</v>
      </c>
      <c r="F41" s="59">
        <f>'3. Resultados Mensais'!P13</f>
        <v>0</v>
      </c>
      <c r="G41" s="59">
        <f>'3. Resultados Mensais'!T13</f>
        <v>0</v>
      </c>
      <c r="H41" s="59">
        <f>'3. Resultados Mensais'!X13</f>
        <v>0</v>
      </c>
      <c r="I41" s="59">
        <f>'3. Resultados Mensais'!AB13</f>
        <v>0</v>
      </c>
      <c r="J41" s="59">
        <f>'3. Resultados Mensais'!AF13</f>
        <v>0</v>
      </c>
      <c r="K41" s="59">
        <f>'3. Resultados Mensais'!AJ13</f>
        <v>0</v>
      </c>
      <c r="L41" s="59">
        <f>'3. Resultados Mensais'!AN13</f>
        <v>0</v>
      </c>
      <c r="M41" s="59">
        <f>'3. Resultados Mensais'!AR13</f>
        <v>0</v>
      </c>
      <c r="N41" s="59">
        <f>'3. Resultados Mensais'!AV13</f>
        <v>0</v>
      </c>
      <c r="O41" s="59"/>
      <c r="Q41" s="9"/>
      <c r="R41" s="9"/>
      <c r="S41" s="9"/>
    </row>
    <row r="42" spans="2:52" s="15" customFormat="1" ht="30.95" customHeight="1">
      <c r="B42" s="59" t="str">
        <f>'3. Resultados Mensais'!E8</f>
        <v>Receitas</v>
      </c>
      <c r="C42" s="59">
        <f>'3. Resultados Mensais'!E13</f>
        <v>0</v>
      </c>
      <c r="D42" s="59">
        <f>'3. Resultados Mensais'!I13</f>
        <v>0</v>
      </c>
      <c r="E42" s="59">
        <f>'3. Resultados Mensais'!M13</f>
        <v>0</v>
      </c>
      <c r="F42" s="59">
        <f>'3. Resultados Mensais'!Q13</f>
        <v>0</v>
      </c>
      <c r="G42" s="59">
        <f>'3. Resultados Mensais'!U13</f>
        <v>0</v>
      </c>
      <c r="H42" s="59">
        <f>'3. Resultados Mensais'!Y13</f>
        <v>0</v>
      </c>
      <c r="I42" s="59">
        <f>'3. Resultados Mensais'!AC13</f>
        <v>0</v>
      </c>
      <c r="J42" s="59">
        <f>'3. Resultados Mensais'!AG13</f>
        <v>0</v>
      </c>
      <c r="K42" s="59">
        <f>'3. Resultados Mensais'!AK13</f>
        <v>0</v>
      </c>
      <c r="L42" s="59">
        <f>'3. Resultados Mensais'!AO13</f>
        <v>0</v>
      </c>
      <c r="M42" s="59">
        <f>'3. Resultados Mensais'!AS13</f>
        <v>0</v>
      </c>
      <c r="N42" s="59">
        <f>'3. Resultados Mensais'!AW13</f>
        <v>0</v>
      </c>
      <c r="O42" s="59"/>
      <c r="Q42" s="9"/>
      <c r="R42" s="9"/>
      <c r="S42" s="9"/>
    </row>
    <row r="43" spans="2:52" s="15" customFormat="1" ht="30.95" customHeight="1"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Q43" s="9"/>
      <c r="R43" s="9"/>
      <c r="S43" s="9"/>
    </row>
    <row r="44" spans="2:52" s="15" customFormat="1" ht="48.95" customHeight="1"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Q44" s="9"/>
      <c r="R44" s="9"/>
      <c r="S44" s="9"/>
    </row>
    <row r="45" spans="2:52" s="15" customFormat="1" ht="39.950000000000003" customHeight="1">
      <c r="B45" s="59"/>
      <c r="C45" s="206">
        <f>'3. Resultados Mensais'!B13</f>
        <v>0</v>
      </c>
      <c r="D45" s="207"/>
      <c r="E45" s="208"/>
      <c r="G45" s="59"/>
      <c r="H45" s="59"/>
      <c r="I45" s="59"/>
      <c r="J45" s="59"/>
      <c r="N45" s="59"/>
      <c r="O45" s="59"/>
      <c r="Q45" s="9"/>
      <c r="R45" s="9"/>
      <c r="S45" s="9"/>
    </row>
    <row r="46" spans="2:52" s="15" customFormat="1" ht="54.95" customHeight="1">
      <c r="B46" s="59">
        <f>'3. Resultados Mensais'!B14</f>
        <v>0</v>
      </c>
      <c r="C46" s="59" t="s">
        <v>4</v>
      </c>
      <c r="D46" s="59" t="s">
        <v>5</v>
      </c>
      <c r="E46" s="59" t="s">
        <v>6</v>
      </c>
      <c r="F46" s="59" t="s">
        <v>7</v>
      </c>
      <c r="G46" s="59" t="s">
        <v>8</v>
      </c>
      <c r="H46" s="59" t="s">
        <v>9</v>
      </c>
      <c r="I46" s="59" t="s">
        <v>10</v>
      </c>
      <c r="J46" s="59" t="s">
        <v>11</v>
      </c>
      <c r="K46" s="59" t="s">
        <v>12</v>
      </c>
      <c r="L46" s="59" t="s">
        <v>13</v>
      </c>
      <c r="M46" s="59" t="s">
        <v>14</v>
      </c>
      <c r="N46" s="59" t="s">
        <v>15</v>
      </c>
      <c r="O46" s="59"/>
      <c r="Q46" s="9"/>
      <c r="R46" s="9"/>
      <c r="S46" s="9"/>
    </row>
    <row r="47" spans="2:52" s="15" customFormat="1" ht="33.950000000000003" customHeight="1">
      <c r="B47" s="59" t="str">
        <f>'3. Resultados Mensais'!C8</f>
        <v>Orçamento Disponível</v>
      </c>
      <c r="C47" s="59">
        <f>'3. Resultados Mensais'!C14</f>
        <v>0</v>
      </c>
      <c r="D47" s="59">
        <f>'3. Resultados Mensais'!G14</f>
        <v>0</v>
      </c>
      <c r="E47" s="59">
        <f>'3. Resultados Mensais'!K14</f>
        <v>0</v>
      </c>
      <c r="F47" s="59">
        <f>'3. Resultados Mensais'!O14</f>
        <v>0</v>
      </c>
      <c r="G47" s="59">
        <f>'3. Resultados Mensais'!S14</f>
        <v>0</v>
      </c>
      <c r="H47" s="59">
        <f>'3. Resultados Mensais'!W14</f>
        <v>0</v>
      </c>
      <c r="I47" s="59">
        <f>'3. Resultados Mensais'!AA14</f>
        <v>0</v>
      </c>
      <c r="J47" s="59">
        <f>'3. Resultados Mensais'!AE14</f>
        <v>0</v>
      </c>
      <c r="K47" s="59">
        <f>'3. Resultados Mensais'!AI14</f>
        <v>0</v>
      </c>
      <c r="L47" s="59">
        <f>'3. Resultados Mensais'!AM14</f>
        <v>0</v>
      </c>
      <c r="M47" s="59">
        <f>'3. Resultados Mensais'!AQ14</f>
        <v>0</v>
      </c>
      <c r="N47" s="59">
        <f>'3. Resultados Mensais'!AU14</f>
        <v>0</v>
      </c>
      <c r="O47" s="59"/>
      <c r="Q47" s="9"/>
      <c r="R47" s="9"/>
      <c r="S47" s="9"/>
    </row>
    <row r="48" spans="2:52" s="15" customFormat="1" ht="33.950000000000003" customHeight="1">
      <c r="B48" s="59" t="str">
        <f>'3. Resultados Mensais'!D8</f>
        <v>Custo</v>
      </c>
      <c r="C48" s="59">
        <f>'3. Resultados Mensais'!D14</f>
        <v>0</v>
      </c>
      <c r="D48" s="59">
        <f>'3. Resultados Mensais'!H14</f>
        <v>0</v>
      </c>
      <c r="E48" s="59">
        <f>'3. Resultados Mensais'!L14</f>
        <v>0</v>
      </c>
      <c r="F48" s="59">
        <f>'3. Resultados Mensais'!P14</f>
        <v>0</v>
      </c>
      <c r="G48" s="59">
        <f>'3. Resultados Mensais'!T14</f>
        <v>0</v>
      </c>
      <c r="H48" s="59">
        <f>'3. Resultados Mensais'!X14</f>
        <v>0</v>
      </c>
      <c r="I48" s="59">
        <f>'3. Resultados Mensais'!AB14</f>
        <v>0</v>
      </c>
      <c r="J48" s="59">
        <f>'3. Resultados Mensais'!AF14</f>
        <v>0</v>
      </c>
      <c r="K48" s="59">
        <f>'3. Resultados Mensais'!AJ14</f>
        <v>0</v>
      </c>
      <c r="L48" s="59">
        <f>'3. Resultados Mensais'!AN14</f>
        <v>0</v>
      </c>
      <c r="M48" s="59">
        <f>'3. Resultados Mensais'!AR14</f>
        <v>0</v>
      </c>
      <c r="N48" s="59">
        <f>'3. Resultados Mensais'!AV14</f>
        <v>0</v>
      </c>
      <c r="O48" s="59"/>
      <c r="Q48" s="9"/>
      <c r="R48" s="9"/>
      <c r="S48" s="9"/>
    </row>
    <row r="49" spans="2:19" s="15" customFormat="1" ht="33.950000000000003" customHeight="1">
      <c r="B49" s="59" t="str">
        <f>'3. Resultados Mensais'!E8</f>
        <v>Receitas</v>
      </c>
      <c r="C49" s="59">
        <f>'3. Resultados Mensais'!E14</f>
        <v>0</v>
      </c>
      <c r="D49" s="59">
        <f>'3. Resultados Mensais'!I14</f>
        <v>0</v>
      </c>
      <c r="E49" s="59">
        <f>'3. Resultados Mensais'!M14</f>
        <v>0</v>
      </c>
      <c r="F49" s="59">
        <f>'3. Resultados Mensais'!Q14</f>
        <v>0</v>
      </c>
      <c r="G49" s="59">
        <f>'3. Resultados Mensais'!U14</f>
        <v>0</v>
      </c>
      <c r="H49" s="59">
        <f>'3. Resultados Mensais'!Y14</f>
        <v>0</v>
      </c>
      <c r="I49" s="59">
        <f>'3. Resultados Mensais'!AC14</f>
        <v>0</v>
      </c>
      <c r="J49" s="59">
        <f>'3. Resultados Mensais'!AG14</f>
        <v>0</v>
      </c>
      <c r="K49" s="59">
        <f>'3. Resultados Mensais'!AK14</f>
        <v>0</v>
      </c>
      <c r="L49" s="59">
        <f>'3. Resultados Mensais'!AO14</f>
        <v>0</v>
      </c>
      <c r="M49" s="59">
        <f>'3. Resultados Mensais'!AS14</f>
        <v>0</v>
      </c>
      <c r="N49" s="59">
        <f>'3. Resultados Mensais'!AW14</f>
        <v>0</v>
      </c>
      <c r="O49" s="59"/>
      <c r="Q49" s="9"/>
      <c r="R49" s="9"/>
      <c r="S49" s="9"/>
    </row>
    <row r="50" spans="2:19" s="15" customFormat="1" ht="80.099999999999994" customHeight="1"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Q50" s="9"/>
      <c r="R50" s="9"/>
      <c r="S50" s="9"/>
    </row>
    <row r="51" spans="2:19" s="15" customFormat="1" ht="39.950000000000003" customHeight="1">
      <c r="B51" s="59"/>
      <c r="C51" s="206">
        <f>'3. Resultados Mensais'!B14</f>
        <v>0</v>
      </c>
      <c r="D51" s="207"/>
      <c r="E51" s="208"/>
      <c r="G51" s="59"/>
      <c r="H51" s="59"/>
      <c r="I51" s="59"/>
      <c r="J51" s="59"/>
      <c r="N51" s="59"/>
      <c r="O51" s="59"/>
      <c r="Q51" s="9"/>
      <c r="R51" s="9"/>
      <c r="S51" s="9"/>
    </row>
    <row r="52" spans="2:19" s="15" customFormat="1" ht="72.95" customHeight="1">
      <c r="B52" s="59">
        <f>'3. Resultados Mensais'!B15</f>
        <v>0</v>
      </c>
      <c r="C52" s="59" t="s">
        <v>4</v>
      </c>
      <c r="D52" s="59" t="s">
        <v>5</v>
      </c>
      <c r="E52" s="59" t="s">
        <v>6</v>
      </c>
      <c r="F52" s="59" t="s">
        <v>7</v>
      </c>
      <c r="G52" s="59" t="s">
        <v>8</v>
      </c>
      <c r="H52" s="59" t="s">
        <v>9</v>
      </c>
      <c r="I52" s="59" t="s">
        <v>10</v>
      </c>
      <c r="J52" s="59" t="s">
        <v>11</v>
      </c>
      <c r="K52" s="59" t="s">
        <v>12</v>
      </c>
      <c r="L52" s="59" t="s">
        <v>13</v>
      </c>
      <c r="M52" s="59" t="s">
        <v>14</v>
      </c>
      <c r="N52" s="59" t="s">
        <v>15</v>
      </c>
      <c r="O52" s="59"/>
      <c r="Q52" s="9"/>
      <c r="R52" s="9"/>
      <c r="S52" s="9"/>
    </row>
    <row r="53" spans="2:19" s="15" customFormat="1" ht="50.1" customHeight="1">
      <c r="B53" s="60" t="s">
        <v>90</v>
      </c>
      <c r="C53" s="59">
        <f>'3. Resultados Mensais'!C15</f>
        <v>0</v>
      </c>
      <c r="D53" s="59">
        <f>'3. Resultados Mensais'!G15</f>
        <v>0</v>
      </c>
      <c r="E53" s="59">
        <f>'3. Resultados Mensais'!K15</f>
        <v>0</v>
      </c>
      <c r="F53" s="59">
        <f>'3. Resultados Mensais'!O15</f>
        <v>0</v>
      </c>
      <c r="G53" s="59">
        <f>'3. Resultados Mensais'!S15</f>
        <v>0</v>
      </c>
      <c r="H53" s="59">
        <f>'3. Resultados Mensais'!W15</f>
        <v>0</v>
      </c>
      <c r="I53" s="59">
        <f>'3. Resultados Mensais'!AA15</f>
        <v>0</v>
      </c>
      <c r="J53" s="59">
        <f>'3. Resultados Mensais'!AE15</f>
        <v>0</v>
      </c>
      <c r="K53" s="59">
        <f>'3. Resultados Mensais'!AI15</f>
        <v>0</v>
      </c>
      <c r="L53" s="59">
        <f>'3. Resultados Mensais'!AM15</f>
        <v>0</v>
      </c>
      <c r="M53" s="59">
        <f>'3. Resultados Mensais'!AQ15</f>
        <v>0</v>
      </c>
      <c r="N53" s="59">
        <f>'3. Resultados Mensais'!AU15</f>
        <v>0</v>
      </c>
      <c r="O53" s="59"/>
      <c r="Q53" s="9"/>
      <c r="R53" s="9"/>
      <c r="S53" s="9"/>
    </row>
    <row r="54" spans="2:19" s="15" customFormat="1" ht="42.95" customHeight="1">
      <c r="B54" s="60" t="s">
        <v>82</v>
      </c>
      <c r="C54" s="59">
        <f>'3. Resultados Mensais'!D15</f>
        <v>0</v>
      </c>
      <c r="D54" s="59">
        <f>'3. Resultados Mensais'!H15</f>
        <v>0</v>
      </c>
      <c r="E54" s="59">
        <f>'3. Resultados Mensais'!L15</f>
        <v>0</v>
      </c>
      <c r="F54" s="59">
        <f>'3. Resultados Mensais'!P15</f>
        <v>0</v>
      </c>
      <c r="G54" s="59">
        <f>'3. Resultados Mensais'!T15</f>
        <v>0</v>
      </c>
      <c r="H54" s="59">
        <f>'3. Resultados Mensais'!X15</f>
        <v>0</v>
      </c>
      <c r="I54" s="59">
        <f>'3. Resultados Mensais'!AB15</f>
        <v>0</v>
      </c>
      <c r="J54" s="59">
        <f>'3. Resultados Mensais'!AF15</f>
        <v>0</v>
      </c>
      <c r="K54" s="59">
        <f>'3. Resultados Mensais'!AJ15</f>
        <v>0</v>
      </c>
      <c r="L54" s="59">
        <f>'3. Resultados Mensais'!AN15</f>
        <v>0</v>
      </c>
      <c r="M54" s="59">
        <f>'3. Resultados Mensais'!AR15</f>
        <v>0</v>
      </c>
      <c r="N54" s="59">
        <f>'3. Resultados Mensais'!AV15</f>
        <v>0</v>
      </c>
      <c r="O54" s="59"/>
      <c r="Q54" s="9"/>
      <c r="R54" s="9"/>
      <c r="S54" s="9"/>
    </row>
    <row r="55" spans="2:19" s="15" customFormat="1" ht="71.099999999999994" customHeight="1">
      <c r="B55" s="60" t="s">
        <v>83</v>
      </c>
      <c r="C55" s="59">
        <f>'3. Resultados Mensais'!E15</f>
        <v>0</v>
      </c>
      <c r="D55" s="59">
        <f>'3. Resultados Mensais'!I15</f>
        <v>0</v>
      </c>
      <c r="E55" s="59">
        <f>'3. Resultados Mensais'!M15</f>
        <v>0</v>
      </c>
      <c r="F55" s="59">
        <f>'3. Resultados Mensais'!Q15</f>
        <v>0</v>
      </c>
      <c r="G55" s="59">
        <f>'3. Resultados Mensais'!U15</f>
        <v>0</v>
      </c>
      <c r="H55" s="59">
        <f>'3. Resultados Mensais'!Y15</f>
        <v>0</v>
      </c>
      <c r="I55" s="59">
        <f>'3. Resultados Mensais'!AC15</f>
        <v>0</v>
      </c>
      <c r="J55" s="59">
        <f>'3. Resultados Mensais'!AG15</f>
        <v>0</v>
      </c>
      <c r="K55" s="59">
        <f>'3. Resultados Mensais'!AK15</f>
        <v>0</v>
      </c>
      <c r="L55" s="59">
        <f>'3. Resultados Mensais'!AO15</f>
        <v>0</v>
      </c>
      <c r="M55" s="59">
        <f>'3. Resultados Mensais'!AS15</f>
        <v>0</v>
      </c>
      <c r="N55" s="59">
        <f>'3. Resultados Mensais'!AW15</f>
        <v>0</v>
      </c>
      <c r="O55" s="59"/>
      <c r="Q55" s="9"/>
      <c r="R55" s="9"/>
      <c r="S55" s="9"/>
    </row>
    <row r="56" spans="2:19" s="15" customFormat="1" ht="39.950000000000003" customHeight="1">
      <c r="B56" s="59"/>
      <c r="C56" s="206">
        <f>'3. Resultados Mensais'!B15</f>
        <v>0</v>
      </c>
      <c r="D56" s="207"/>
      <c r="E56" s="208"/>
      <c r="G56" s="59"/>
      <c r="H56" s="59"/>
      <c r="I56" s="59"/>
      <c r="J56" s="59"/>
      <c r="N56" s="59"/>
      <c r="O56" s="59"/>
      <c r="Q56" s="9"/>
      <c r="R56" s="9"/>
      <c r="S56" s="9"/>
    </row>
    <row r="57" spans="2:19" s="15" customFormat="1" ht="39" customHeight="1">
      <c r="B57" s="59">
        <f>'3. Resultados Mensais'!B16</f>
        <v>0</v>
      </c>
      <c r="C57" s="59" t="s">
        <v>4</v>
      </c>
      <c r="D57" s="59" t="s">
        <v>5</v>
      </c>
      <c r="E57" s="59" t="s">
        <v>6</v>
      </c>
      <c r="F57" s="59" t="s">
        <v>7</v>
      </c>
      <c r="G57" s="59" t="s">
        <v>8</v>
      </c>
      <c r="H57" s="59" t="s">
        <v>9</v>
      </c>
      <c r="I57" s="59" t="s">
        <v>10</v>
      </c>
      <c r="J57" s="59" t="s">
        <v>11</v>
      </c>
      <c r="K57" s="59" t="s">
        <v>12</v>
      </c>
      <c r="L57" s="59" t="s">
        <v>13</v>
      </c>
      <c r="M57" s="59" t="s">
        <v>14</v>
      </c>
      <c r="N57" s="59" t="s">
        <v>15</v>
      </c>
      <c r="O57" s="59"/>
      <c r="Q57" s="9"/>
      <c r="R57" s="9"/>
      <c r="S57" s="9"/>
    </row>
    <row r="58" spans="2:19" s="15" customFormat="1" ht="54.95" customHeight="1">
      <c r="B58" s="60" t="s">
        <v>90</v>
      </c>
      <c r="C58" s="59">
        <f>'3. Resultados Mensais'!C16</f>
        <v>0</v>
      </c>
      <c r="D58" s="59">
        <f>'3. Resultados Mensais'!G16</f>
        <v>0</v>
      </c>
      <c r="E58" s="59">
        <f>'3. Resultados Mensais'!K16</f>
        <v>0</v>
      </c>
      <c r="F58" s="59">
        <f>'3. Resultados Mensais'!O16</f>
        <v>0</v>
      </c>
      <c r="G58" s="59">
        <f>'3. Resultados Mensais'!S16</f>
        <v>0</v>
      </c>
      <c r="H58" s="59">
        <f>'3. Resultados Mensais'!W16</f>
        <v>0</v>
      </c>
      <c r="I58" s="59">
        <f>'3. Resultados Mensais'!AA16</f>
        <v>0</v>
      </c>
      <c r="J58" s="59">
        <f>'3. Resultados Mensais'!AE16</f>
        <v>0</v>
      </c>
      <c r="K58" s="59">
        <f>'3. Resultados Mensais'!AI16</f>
        <v>0</v>
      </c>
      <c r="L58" s="59">
        <f>'3. Resultados Mensais'!AM16</f>
        <v>0</v>
      </c>
      <c r="M58" s="59">
        <f>'3. Resultados Mensais'!AQ16</f>
        <v>0</v>
      </c>
      <c r="N58" s="59">
        <f>'3. Resultados Mensais'!AU16</f>
        <v>0</v>
      </c>
      <c r="O58" s="59"/>
      <c r="Q58" s="9"/>
      <c r="R58" s="9"/>
      <c r="S58" s="9"/>
    </row>
    <row r="59" spans="2:19" s="15" customFormat="1" ht="39" customHeight="1">
      <c r="B59" s="60" t="s">
        <v>82</v>
      </c>
      <c r="C59" s="59">
        <f>'3. Resultados Mensais'!D16</f>
        <v>0</v>
      </c>
      <c r="D59" s="59">
        <f>'3. Resultados Mensais'!H16</f>
        <v>0</v>
      </c>
      <c r="E59" s="59">
        <f>'3. Resultados Mensais'!L16</f>
        <v>0</v>
      </c>
      <c r="F59" s="59">
        <f>'3. Resultados Mensais'!P16</f>
        <v>0</v>
      </c>
      <c r="G59" s="59">
        <f>'3. Resultados Mensais'!T16</f>
        <v>0</v>
      </c>
      <c r="H59" s="59">
        <f>'3. Resultados Mensais'!X16</f>
        <v>0</v>
      </c>
      <c r="I59" s="59">
        <f>'3. Resultados Mensais'!AB16</f>
        <v>0</v>
      </c>
      <c r="J59" s="59">
        <f>'3. Resultados Mensais'!AF16</f>
        <v>0</v>
      </c>
      <c r="K59" s="59">
        <f>'3. Resultados Mensais'!AJ16</f>
        <v>0</v>
      </c>
      <c r="L59" s="59">
        <f>'3. Resultados Mensais'!AN16</f>
        <v>0</v>
      </c>
      <c r="M59" s="59">
        <f>'3. Resultados Mensais'!AR16</f>
        <v>0</v>
      </c>
      <c r="N59" s="59">
        <f>'3. Resultados Mensais'!AV16</f>
        <v>0</v>
      </c>
      <c r="O59" s="59"/>
      <c r="Q59" s="9"/>
      <c r="R59" s="9"/>
      <c r="S59" s="9"/>
    </row>
    <row r="60" spans="2:19" s="15" customFormat="1" ht="107.1" customHeight="1">
      <c r="B60" s="60" t="s">
        <v>83</v>
      </c>
      <c r="C60" s="59">
        <f>'3. Resultados Mensais'!E16</f>
        <v>0</v>
      </c>
      <c r="D60" s="59">
        <f>'3. Resultados Mensais'!I16</f>
        <v>0</v>
      </c>
      <c r="E60" s="59">
        <f>'3. Resultados Mensais'!M16</f>
        <v>0</v>
      </c>
      <c r="F60" s="59">
        <f>'3. Resultados Mensais'!Q16</f>
        <v>0</v>
      </c>
      <c r="G60" s="59">
        <f>'3. Resultados Mensais'!U16</f>
        <v>0</v>
      </c>
      <c r="H60" s="59">
        <f>'3. Resultados Mensais'!Y16</f>
        <v>0</v>
      </c>
      <c r="I60" s="59">
        <f>'3. Resultados Mensais'!AC16</f>
        <v>0</v>
      </c>
      <c r="J60" s="59">
        <f>'3. Resultados Mensais'!AG16</f>
        <v>0</v>
      </c>
      <c r="K60" s="59">
        <f>'3. Resultados Mensais'!AK16</f>
        <v>0</v>
      </c>
      <c r="L60" s="59">
        <f>'3. Resultados Mensais'!AO16</f>
        <v>0</v>
      </c>
      <c r="M60" s="59">
        <f>'3. Resultados Mensais'!AS16</f>
        <v>0</v>
      </c>
      <c r="N60" s="59">
        <f>'3. Resultados Mensais'!AW16</f>
        <v>0</v>
      </c>
      <c r="O60" s="59"/>
      <c r="Q60" s="9"/>
      <c r="R60" s="9"/>
      <c r="S60" s="9"/>
    </row>
    <row r="61" spans="2:19" s="15" customFormat="1" ht="39.950000000000003" customHeight="1">
      <c r="B61" s="59"/>
      <c r="C61" s="206">
        <f>'3. Resultados Mensais'!B16</f>
        <v>0</v>
      </c>
      <c r="D61" s="207"/>
      <c r="E61" s="208"/>
      <c r="G61" s="59"/>
      <c r="H61" s="59"/>
      <c r="I61" s="59"/>
      <c r="J61" s="59"/>
      <c r="N61" s="59"/>
      <c r="O61" s="59"/>
      <c r="Q61" s="9"/>
      <c r="R61" s="9"/>
      <c r="S61" s="9"/>
    </row>
    <row r="62" spans="2:19" s="15" customFormat="1" ht="39" customHeight="1">
      <c r="B62" s="59">
        <f>'3. Resultados Mensais'!B17</f>
        <v>0</v>
      </c>
      <c r="C62" s="59" t="s">
        <v>4</v>
      </c>
      <c r="D62" s="59" t="s">
        <v>5</v>
      </c>
      <c r="E62" s="59" t="s">
        <v>6</v>
      </c>
      <c r="F62" s="59" t="s">
        <v>7</v>
      </c>
      <c r="G62" s="59" t="s">
        <v>8</v>
      </c>
      <c r="H62" s="59" t="s">
        <v>9</v>
      </c>
      <c r="I62" s="59" t="s">
        <v>10</v>
      </c>
      <c r="J62" s="59" t="s">
        <v>11</v>
      </c>
      <c r="K62" s="59" t="s">
        <v>12</v>
      </c>
      <c r="L62" s="59" t="s">
        <v>13</v>
      </c>
      <c r="M62" s="59" t="s">
        <v>14</v>
      </c>
      <c r="N62" s="59" t="s">
        <v>15</v>
      </c>
      <c r="O62" s="59"/>
      <c r="Q62" s="9"/>
      <c r="R62" s="9"/>
      <c r="S62" s="9"/>
    </row>
    <row r="63" spans="2:19" s="15" customFormat="1" ht="39" customHeight="1">
      <c r="B63" s="60" t="s">
        <v>90</v>
      </c>
      <c r="C63" s="59">
        <f>'3. Resultados Mensais'!C17</f>
        <v>0</v>
      </c>
      <c r="D63" s="59">
        <f>'3. Resultados Mensais'!G17</f>
        <v>0</v>
      </c>
      <c r="E63" s="59">
        <f>'3. Resultados Mensais'!K17</f>
        <v>0</v>
      </c>
      <c r="F63" s="59">
        <f>'3. Resultados Mensais'!O17</f>
        <v>0</v>
      </c>
      <c r="G63" s="59">
        <f>'3. Resultados Mensais'!S17</f>
        <v>0</v>
      </c>
      <c r="H63" s="59">
        <f>'3. Resultados Mensais'!W17</f>
        <v>0</v>
      </c>
      <c r="I63" s="59">
        <f>'3. Resultados Mensais'!AA17</f>
        <v>0</v>
      </c>
      <c r="J63" s="59">
        <f>'3. Resultados Mensais'!AE17</f>
        <v>0</v>
      </c>
      <c r="K63" s="59">
        <f>'3. Resultados Mensais'!AI17</f>
        <v>0</v>
      </c>
      <c r="L63" s="59">
        <f>'3. Resultados Mensais'!AM17</f>
        <v>0</v>
      </c>
      <c r="M63" s="59">
        <f>'3. Resultados Mensais'!AQ17</f>
        <v>0</v>
      </c>
      <c r="N63" s="59">
        <f>'3. Resultados Mensais'!AU17</f>
        <v>0</v>
      </c>
      <c r="O63" s="59"/>
      <c r="Q63" s="9"/>
      <c r="R63" s="9"/>
      <c r="S63" s="9"/>
    </row>
    <row r="64" spans="2:19" s="15" customFormat="1" ht="33" customHeight="1">
      <c r="B64" s="60" t="s">
        <v>82</v>
      </c>
      <c r="C64" s="59">
        <f>'3. Resultados Mensais'!D17</f>
        <v>0</v>
      </c>
      <c r="D64" s="59">
        <f>'3. Resultados Mensais'!H17</f>
        <v>0</v>
      </c>
      <c r="E64" s="59">
        <f>'3. Resultados Mensais'!L17</f>
        <v>0</v>
      </c>
      <c r="F64" s="59">
        <f>'3. Resultados Mensais'!P17</f>
        <v>0</v>
      </c>
      <c r="G64" s="59">
        <f>'3. Resultados Mensais'!T17</f>
        <v>0</v>
      </c>
      <c r="H64" s="59">
        <f>'3. Resultados Mensais'!X17</f>
        <v>0</v>
      </c>
      <c r="I64" s="59">
        <f>'3. Resultados Mensais'!AB17</f>
        <v>0</v>
      </c>
      <c r="J64" s="59">
        <f>'3. Resultados Mensais'!AF17</f>
        <v>0</v>
      </c>
      <c r="K64" s="59">
        <f>'3. Resultados Mensais'!AJ17</f>
        <v>0</v>
      </c>
      <c r="L64" s="59">
        <f>'3. Resultados Mensais'!AN17</f>
        <v>0</v>
      </c>
      <c r="M64" s="59">
        <f>'3. Resultados Mensais'!AR17</f>
        <v>0</v>
      </c>
      <c r="N64" s="59">
        <f>'3. Resultados Mensais'!AV17</f>
        <v>0</v>
      </c>
      <c r="O64" s="59"/>
      <c r="Q64" s="9"/>
      <c r="R64" s="9"/>
      <c r="S64" s="9"/>
    </row>
    <row r="65" spans="2:19" s="15" customFormat="1" ht="39" customHeight="1">
      <c r="B65" s="60" t="s">
        <v>83</v>
      </c>
      <c r="C65" s="59">
        <f>'3. Resultados Mensais'!E17</f>
        <v>0</v>
      </c>
      <c r="D65" s="59">
        <f>'3. Resultados Mensais'!I17</f>
        <v>0</v>
      </c>
      <c r="E65" s="59">
        <f>'3. Resultados Mensais'!M17</f>
        <v>0</v>
      </c>
      <c r="F65" s="59">
        <f>'3. Resultados Mensais'!Q17</f>
        <v>0</v>
      </c>
      <c r="G65" s="59">
        <f>'3. Resultados Mensais'!U17</f>
        <v>0</v>
      </c>
      <c r="H65" s="59">
        <f>'3. Resultados Mensais'!Y17</f>
        <v>0</v>
      </c>
      <c r="I65" s="59">
        <f>'3. Resultados Mensais'!AC17</f>
        <v>0</v>
      </c>
      <c r="J65" s="59">
        <f>'3. Resultados Mensais'!AG17</f>
        <v>0</v>
      </c>
      <c r="K65" s="59">
        <f>'3. Resultados Mensais'!AK17</f>
        <v>0</v>
      </c>
      <c r="L65" s="59">
        <f>'3. Resultados Mensais'!AO17</f>
        <v>0</v>
      </c>
      <c r="M65" s="59">
        <f>'3. Resultados Mensais'!AS17</f>
        <v>0</v>
      </c>
      <c r="N65" s="59">
        <f>'3. Resultados Mensais'!AW17</f>
        <v>0</v>
      </c>
      <c r="O65" s="59"/>
      <c r="Q65" s="9"/>
      <c r="R65" s="9"/>
      <c r="S65" s="9"/>
    </row>
    <row r="66" spans="2:19" s="15" customFormat="1" ht="39" customHeight="1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Q66" s="9"/>
      <c r="R66" s="9"/>
      <c r="S66" s="9"/>
    </row>
    <row r="67" spans="2:19" s="15" customFormat="1" ht="33.950000000000003" customHeight="1">
      <c r="B67" s="59">
        <f>'3. Resultados Mensais'!B18</f>
        <v>0</v>
      </c>
      <c r="C67" s="59" t="s">
        <v>4</v>
      </c>
      <c r="D67" s="59" t="s">
        <v>5</v>
      </c>
      <c r="E67" s="59" t="s">
        <v>6</v>
      </c>
      <c r="F67" s="59" t="s">
        <v>7</v>
      </c>
      <c r="G67" s="59" t="s">
        <v>8</v>
      </c>
      <c r="H67" s="59" t="s">
        <v>9</v>
      </c>
      <c r="I67" s="59" t="s">
        <v>10</v>
      </c>
      <c r="J67" s="59" t="s">
        <v>11</v>
      </c>
      <c r="K67" s="59" t="s">
        <v>12</v>
      </c>
      <c r="L67" s="59" t="s">
        <v>13</v>
      </c>
      <c r="M67" s="59" t="s">
        <v>14</v>
      </c>
      <c r="N67" s="59" t="s">
        <v>15</v>
      </c>
      <c r="O67" s="59"/>
      <c r="Q67" s="9"/>
      <c r="R67" s="9"/>
      <c r="S67" s="9"/>
    </row>
    <row r="68" spans="2:19" s="15" customFormat="1" ht="9.9499999999999993" customHeight="1">
      <c r="B68" s="60" t="s">
        <v>90</v>
      </c>
      <c r="C68" s="59">
        <f>'3. Resultados Mensais'!C18</f>
        <v>0</v>
      </c>
      <c r="D68" s="59">
        <f>'3. Resultados Mensais'!G18</f>
        <v>0</v>
      </c>
      <c r="E68" s="59">
        <f>'3. Resultados Mensais'!K18</f>
        <v>0</v>
      </c>
      <c r="F68" s="59">
        <f>'3. Resultados Mensais'!O18</f>
        <v>0</v>
      </c>
      <c r="G68" s="59">
        <f>'3. Resultados Mensais'!S18</f>
        <v>0</v>
      </c>
      <c r="H68" s="59">
        <f>'3. Resultados Mensais'!W18</f>
        <v>0</v>
      </c>
      <c r="I68" s="59">
        <f>'3. Resultados Mensais'!AA18</f>
        <v>0</v>
      </c>
      <c r="J68" s="59">
        <f>'3. Resultados Mensais'!AE18</f>
        <v>0</v>
      </c>
      <c r="K68" s="59">
        <f>'3. Resultados Mensais'!AI18</f>
        <v>0</v>
      </c>
      <c r="L68" s="59">
        <f>'3. Resultados Mensais'!AM18</f>
        <v>0</v>
      </c>
      <c r="M68" s="59">
        <f>'3. Resultados Mensais'!AQ18</f>
        <v>0</v>
      </c>
      <c r="N68" s="59">
        <f>'3. Resultados Mensais'!AU18</f>
        <v>0</v>
      </c>
      <c r="O68" s="59"/>
      <c r="Q68" s="9"/>
      <c r="R68" s="9"/>
      <c r="S68" s="9"/>
    </row>
    <row r="69" spans="2:19" s="15" customFormat="1" ht="12" customHeight="1">
      <c r="B69" s="60" t="s">
        <v>82</v>
      </c>
      <c r="C69" s="59">
        <f>'3. Resultados Mensais'!D18</f>
        <v>0</v>
      </c>
      <c r="D69" s="59">
        <f>'3. Resultados Mensais'!H18</f>
        <v>0</v>
      </c>
      <c r="E69" s="59">
        <f>'3. Resultados Mensais'!L18</f>
        <v>0</v>
      </c>
      <c r="F69" s="59">
        <f>'3. Resultados Mensais'!P18</f>
        <v>0</v>
      </c>
      <c r="G69" s="59">
        <f>'3. Resultados Mensais'!T18</f>
        <v>0</v>
      </c>
      <c r="H69" s="59">
        <f>'3. Resultados Mensais'!X18</f>
        <v>0</v>
      </c>
      <c r="I69" s="59">
        <f>'3. Resultados Mensais'!AB18</f>
        <v>0</v>
      </c>
      <c r="J69" s="59">
        <f>'3. Resultados Mensais'!AF18</f>
        <v>0</v>
      </c>
      <c r="K69" s="59">
        <f>'3. Resultados Mensais'!AJ18</f>
        <v>0</v>
      </c>
      <c r="L69" s="59">
        <f>'3. Resultados Mensais'!AN18</f>
        <v>0</v>
      </c>
      <c r="M69" s="59">
        <f>'3. Resultados Mensais'!AR18</f>
        <v>0</v>
      </c>
      <c r="N69" s="59">
        <f>'3. Resultados Mensais'!AV18</f>
        <v>0</v>
      </c>
      <c r="O69" s="59"/>
      <c r="Q69" s="9"/>
      <c r="R69" s="9"/>
      <c r="S69" s="9"/>
    </row>
    <row r="70" spans="2:19" s="15" customFormat="1" ht="11.1" customHeight="1">
      <c r="B70" s="60" t="s">
        <v>83</v>
      </c>
      <c r="C70" s="59">
        <f>'3. Resultados Mensais'!E18</f>
        <v>0</v>
      </c>
      <c r="D70" s="59">
        <f>'3. Resultados Mensais'!I18</f>
        <v>0</v>
      </c>
      <c r="E70" s="59">
        <f>'3. Resultados Mensais'!M18</f>
        <v>0</v>
      </c>
      <c r="F70" s="59">
        <f>'3. Resultados Mensais'!Q18</f>
        <v>0</v>
      </c>
      <c r="G70" s="59">
        <f>'3. Resultados Mensais'!U18</f>
        <v>0</v>
      </c>
      <c r="H70" s="59">
        <f>'3. Resultados Mensais'!Y18</f>
        <v>0</v>
      </c>
      <c r="I70" s="59">
        <f>'3. Resultados Mensais'!AC18</f>
        <v>0</v>
      </c>
      <c r="J70" s="59">
        <f>'3. Resultados Mensais'!AG18</f>
        <v>0</v>
      </c>
      <c r="K70" s="59">
        <f>'3. Resultados Mensais'!AK18</f>
        <v>0</v>
      </c>
      <c r="L70" s="59">
        <f>'3. Resultados Mensais'!AO18</f>
        <v>0</v>
      </c>
      <c r="M70" s="59">
        <f>'3. Resultados Mensais'!AS18</f>
        <v>0</v>
      </c>
      <c r="N70" s="59">
        <f>'3. Resultados Mensais'!AW18</f>
        <v>0</v>
      </c>
      <c r="O70" s="59"/>
      <c r="Q70" s="9"/>
      <c r="R70" s="9"/>
      <c r="S70" s="9"/>
    </row>
    <row r="71" spans="2:19" ht="39.950000000000003" customHeight="1">
      <c r="B71" s="59"/>
      <c r="C71" s="206">
        <f>'3. Resultados Mensais'!B17</f>
        <v>0</v>
      </c>
      <c r="D71" s="207"/>
      <c r="E71" s="208"/>
      <c r="G71" s="59"/>
      <c r="H71" s="59"/>
      <c r="I71" s="59"/>
      <c r="J71" s="59"/>
      <c r="N71" s="59"/>
      <c r="O71" s="59"/>
    </row>
    <row r="83" spans="3:5" ht="29.1" customHeight="1"/>
    <row r="88" spans="3:5" ht="39.950000000000003" customHeight="1">
      <c r="C88" s="209">
        <f>'3. Resultados Mensais'!B18</f>
        <v>0</v>
      </c>
      <c r="D88" s="210"/>
      <c r="E88" s="211"/>
    </row>
    <row r="143" spans="19:31" ht="15" customHeight="1"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</row>
    <row r="144" spans="19:31" ht="15" customHeight="1"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1"/>
      <c r="AE144" s="91"/>
    </row>
    <row r="145" spans="19:31" ht="15" customHeight="1">
      <c r="S145" s="91" t="s">
        <v>127</v>
      </c>
      <c r="T145" s="91" t="s">
        <v>4</v>
      </c>
      <c r="U145" s="91" t="s">
        <v>5</v>
      </c>
      <c r="V145" s="91" t="s">
        <v>6</v>
      </c>
      <c r="W145" s="91" t="s">
        <v>7</v>
      </c>
      <c r="X145" s="91" t="s">
        <v>8</v>
      </c>
      <c r="Y145" s="91" t="s">
        <v>9</v>
      </c>
      <c r="Z145" s="91" t="s">
        <v>10</v>
      </c>
      <c r="AA145" s="91" t="s">
        <v>11</v>
      </c>
      <c r="AB145" s="91" t="s">
        <v>12</v>
      </c>
      <c r="AC145" s="91" t="s">
        <v>13</v>
      </c>
      <c r="AD145" s="91" t="s">
        <v>14</v>
      </c>
      <c r="AE145" s="91" t="s">
        <v>15</v>
      </c>
    </row>
    <row r="146" spans="19:31" ht="15" customHeight="1">
      <c r="S146" s="91">
        <f>'3. Resultados Mensais'!B9</f>
        <v>0</v>
      </c>
      <c r="T146" s="91" t="str">
        <f>'3. Resultados Mensais'!F9</f>
        <v/>
      </c>
      <c r="U146" s="91" t="str">
        <f>'3. Resultados Mensais'!J9</f>
        <v/>
      </c>
      <c r="V146" s="91" t="str">
        <f>'3. Resultados Mensais'!N9</f>
        <v/>
      </c>
      <c r="W146" s="91" t="str">
        <f>'3. Resultados Mensais'!R9</f>
        <v/>
      </c>
      <c r="X146" s="91" t="str">
        <f>'3. Resultados Mensais'!V9</f>
        <v/>
      </c>
      <c r="Y146" s="91" t="str">
        <f>'3. Resultados Mensais'!Z9</f>
        <v/>
      </c>
      <c r="Z146" s="91" t="str">
        <f>'3. Resultados Mensais'!AD9</f>
        <v/>
      </c>
      <c r="AA146" s="91" t="str">
        <f>'3. Resultados Mensais'!AH9</f>
        <v/>
      </c>
      <c r="AB146" s="91" t="str">
        <f>'3. Resultados Mensais'!AL9</f>
        <v/>
      </c>
      <c r="AC146" s="91" t="str">
        <f>'3. Resultados Mensais'!AP9</f>
        <v/>
      </c>
      <c r="AD146" s="91" t="str">
        <f>'3. Resultados Mensais'!AT9</f>
        <v/>
      </c>
      <c r="AE146" s="91" t="str">
        <f>'3. Resultados Mensais'!AX9</f>
        <v/>
      </c>
    </row>
    <row r="147" spans="19:31" ht="15" customHeight="1">
      <c r="S147" s="91">
        <f>'3. Resultados Mensais'!B10</f>
        <v>0</v>
      </c>
      <c r="T147" s="91" t="str">
        <f>'3. Resultados Mensais'!F10</f>
        <v/>
      </c>
      <c r="U147" s="91" t="str">
        <f>'3. Resultados Mensais'!J10</f>
        <v/>
      </c>
      <c r="V147" s="91" t="str">
        <f>'3. Resultados Mensais'!N10</f>
        <v/>
      </c>
      <c r="W147" s="91" t="str">
        <f>'3. Resultados Mensais'!R10</f>
        <v/>
      </c>
      <c r="X147" s="91" t="str">
        <f>'3. Resultados Mensais'!V10</f>
        <v/>
      </c>
      <c r="Y147" s="91" t="str">
        <f>'3. Resultados Mensais'!Z10</f>
        <v/>
      </c>
      <c r="Z147" s="91" t="str">
        <f>'3. Resultados Mensais'!AD10</f>
        <v/>
      </c>
      <c r="AA147" s="91" t="str">
        <f>'3. Resultados Mensais'!AH10</f>
        <v/>
      </c>
      <c r="AB147" s="91" t="str">
        <f>'3. Resultados Mensais'!AL10</f>
        <v/>
      </c>
      <c r="AC147" s="91" t="str">
        <f>'3. Resultados Mensais'!AP10</f>
        <v/>
      </c>
      <c r="AD147" s="91" t="str">
        <f>'3. Resultados Mensais'!AT10</f>
        <v/>
      </c>
      <c r="AE147" s="91" t="str">
        <f>'3. Resultados Mensais'!AX10</f>
        <v/>
      </c>
    </row>
    <row r="148" spans="19:31" ht="15" customHeight="1">
      <c r="S148" s="91">
        <f>'3. Resultados Mensais'!B11</f>
        <v>0</v>
      </c>
      <c r="T148" s="91" t="str">
        <f>'3. Resultados Mensais'!F11</f>
        <v/>
      </c>
      <c r="U148" s="91" t="str">
        <f>'3. Resultados Mensais'!J11</f>
        <v/>
      </c>
      <c r="V148" s="91" t="str">
        <f>'3. Resultados Mensais'!N11</f>
        <v/>
      </c>
      <c r="W148" s="91" t="str">
        <f>'3. Resultados Mensais'!R11</f>
        <v/>
      </c>
      <c r="X148" s="91" t="str">
        <f>'3. Resultados Mensais'!V11</f>
        <v/>
      </c>
      <c r="Y148" s="91" t="str">
        <f>'3. Resultados Mensais'!Z11</f>
        <v/>
      </c>
      <c r="Z148" s="91" t="str">
        <f>'3. Resultados Mensais'!AD11</f>
        <v/>
      </c>
      <c r="AA148" s="91" t="str">
        <f>'3. Resultados Mensais'!AH11</f>
        <v/>
      </c>
      <c r="AB148" s="91" t="str">
        <f>'3. Resultados Mensais'!AL11</f>
        <v/>
      </c>
      <c r="AC148" s="91" t="str">
        <f>'3. Resultados Mensais'!AP11</f>
        <v/>
      </c>
      <c r="AD148" s="91" t="str">
        <f>'3. Resultados Mensais'!AT11</f>
        <v/>
      </c>
      <c r="AE148" s="91" t="str">
        <f>'3. Resultados Mensais'!AX11</f>
        <v/>
      </c>
    </row>
    <row r="149" spans="19:31" ht="15" customHeight="1">
      <c r="S149" s="91">
        <f>'3. Resultados Mensais'!B12</f>
        <v>0</v>
      </c>
      <c r="T149" s="91" t="str">
        <f>'3. Resultados Mensais'!F12</f>
        <v/>
      </c>
      <c r="U149" s="91" t="str">
        <f>'3. Resultados Mensais'!J12</f>
        <v/>
      </c>
      <c r="V149" s="91" t="str">
        <f>'3. Resultados Mensais'!N12</f>
        <v/>
      </c>
      <c r="W149" s="91" t="str">
        <f>'3. Resultados Mensais'!R12</f>
        <v/>
      </c>
      <c r="X149" s="91" t="str">
        <f>'3. Resultados Mensais'!V12</f>
        <v/>
      </c>
      <c r="Y149" s="91" t="str">
        <f>'3. Resultados Mensais'!Z12</f>
        <v/>
      </c>
      <c r="Z149" s="91" t="str">
        <f>'3. Resultados Mensais'!AD12</f>
        <v/>
      </c>
      <c r="AA149" s="91" t="str">
        <f>'3. Resultados Mensais'!AH12</f>
        <v/>
      </c>
      <c r="AB149" s="91" t="str">
        <f>'3. Resultados Mensais'!AL12</f>
        <v/>
      </c>
      <c r="AC149" s="91" t="str">
        <f>'3. Resultados Mensais'!AP12</f>
        <v/>
      </c>
      <c r="AD149" s="91" t="str">
        <f>'3. Resultados Mensais'!AT12</f>
        <v/>
      </c>
      <c r="AE149" s="91" t="str">
        <f>'3. Resultados Mensais'!AX12</f>
        <v/>
      </c>
    </row>
    <row r="150" spans="19:31" ht="15" customHeight="1">
      <c r="S150" s="91">
        <f>'3. Resultados Mensais'!B13</f>
        <v>0</v>
      </c>
      <c r="T150" s="91" t="str">
        <f>'3. Resultados Mensais'!F13</f>
        <v/>
      </c>
      <c r="U150" s="91" t="str">
        <f>'3. Resultados Mensais'!J13</f>
        <v/>
      </c>
      <c r="V150" s="91" t="str">
        <f>'3. Resultados Mensais'!N13</f>
        <v/>
      </c>
      <c r="W150" s="91" t="str">
        <f>'3. Resultados Mensais'!R13</f>
        <v/>
      </c>
      <c r="X150" s="91" t="str">
        <f>'3. Resultados Mensais'!V13</f>
        <v/>
      </c>
      <c r="Y150" s="91" t="str">
        <f>'3. Resultados Mensais'!Z13</f>
        <v/>
      </c>
      <c r="Z150" s="91" t="str">
        <f>'3. Resultados Mensais'!AD13</f>
        <v/>
      </c>
      <c r="AA150" s="91" t="str">
        <f>'3. Resultados Mensais'!AH13</f>
        <v/>
      </c>
      <c r="AB150" s="91" t="str">
        <f>'3. Resultados Mensais'!AL13</f>
        <v/>
      </c>
      <c r="AC150" s="91" t="str">
        <f>'3. Resultados Mensais'!AP13</f>
        <v/>
      </c>
      <c r="AD150" s="91" t="str">
        <f>'3. Resultados Mensais'!AT13</f>
        <v/>
      </c>
      <c r="AE150" s="91" t="str">
        <f>'3. Resultados Mensais'!AX13</f>
        <v/>
      </c>
    </row>
    <row r="151" spans="19:31" ht="15" customHeight="1">
      <c r="S151" s="91">
        <f>'3. Resultados Mensais'!B14</f>
        <v>0</v>
      </c>
      <c r="T151" s="91" t="str">
        <f>'3. Resultados Mensais'!F14</f>
        <v/>
      </c>
      <c r="U151" s="91" t="str">
        <f>'3. Resultados Mensais'!J14</f>
        <v/>
      </c>
      <c r="V151" s="91" t="str">
        <f>'3. Resultados Mensais'!N14</f>
        <v/>
      </c>
      <c r="W151" s="91" t="str">
        <f>'3. Resultados Mensais'!R14</f>
        <v/>
      </c>
      <c r="X151" s="91" t="str">
        <f>'3. Resultados Mensais'!V14</f>
        <v/>
      </c>
      <c r="Y151" s="91" t="str">
        <f>'3. Resultados Mensais'!Z14</f>
        <v/>
      </c>
      <c r="Z151" s="91" t="str">
        <f>'3. Resultados Mensais'!AD14</f>
        <v/>
      </c>
      <c r="AA151" s="91" t="str">
        <f>'3. Resultados Mensais'!AH14</f>
        <v/>
      </c>
      <c r="AB151" s="91" t="str">
        <f>'3. Resultados Mensais'!AL14</f>
        <v/>
      </c>
      <c r="AC151" s="91" t="str">
        <f>'3. Resultados Mensais'!AP14</f>
        <v/>
      </c>
      <c r="AD151" s="91" t="str">
        <f>'3. Resultados Mensais'!AT14</f>
        <v/>
      </c>
      <c r="AE151" s="91" t="str">
        <f>'3. Resultados Mensais'!AX14</f>
        <v/>
      </c>
    </row>
    <row r="152" spans="19:31" ht="15" customHeight="1">
      <c r="S152" s="91">
        <f>'3. Resultados Mensais'!B15</f>
        <v>0</v>
      </c>
      <c r="T152" s="91" t="str">
        <f>'3. Resultados Mensais'!F15</f>
        <v/>
      </c>
      <c r="U152" s="91" t="str">
        <f>'3. Resultados Mensais'!J15</f>
        <v/>
      </c>
      <c r="V152" s="91" t="str">
        <f>'3. Resultados Mensais'!N15</f>
        <v/>
      </c>
      <c r="W152" s="91" t="str">
        <f>'3. Resultados Mensais'!R15</f>
        <v/>
      </c>
      <c r="X152" s="91" t="str">
        <f>'3. Resultados Mensais'!V15</f>
        <v/>
      </c>
      <c r="Y152" s="91" t="str">
        <f>'3. Resultados Mensais'!Z15</f>
        <v/>
      </c>
      <c r="Z152" s="91" t="str">
        <f>'3. Resultados Mensais'!AD15</f>
        <v/>
      </c>
      <c r="AA152" s="91" t="str">
        <f>'3. Resultados Mensais'!AH15</f>
        <v/>
      </c>
      <c r="AB152" s="91" t="str">
        <f>'3. Resultados Mensais'!AL15</f>
        <v/>
      </c>
      <c r="AC152" s="91" t="str">
        <f>'3. Resultados Mensais'!AP15</f>
        <v/>
      </c>
      <c r="AD152" s="91" t="str">
        <f>'3. Resultados Mensais'!AT15</f>
        <v/>
      </c>
      <c r="AE152" s="91" t="str">
        <f>'3. Resultados Mensais'!AX15</f>
        <v/>
      </c>
    </row>
    <row r="153" spans="19:31" ht="15" customHeight="1">
      <c r="S153" s="91">
        <f>'3. Resultados Mensais'!B16</f>
        <v>0</v>
      </c>
      <c r="T153" s="91" t="str">
        <f>'3. Resultados Mensais'!F16</f>
        <v/>
      </c>
      <c r="U153" s="91" t="str">
        <f>'3. Resultados Mensais'!J16</f>
        <v/>
      </c>
      <c r="V153" s="91" t="str">
        <f>'3. Resultados Mensais'!N16</f>
        <v/>
      </c>
      <c r="W153" s="91" t="str">
        <f>'3. Resultados Mensais'!R16</f>
        <v/>
      </c>
      <c r="X153" s="91" t="str">
        <f>'3. Resultados Mensais'!V16</f>
        <v/>
      </c>
      <c r="Y153" s="91" t="str">
        <f>'3. Resultados Mensais'!Z16</f>
        <v/>
      </c>
      <c r="Z153" s="91" t="str">
        <f>'3. Resultados Mensais'!AD16</f>
        <v/>
      </c>
      <c r="AA153" s="91" t="str">
        <f>'3. Resultados Mensais'!AH16</f>
        <v/>
      </c>
      <c r="AB153" s="91" t="str">
        <f>'3. Resultados Mensais'!AL16</f>
        <v/>
      </c>
      <c r="AC153" s="91" t="str">
        <f>'3. Resultados Mensais'!AP16</f>
        <v/>
      </c>
      <c r="AD153" s="91" t="str">
        <f>'3. Resultados Mensais'!AT16</f>
        <v/>
      </c>
      <c r="AE153" s="91" t="str">
        <f>'3. Resultados Mensais'!AX16</f>
        <v/>
      </c>
    </row>
    <row r="154" spans="19:31" ht="15" customHeight="1">
      <c r="S154" s="91">
        <f>'3. Resultados Mensais'!B17</f>
        <v>0</v>
      </c>
      <c r="T154" s="91" t="str">
        <f>'3. Resultados Mensais'!F17</f>
        <v/>
      </c>
      <c r="U154" s="91" t="str">
        <f>'3. Resultados Mensais'!J17</f>
        <v/>
      </c>
      <c r="V154" s="91" t="str">
        <f>'3. Resultados Mensais'!N17</f>
        <v/>
      </c>
      <c r="W154" s="91" t="str">
        <f>'3. Resultados Mensais'!R17</f>
        <v/>
      </c>
      <c r="X154" s="91" t="str">
        <f>'3. Resultados Mensais'!V17</f>
        <v/>
      </c>
      <c r="Y154" s="91" t="str">
        <f>'3. Resultados Mensais'!Z17</f>
        <v/>
      </c>
      <c r="Z154" s="91" t="str">
        <f>'3. Resultados Mensais'!AD17</f>
        <v/>
      </c>
      <c r="AA154" s="91" t="str">
        <f>'3. Resultados Mensais'!AH17</f>
        <v/>
      </c>
      <c r="AB154" s="91" t="str">
        <f>'3. Resultados Mensais'!AL17</f>
        <v/>
      </c>
      <c r="AC154" s="91" t="str">
        <f>'3. Resultados Mensais'!AP17</f>
        <v/>
      </c>
      <c r="AD154" s="91" t="str">
        <f>'3. Resultados Mensais'!AT17</f>
        <v/>
      </c>
      <c r="AE154" s="91" t="str">
        <f>'3. Resultados Mensais'!AX17</f>
        <v/>
      </c>
    </row>
    <row r="155" spans="19:31" ht="15" customHeight="1">
      <c r="S155" s="91">
        <f>'3. Resultados Mensais'!B18</f>
        <v>0</v>
      </c>
      <c r="T155" s="91" t="str">
        <f>'3. Resultados Mensais'!F18</f>
        <v/>
      </c>
      <c r="U155" s="91" t="str">
        <f>'3. Resultados Mensais'!J18</f>
        <v/>
      </c>
      <c r="V155" s="91" t="str">
        <f>'3. Resultados Mensais'!N18</f>
        <v/>
      </c>
      <c r="W155" s="91" t="str">
        <f>'3. Resultados Mensais'!R18</f>
        <v/>
      </c>
      <c r="X155" s="91" t="str">
        <f>'3. Resultados Mensais'!V18</f>
        <v/>
      </c>
      <c r="Y155" s="91" t="str">
        <f>'3. Resultados Mensais'!Z18</f>
        <v/>
      </c>
      <c r="Z155" s="91" t="str">
        <f>'3. Resultados Mensais'!AD18</f>
        <v/>
      </c>
      <c r="AA155" s="91" t="str">
        <f>'3. Resultados Mensais'!AH18</f>
        <v/>
      </c>
      <c r="AB155" s="91" t="str">
        <f>'3. Resultados Mensais'!AL18</f>
        <v/>
      </c>
      <c r="AC155" s="91" t="str">
        <f>'3. Resultados Mensais'!AP18</f>
        <v/>
      </c>
      <c r="AD155" s="91" t="str">
        <f>'3. Resultados Mensais'!AT18</f>
        <v/>
      </c>
      <c r="AE155" s="91" t="str">
        <f>'3. Resultados Mensais'!AX18</f>
        <v/>
      </c>
    </row>
    <row r="156" spans="19:31" ht="15" customHeight="1">
      <c r="S156" s="91" t="s">
        <v>23</v>
      </c>
      <c r="T156" s="91">
        <f>'3. Resultados Mensais'!F19</f>
        <v>0</v>
      </c>
      <c r="U156" s="91">
        <f>'3. Resultados Mensais'!J19</f>
        <v>0</v>
      </c>
      <c r="V156" s="91">
        <f>'3. Resultados Mensais'!N19</f>
        <v>0</v>
      </c>
      <c r="W156" s="91">
        <f>'3. Resultados Mensais'!R19</f>
        <v>0</v>
      </c>
      <c r="X156" s="91">
        <f>'3. Resultados Mensais'!V19</f>
        <v>0</v>
      </c>
      <c r="Y156" s="91">
        <f>'3. Resultados Mensais'!Z19</f>
        <v>0</v>
      </c>
      <c r="Z156" s="91">
        <f>'3. Resultados Mensais'!AD19</f>
        <v>0</v>
      </c>
      <c r="AA156" s="91">
        <f>'3. Resultados Mensais'!AH19</f>
        <v>0</v>
      </c>
      <c r="AB156" s="91">
        <f>'3. Resultados Mensais'!AL19</f>
        <v>0</v>
      </c>
      <c r="AC156" s="91">
        <f>'3. Resultados Mensais'!AP19</f>
        <v>0</v>
      </c>
      <c r="AD156" s="91">
        <f>'3. Resultados Mensais'!AT19</f>
        <v>0</v>
      </c>
      <c r="AE156" s="91">
        <f>'3. Resultados Mensais'!AX19</f>
        <v>0</v>
      </c>
    </row>
    <row r="157" spans="19:31" ht="15" customHeight="1"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</row>
    <row r="158" spans="19:31" ht="15" customHeight="1"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1"/>
    </row>
  </sheetData>
  <mergeCells count="12">
    <mergeCell ref="D3:N3"/>
    <mergeCell ref="C45:E45"/>
    <mergeCell ref="C7:E7"/>
    <mergeCell ref="C13:E13"/>
    <mergeCell ref="C21:E21"/>
    <mergeCell ref="C29:E29"/>
    <mergeCell ref="C37:E37"/>
    <mergeCell ref="C51:E51"/>
    <mergeCell ref="C56:E56"/>
    <mergeCell ref="C61:E61"/>
    <mergeCell ref="C71:E71"/>
    <mergeCell ref="C88:E88"/>
  </mergeCells>
  <phoneticPr fontId="8" type="noConversion"/>
  <hyperlinks>
    <hyperlink ref="F4" location="'4. Cronograma'!A1" display="4. CRONOGRAMA"/>
    <hyperlink ref="E4" location="'3. Resultados Mensais'!A1" display="3. RESULTADOS MENSAIS"/>
    <hyperlink ref="D4" location="'2. Objetivo e Mídias'!A1" display="2. ESTRATÉGIA GLOBAL"/>
    <hyperlink ref="C4" location="'1. Início'!A1" display="1. INÍCIO"/>
    <hyperlink ref="G4" location="'5. Relatorios'!A1" display="5. RELATÓRIOS"/>
    <hyperlink ref="H4" location="'6. Gráficos'!A1" display="6. GRÁFICOS"/>
    <hyperlink ref="I4" location="'7. Saiba Mais'!A1" display="7. SAIBA MAIS"/>
  </hyperlinks>
  <pageMargins left="0.75000000000000011" right="0.75000000000000011" top="0.98" bottom="0.98" header="0.5" footer="0.5"/>
  <drawing r:id="rId1"/>
  <legacyDrawing r:id="rId2"/>
  <extLst>
    <ext xmlns:mx="http://schemas.microsoft.com/office/mac/excel/2008/main" uri="{64002731-A6B0-56B0-2670-7721B7C09600}">
      <mx:PLV Mode="0" OnePage="0" WScale="8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1. Início</vt:lpstr>
      <vt:lpstr>2. Objetivo e Mídias</vt:lpstr>
      <vt:lpstr>3. Resultados Mensais</vt:lpstr>
      <vt:lpstr>4. Cronograma</vt:lpstr>
      <vt:lpstr>6. Recursos Humanos</vt:lpstr>
      <vt:lpstr>7. Painel de Indicadores</vt:lpstr>
      <vt:lpstr>5. Relatorios</vt:lpstr>
      <vt:lpstr>6. Gráficos</vt:lpstr>
      <vt:lpstr>'1. Início'!Area_de_impressao</vt:lpstr>
      <vt:lpstr>'2. Objetivo e Mídias'!Area_de_impressao</vt:lpstr>
      <vt:lpstr>'3. Resultados Mensais'!Area_de_impressao</vt:lpstr>
      <vt:lpstr>'4. Cronograma'!Area_de_impressao</vt:lpstr>
      <vt:lpstr>'5. Relatorios'!Area_de_impressao</vt:lpstr>
      <vt:lpstr>'6. Gráficos'!Area_de_impressao</vt:lpstr>
      <vt:lpstr>'6. Recursos Humanos'!Area_de_impressao</vt:lpstr>
      <vt:lpstr>'7. Painel de Indicadores'!Area_de_impressao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leonardo.dasilva</cp:lastModifiedBy>
  <cp:lastPrinted>2013-12-03T16:41:52Z</cp:lastPrinted>
  <dcterms:created xsi:type="dcterms:W3CDTF">2011-07-15T12:29:45Z</dcterms:created>
  <dcterms:modified xsi:type="dcterms:W3CDTF">2015-10-16T13:27:25Z</dcterms:modified>
</cp:coreProperties>
</file>