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D4" i="1" l="1"/>
  <c r="D5" i="1"/>
  <c r="D6" i="1"/>
  <c r="D7" i="1"/>
  <c r="E7" i="1"/>
  <c r="E5" i="1" l="1"/>
  <c r="D8" i="1"/>
  <c r="E8" i="1"/>
  <c r="D10" i="1"/>
  <c r="E10" i="1"/>
  <c r="D11" i="1" l="1"/>
  <c r="E11" i="1"/>
  <c r="E12" i="1"/>
  <c r="D12" i="1"/>
  <c r="E6" i="1"/>
  <c r="E4" i="1" l="1"/>
</calcChain>
</file>

<file path=xl/sharedStrings.xml><?xml version="1.0" encoding="utf-8"?>
<sst xmlns="http://schemas.openxmlformats.org/spreadsheetml/2006/main" count="23" uniqueCount="23">
  <si>
    <t>tabella riassuntiva dei valori dei parametri</t>
  </si>
  <si>
    <t>Cf [fF]</t>
  </si>
  <si>
    <t>Vth [mV]</t>
  </si>
  <si>
    <t>Ibiasf [DAC]</t>
  </si>
  <si>
    <t>P[1]</t>
  </si>
  <si>
    <t>P[2]</t>
  </si>
  <si>
    <t>P[3]</t>
  </si>
  <si>
    <t xml:space="preserve">P[0] </t>
  </si>
  <si>
    <t>P[0] = Vth*Cf - If*t0</t>
  </si>
  <si>
    <t>P[1] = t0</t>
  </si>
  <si>
    <r>
      <t xml:space="preserve">P[2] = </t>
    </r>
    <r>
      <rPr>
        <sz val="11"/>
        <color theme="1"/>
        <rFont val="Calibri"/>
        <family val="2"/>
      </rPr>
      <t>τ</t>
    </r>
  </si>
  <si>
    <t>P[3] = If</t>
  </si>
  <si>
    <t>P[4]</t>
  </si>
  <si>
    <t>P[4] = Costante</t>
  </si>
  <si>
    <t>eVth [mV]</t>
  </si>
  <si>
    <t>eP[0]</t>
  </si>
  <si>
    <t>eP[1]</t>
  </si>
  <si>
    <t>eP[2]</t>
  </si>
  <si>
    <t>eP[3]</t>
  </si>
  <si>
    <t>eP[4]</t>
  </si>
  <si>
    <t>IBiasP1</t>
  </si>
  <si>
    <t>IBiasP2</t>
  </si>
  <si>
    <t>Vth [DAC]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</si>
</sst>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D12" sqref="D12"/>
    </sheetView>
  </sheetViews>
  <sheetFormatPr defaultRowHeight="14.4" x14ac:dyDescent="0.3"/>
  <cols>
    <col min="1" max="1" width="17.5546875" customWidth="1"/>
    <col min="4" max="4" width="9.5546875" bestFit="1" customWidth="1"/>
    <col min="5" max="5" width="10.5546875" bestFit="1" customWidth="1"/>
    <col min="6" max="6" width="10.6640625" bestFit="1" customWidth="1"/>
    <col min="7" max="7" width="10.6640625" customWidth="1"/>
  </cols>
  <sheetData>
    <row r="1" spans="1:18" x14ac:dyDescent="0.3">
      <c r="A1" t="s">
        <v>0</v>
      </c>
    </row>
    <row r="3" spans="1:18" x14ac:dyDescent="0.3">
      <c r="B3" t="s">
        <v>1</v>
      </c>
      <c r="C3" t="s">
        <v>22</v>
      </c>
      <c r="D3" t="s">
        <v>2</v>
      </c>
      <c r="E3" t="s">
        <v>14</v>
      </c>
      <c r="F3" t="s">
        <v>3</v>
      </c>
      <c r="G3" t="s">
        <v>20</v>
      </c>
      <c r="H3" t="s">
        <v>21</v>
      </c>
      <c r="I3" t="s">
        <v>7</v>
      </c>
      <c r="J3" t="s">
        <v>15</v>
      </c>
      <c r="K3" t="s">
        <v>4</v>
      </c>
      <c r="L3" t="s">
        <v>16</v>
      </c>
      <c r="M3" t="s">
        <v>5</v>
      </c>
      <c r="N3" t="s">
        <v>17</v>
      </c>
      <c r="O3" t="s">
        <v>6</v>
      </c>
      <c r="P3" t="s">
        <v>18</v>
      </c>
      <c r="Q3" t="s">
        <v>12</v>
      </c>
      <c r="R3" t="s">
        <v>19</v>
      </c>
    </row>
    <row r="4" spans="1:18" x14ac:dyDescent="0.3">
      <c r="B4">
        <v>2.4</v>
      </c>
      <c r="C4">
        <v>60</v>
      </c>
      <c r="D4" s="3">
        <f t="shared" ref="D4:D5" si="0">(I4+K4*O4)/B4</f>
        <v>531.30250000000001</v>
      </c>
      <c r="E4" s="1">
        <f>SQRT(J4^2+((O4*L4)^2+(P4*K4)^2)^2)/B4</f>
        <v>25.443243223876468</v>
      </c>
      <c r="F4">
        <v>75</v>
      </c>
      <c r="G4">
        <v>100</v>
      </c>
      <c r="H4">
        <v>150</v>
      </c>
      <c r="I4">
        <v>1590</v>
      </c>
      <c r="J4">
        <v>27</v>
      </c>
      <c r="K4">
        <v>-24.99</v>
      </c>
      <c r="L4">
        <v>0.37</v>
      </c>
      <c r="M4">
        <v>18.899999999999999</v>
      </c>
      <c r="N4">
        <v>0.21</v>
      </c>
      <c r="O4">
        <v>12.6</v>
      </c>
      <c r="P4">
        <v>0.23</v>
      </c>
      <c r="Q4">
        <v>-1910</v>
      </c>
      <c r="R4">
        <v>30</v>
      </c>
    </row>
    <row r="5" spans="1:18" s="2" customFormat="1" x14ac:dyDescent="0.3">
      <c r="A5"/>
      <c r="B5" s="2">
        <v>2.4</v>
      </c>
      <c r="C5" s="2">
        <v>60</v>
      </c>
      <c r="D5" s="3">
        <f t="shared" si="0"/>
        <v>664.375</v>
      </c>
      <c r="E5" s="3">
        <f>SQRT(J5^2+((O5*L5)^2+(P5*K5)^2)^2)/B5</f>
        <v>27.906741739971295</v>
      </c>
      <c r="F5" s="2">
        <v>160</v>
      </c>
      <c r="G5" s="2">
        <v>100</v>
      </c>
      <c r="H5" s="2">
        <v>150</v>
      </c>
      <c r="I5" s="2">
        <v>2471</v>
      </c>
      <c r="J5" s="2">
        <v>15</v>
      </c>
      <c r="K5" s="2">
        <v>-25</v>
      </c>
      <c r="L5" s="2">
        <v>0.23</v>
      </c>
      <c r="M5" s="2">
        <v>24.99</v>
      </c>
      <c r="N5" s="2">
        <v>0.18</v>
      </c>
      <c r="O5" s="2">
        <v>35.06</v>
      </c>
      <c r="P5" s="2">
        <v>0.02</v>
      </c>
      <c r="Q5" s="2">
        <v>-3612</v>
      </c>
      <c r="R5" s="2">
        <v>12</v>
      </c>
    </row>
    <row r="6" spans="1:18" s="2" customFormat="1" x14ac:dyDescent="0.3">
      <c r="A6"/>
      <c r="B6" s="2">
        <v>2.4</v>
      </c>
      <c r="C6" s="2">
        <v>60</v>
      </c>
      <c r="D6" s="3">
        <f>(I6+K6*O6)/B6</f>
        <v>54.83250000000001</v>
      </c>
      <c r="E6" s="3">
        <f xml:space="preserve"> SQRT(J6^2+((O6*L6)^2+(K6*P6)^2))/B6</f>
        <v>10.73380508959376</v>
      </c>
      <c r="F6" s="2">
        <v>40</v>
      </c>
      <c r="G6" s="2">
        <v>100</v>
      </c>
      <c r="H6" s="2">
        <v>150</v>
      </c>
      <c r="I6" s="2">
        <v>174.3</v>
      </c>
      <c r="J6" s="2">
        <v>24.73</v>
      </c>
      <c r="K6" s="2">
        <v>-6.6</v>
      </c>
      <c r="L6" s="2">
        <v>1.1000000000000001</v>
      </c>
      <c r="M6" s="2">
        <v>23.3</v>
      </c>
      <c r="N6" s="2">
        <v>0.05</v>
      </c>
      <c r="O6" s="2">
        <v>6.47</v>
      </c>
      <c r="P6" s="2">
        <v>0.18</v>
      </c>
      <c r="Q6" s="2">
        <v>-340</v>
      </c>
      <c r="R6" s="2">
        <v>31</v>
      </c>
    </row>
    <row r="7" spans="1:18" x14ac:dyDescent="0.3">
      <c r="B7">
        <v>2.4</v>
      </c>
      <c r="C7">
        <v>60</v>
      </c>
      <c r="D7" s="3">
        <f>(I7+K7*O7)/B7</f>
        <v>51.025000000000006</v>
      </c>
      <c r="E7" s="3">
        <f xml:space="preserve"> SQRT(J7^2+((O7*L7)^2+(K7*P7)^2))/B7</f>
        <v>12.902769109553363</v>
      </c>
      <c r="F7">
        <v>40</v>
      </c>
      <c r="G7">
        <v>100</v>
      </c>
      <c r="H7">
        <v>150</v>
      </c>
      <c r="I7">
        <v>159</v>
      </c>
      <c r="J7">
        <v>30</v>
      </c>
      <c r="K7">
        <v>-5.8</v>
      </c>
      <c r="L7">
        <v>1.2</v>
      </c>
      <c r="M7">
        <v>22.74</v>
      </c>
      <c r="N7">
        <v>0.21</v>
      </c>
      <c r="O7">
        <v>6.3</v>
      </c>
      <c r="P7">
        <v>0.23</v>
      </c>
      <c r="Q7">
        <v>-315</v>
      </c>
      <c r="R7">
        <v>38</v>
      </c>
    </row>
    <row r="8" spans="1:18" x14ac:dyDescent="0.3">
      <c r="B8">
        <v>2.4</v>
      </c>
      <c r="C8">
        <v>60</v>
      </c>
      <c r="D8" s="1">
        <f>(I8+J8*O8)/B8</f>
        <v>193.18958333333336</v>
      </c>
      <c r="E8" s="1">
        <f>SQRT(J8^2+((O8*L8)^2+(P8*K8)^2)^2)/B8</f>
        <v>0.77974109447281725</v>
      </c>
      <c r="F8">
        <v>10</v>
      </c>
      <c r="G8">
        <v>100</v>
      </c>
      <c r="H8">
        <v>150</v>
      </c>
      <c r="I8">
        <v>461.6</v>
      </c>
      <c r="J8">
        <v>1.5</v>
      </c>
      <c r="K8">
        <v>-14.88</v>
      </c>
      <c r="L8">
        <v>0.7</v>
      </c>
      <c r="M8">
        <v>13.53</v>
      </c>
      <c r="N8">
        <v>0.3</v>
      </c>
      <c r="O8">
        <v>1.37</v>
      </c>
      <c r="P8">
        <v>0.03</v>
      </c>
      <c r="Q8">
        <v>-358.6</v>
      </c>
      <c r="R8">
        <v>1.6</v>
      </c>
    </row>
    <row r="9" spans="1:18" x14ac:dyDescent="0.3">
      <c r="B9">
        <v>2.4</v>
      </c>
      <c r="C9">
        <v>90</v>
      </c>
      <c r="D9" s="1">
        <f>(I9+J9*O9)/B9</f>
        <v>89.341666666666669</v>
      </c>
      <c r="E9" s="1">
        <f>SQRT(J9^2+((O9*L9)^2+(P9*K9)^2)^2)/B9</f>
        <v>13.971726440212764</v>
      </c>
      <c r="F9">
        <v>75</v>
      </c>
      <c r="G9">
        <v>100</v>
      </c>
      <c r="H9">
        <v>150</v>
      </c>
      <c r="I9">
        <v>31</v>
      </c>
      <c r="J9">
        <v>18</v>
      </c>
      <c r="K9">
        <v>2.92</v>
      </c>
      <c r="L9">
        <v>0.44</v>
      </c>
      <c r="M9">
        <v>15.1</v>
      </c>
      <c r="N9">
        <v>3.8</v>
      </c>
      <c r="O9">
        <v>10.19</v>
      </c>
      <c r="P9">
        <v>0.98</v>
      </c>
      <c r="Q9">
        <v>-147</v>
      </c>
      <c r="R9">
        <v>56</v>
      </c>
    </row>
    <row r="10" spans="1:18" x14ac:dyDescent="0.3">
      <c r="B10">
        <v>4</v>
      </c>
      <c r="C10">
        <v>60</v>
      </c>
      <c r="D10" s="1">
        <f t="shared" ref="D10" si="1">(I10+J10*O10)/B10</f>
        <v>325.01575000000003</v>
      </c>
      <c r="E10" s="1">
        <f t="shared" ref="E10" si="2">SQRT(J10^2+((O10*L10)^2+(P10*K10)^2)^2)/B10</f>
        <v>52.650942298130992</v>
      </c>
      <c r="F10">
        <v>75</v>
      </c>
      <c r="G10">
        <v>100</v>
      </c>
      <c r="H10">
        <v>150</v>
      </c>
      <c r="I10">
        <v>1234</v>
      </c>
      <c r="J10">
        <v>5.7</v>
      </c>
      <c r="K10">
        <v>-22.15</v>
      </c>
      <c r="L10">
        <v>0.68</v>
      </c>
      <c r="M10">
        <v>18.809999999999999</v>
      </c>
      <c r="N10">
        <v>1.2</v>
      </c>
      <c r="O10">
        <v>11.59</v>
      </c>
      <c r="P10">
        <v>0.55000000000000004</v>
      </c>
      <c r="Q10">
        <v>-1519</v>
      </c>
      <c r="R10">
        <v>27</v>
      </c>
    </row>
    <row r="11" spans="1:18" x14ac:dyDescent="0.3">
      <c r="B11">
        <v>2.4</v>
      </c>
      <c r="C11">
        <v>60</v>
      </c>
      <c r="D11" s="1">
        <f t="shared" ref="D11:D12" si="3">(I11+J11*O11)/B11</f>
        <v>244.70416666666665</v>
      </c>
      <c r="E11" s="1">
        <f t="shared" ref="E11:E12" si="4">SQRT(J11^2+((O11*L11)^2+(P11*K11)^2)^2)/B11</f>
        <v>49.577634393829975</v>
      </c>
      <c r="F11">
        <v>75</v>
      </c>
      <c r="G11">
        <v>50</v>
      </c>
      <c r="H11">
        <v>75</v>
      </c>
      <c r="I11">
        <v>310</v>
      </c>
      <c r="J11">
        <v>27</v>
      </c>
      <c r="K11">
        <v>-6.82</v>
      </c>
      <c r="L11">
        <v>0.98</v>
      </c>
      <c r="M11">
        <v>22.5</v>
      </c>
      <c r="N11">
        <v>1.4</v>
      </c>
      <c r="O11">
        <v>10.27</v>
      </c>
      <c r="P11">
        <v>0.56000000000000005</v>
      </c>
      <c r="Q11">
        <v>-638</v>
      </c>
      <c r="R11">
        <v>64</v>
      </c>
    </row>
    <row r="12" spans="1:18" x14ac:dyDescent="0.3">
      <c r="B12">
        <v>2.4</v>
      </c>
      <c r="C12">
        <v>60</v>
      </c>
      <c r="D12" s="1">
        <f t="shared" si="3"/>
        <v>133.50916666666669</v>
      </c>
      <c r="E12" s="1">
        <f t="shared" si="4"/>
        <v>3.4380541394259496</v>
      </c>
      <c r="F12">
        <v>75</v>
      </c>
      <c r="G12">
        <v>200</v>
      </c>
      <c r="H12">
        <v>300</v>
      </c>
      <c r="I12">
        <v>259</v>
      </c>
      <c r="J12">
        <v>5.8</v>
      </c>
      <c r="K12">
        <v>-8.7100000000000009</v>
      </c>
      <c r="L12">
        <v>0.15</v>
      </c>
      <c r="M12">
        <v>21.09</v>
      </c>
      <c r="N12">
        <v>0.31</v>
      </c>
      <c r="O12">
        <v>10.59</v>
      </c>
      <c r="P12">
        <v>0.21</v>
      </c>
      <c r="Q12">
        <v>-493</v>
      </c>
      <c r="R12">
        <v>10</v>
      </c>
    </row>
    <row r="25" spans="1:1" x14ac:dyDescent="0.3">
      <c r="A25" t="s">
        <v>8</v>
      </c>
    </row>
    <row r="26" spans="1:1" x14ac:dyDescent="0.3">
      <c r="A26" t="s">
        <v>9</v>
      </c>
    </row>
    <row r="27" spans="1:1" x14ac:dyDescent="0.3">
      <c r="A27" t="s">
        <v>10</v>
      </c>
    </row>
    <row r="28" spans="1:1" x14ac:dyDescent="0.3">
      <c r="A28" t="s">
        <v>11</v>
      </c>
    </row>
    <row r="29" spans="1:1" x14ac:dyDescent="0.3">
      <c r="A29" t="s">
        <v>13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CHIPIX65</dc:creator>
  <cp:lastModifiedBy>CHIPIX65</cp:lastModifiedBy>
  <dcterms:created xsi:type="dcterms:W3CDTF">2017-06-15T13:47:47Z</dcterms:created>
  <dcterms:modified xsi:type="dcterms:W3CDTF">2017-06-29T09:31:18Z</dcterms:modified>
</cp:coreProperties>
</file>