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9780" activeTab="1"/>
  </bookViews>
  <sheets>
    <sheet name="simple_linreg" sheetId="1" r:id="rId1"/>
    <sheet name="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10" i="2" s="1"/>
  <c r="I11" i="2"/>
  <c r="J11" i="2" s="1"/>
  <c r="I12" i="2"/>
  <c r="J12" i="2" s="1"/>
  <c r="B9" i="2"/>
  <c r="I13" i="2" s="1"/>
  <c r="J13" i="2" s="1"/>
  <c r="G12" i="2"/>
  <c r="G10" i="2"/>
  <c r="B7" i="2"/>
  <c r="A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D7" i="2" s="1"/>
  <c r="C2" i="2"/>
  <c r="C7" i="2" s="1"/>
  <c r="G11" i="2" l="1"/>
  <c r="I9" i="2"/>
  <c r="J9" i="2" s="1"/>
  <c r="E7" i="2"/>
  <c r="G9" i="2"/>
  <c r="G17" i="1"/>
  <c r="G18" i="1"/>
  <c r="G5" i="2" l="1"/>
  <c r="I5" i="2" s="1"/>
  <c r="J5" i="2" s="1"/>
  <c r="G3" i="2"/>
  <c r="I3" i="2" s="1"/>
  <c r="J3" i="2" s="1"/>
  <c r="G6" i="2"/>
  <c r="I6" i="2" s="1"/>
  <c r="J6" i="2" s="1"/>
  <c r="G2" i="2"/>
  <c r="I2" i="2" s="1"/>
  <c r="G4" i="2"/>
  <c r="I4" i="2" s="1"/>
  <c r="J4" i="2" s="1"/>
  <c r="J5" i="1"/>
  <c r="J4" i="1"/>
  <c r="G9" i="1"/>
  <c r="G3" i="1" s="1"/>
  <c r="G11" i="1"/>
  <c r="G12" i="1"/>
  <c r="G10" i="1"/>
  <c r="B7" i="1"/>
  <c r="C7" i="1"/>
  <c r="D7" i="1"/>
  <c r="E7" i="1"/>
  <c r="A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M15" i="2" l="1"/>
  <c r="M1" i="2"/>
  <c r="J2" i="2"/>
  <c r="M2" i="2"/>
  <c r="G6" i="1"/>
  <c r="G2" i="1"/>
  <c r="G5" i="1"/>
  <c r="G4" i="1"/>
  <c r="M7" i="2" l="1"/>
  <c r="M11" i="2" s="1"/>
  <c r="M19" i="2"/>
</calcChain>
</file>

<file path=xl/sharedStrings.xml><?xml version="1.0" encoding="utf-8"?>
<sst xmlns="http://schemas.openxmlformats.org/spreadsheetml/2006/main" count="52" uniqueCount="43">
  <si>
    <t>mesinMobil x</t>
  </si>
  <si>
    <t>hargaMobil y</t>
  </si>
  <si>
    <t>x^2</t>
  </si>
  <si>
    <t>xy</t>
  </si>
  <si>
    <t>y^2</t>
  </si>
  <si>
    <t>b / m /gradien / slope</t>
  </si>
  <si>
    <t>a / c / ttkpotY</t>
  </si>
  <si>
    <t>y bestfitline</t>
  </si>
  <si>
    <t>( (B7 * C7) - (A7 * E7) )  /  (  (5 * C7) - (A7 ^ 2))</t>
  </si>
  <si>
    <t>( (5 * E7) - ( A7 * B7 ) ) / ( (5 * C7 ) - ( A7 ^ 2 ) )</t>
  </si>
  <si>
    <t>slope(y; x)</t>
  </si>
  <si>
    <t>intercept(y; x)</t>
  </si>
  <si>
    <t>rumus linear regression</t>
  </si>
  <si>
    <t>rumus correlation Pearson</t>
  </si>
  <si>
    <t>corr</t>
  </si>
  <si>
    <t>( (5 * E7) - (A7 * B7) ) / SQRT(ABS((5 * C7) - (A7 ^ 2)) * ABS( (5 * D7) - (B7 ^ 2) ))</t>
  </si>
  <si>
    <t>correl(x; y)</t>
  </si>
  <si>
    <t>mx + c = 0.017x - 10</t>
  </si>
  <si>
    <t>Berapa harga terbaik mobil dg cc:</t>
  </si>
  <si>
    <t>1000cc</t>
  </si>
  <si>
    <t>1001cc</t>
  </si>
  <si>
    <t>*arti: naik 1 cc, harga naik 0,017</t>
  </si>
  <si>
    <t>maxError</t>
  </si>
  <si>
    <t>selisih y &amp; yBest</t>
  </si>
  <si>
    <t>MAE</t>
  </si>
  <si>
    <t>MSE</t>
  </si>
  <si>
    <t>mean absolute error</t>
  </si>
  <si>
    <t>mean squared error</t>
  </si>
  <si>
    <t>RMSE</t>
  </si>
  <si>
    <t>MAE is the easiest to understand, because it's the average error.</t>
  </si>
  <si>
    <t>MSE is more popular than MAE, because MSE "punishes" larger errors, which tends to be useful in the real world.</t>
  </si>
  <si>
    <t>RMSE is even more popular than MSE, because RMSE is interpretable in the "y" units.</t>
  </si>
  <si>
    <t>MAE, MSE, RMSE are loss functions, because we want to minimize them.</t>
  </si>
  <si>
    <t>square root of MSE</t>
  </si>
  <si>
    <t>R2 Score</t>
  </si>
  <si>
    <t>average y</t>
  </si>
  <si>
    <t>selisih y &amp; yAVG</t>
  </si>
  <si>
    <t>y-yAVG ^ 2</t>
  </si>
  <si>
    <t>y-yBest ^ 2</t>
  </si>
  <si>
    <t>coef of determination</t>
  </si>
  <si>
    <t>MedAE</t>
  </si>
  <si>
    <t>median absolute error</t>
  </si>
  <si>
    <t>It represents the proportion of variance (of y) that has been explained by the independent variables in the model. It provides an indication of goodness of fit and therefore a measure of how well unseen samples are likely to be predicted by the model, through the proportion of explained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</si>
</sst>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5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791-BC26-452FD7E460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simple_linreg!$G$2:$G$6</c:f>
              <c:numCache>
                <c:formatCode>General</c:formatCode>
                <c:ptCount val="5"/>
                <c:pt idx="0">
                  <c:v>6.9999999999999929</c:v>
                </c:pt>
                <c:pt idx="1">
                  <c:v>23.999999999999993</c:v>
                </c:pt>
                <c:pt idx="2">
                  <c:v>41</c:v>
                </c:pt>
                <c:pt idx="3">
                  <c:v>57.999999999999993</c:v>
                </c:pt>
                <c:pt idx="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6-4791-BC26-452FD7E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3455"/>
        <c:axId val="688951791"/>
      </c:scatterChart>
      <c:valAx>
        <c:axId val="6889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791"/>
        <c:crosses val="autoZero"/>
        <c:crossBetween val="midCat"/>
      </c:valAx>
      <c:valAx>
        <c:axId val="688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251793</xdr:colOff>
      <xdr:row>9</xdr:row>
      <xdr:rowOff>86138</xdr:rowOff>
    </xdr:from>
    <xdr:to>
      <xdr:col>2</xdr:col>
      <xdr:colOff>504827</xdr:colOff>
      <xdr:row>14</xdr:row>
      <xdr:rowOff>82411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3" y="1755912"/>
          <a:ext cx="2181225" cy="923925"/>
        </a:xfrm>
        <a:prstGeom prst="rect">
          <a:avLst/>
        </a:prstGeom>
      </xdr:spPr>
    </xdr:pic>
    <xdr:clientData/>
  </xdr:twoCellAnchor>
  <xdr:twoCellAnchor>
    <xdr:from>
      <xdr:col>12</xdr:col>
      <xdr:colOff>533401</xdr:colOff>
      <xdr:row>0</xdr:row>
      <xdr:rowOff>132526</xdr:rowOff>
    </xdr:from>
    <xdr:to>
      <xdr:col>20</xdr:col>
      <xdr:colOff>228601</xdr:colOff>
      <xdr:row>15</xdr:row>
      <xdr:rowOff>92769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172278</xdr:colOff>
      <xdr:row>16</xdr:row>
      <xdr:rowOff>119270</xdr:rowOff>
    </xdr:from>
    <xdr:to>
      <xdr:col>3</xdr:col>
      <xdr:colOff>475666</xdr:colOff>
      <xdr:row>19</xdr:row>
      <xdr:rowOff>165652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172278" y="3087757"/>
          <a:ext cx="2993579" cy="602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8608</xdr:colOff>
      <xdr:row>2</xdr:row>
      <xdr:rowOff>46893</xdr:rowOff>
    </xdr:from>
    <xdr:to>
      <xdr:col>14</xdr:col>
      <xdr:colOff>35171</xdr:colOff>
      <xdr:row>5</xdr:row>
      <xdr:rowOff>5862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6936946" y="410308"/>
          <a:ext cx="2054655" cy="504092"/>
        </a:xfrm>
        <a:prstGeom prst="rect">
          <a:avLst/>
        </a:prstGeom>
      </xdr:spPr>
    </xdr:pic>
    <xdr:clientData/>
  </xdr:twoCellAnchor>
  <xdr:twoCellAnchor editAs="oneCell">
    <xdr:from>
      <xdr:col>10</xdr:col>
      <xdr:colOff>545122</xdr:colOff>
      <xdr:row>7</xdr:row>
      <xdr:rowOff>11722</xdr:rowOff>
    </xdr:from>
    <xdr:to>
      <xdr:col>14</xdr:col>
      <xdr:colOff>185225</xdr:colOff>
      <xdr:row>10</xdr:row>
      <xdr:rowOff>5993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7731368" y="1283676"/>
          <a:ext cx="2215663" cy="539394"/>
        </a:xfrm>
        <a:prstGeom prst="rect">
          <a:avLst/>
        </a:prstGeom>
      </xdr:spPr>
    </xdr:pic>
    <xdr:clientData/>
  </xdr:twoCellAnchor>
  <xdr:twoCellAnchor editAs="oneCell">
    <xdr:from>
      <xdr:col>10</xdr:col>
      <xdr:colOff>580295</xdr:colOff>
      <xdr:row>19</xdr:row>
      <xdr:rowOff>5862</xdr:rowOff>
    </xdr:from>
    <xdr:to>
      <xdr:col>14</xdr:col>
      <xdr:colOff>78547</xdr:colOff>
      <xdr:row>22</xdr:row>
      <xdr:rowOff>52755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7766541" y="2731477"/>
          <a:ext cx="2104292" cy="592016"/>
        </a:xfrm>
        <a:prstGeom prst="rect">
          <a:avLst/>
        </a:prstGeom>
      </xdr:spPr>
    </xdr:pic>
    <xdr:clientData/>
  </xdr:twoCellAnchor>
  <xdr:twoCellAnchor editAs="oneCell">
    <xdr:from>
      <xdr:col>10</xdr:col>
      <xdr:colOff>146537</xdr:colOff>
      <xdr:row>15</xdr:row>
      <xdr:rowOff>52754</xdr:rowOff>
    </xdr:from>
    <xdr:to>
      <xdr:col>16</xdr:col>
      <xdr:colOff>143979</xdr:colOff>
      <xdr:row>17</xdr:row>
      <xdr:rowOff>76199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7145214" y="2778369"/>
          <a:ext cx="3086473" cy="39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sqref="A1:G12"/>
    </sheetView>
  </sheetViews>
  <sheetFormatPr defaultRowHeight="14.4" x14ac:dyDescent="0.3"/>
  <cols>
    <col min="1" max="1" width="12.77734375" customWidth="1"/>
    <col min="2" max="2" width="15.33203125" customWidth="1"/>
    <col min="3" max="3" width="11.109375" customWidth="1"/>
    <col min="6" max="6" width="3" customWidth="1"/>
    <col min="8" max="8" width="10.5546875" customWidth="1"/>
  </cols>
  <sheetData>
    <row r="1" spans="1:10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t="s">
        <v>7</v>
      </c>
    </row>
    <row r="2" spans="1:10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</row>
    <row r="3" spans="1:10" x14ac:dyDescent="0.3">
      <c r="A3" s="2">
        <v>2000</v>
      </c>
      <c r="B3" s="2">
        <v>25</v>
      </c>
      <c r="C3" s="4">
        <f t="shared" ref="C3:C6" si="0">A3^2</f>
        <v>4000000</v>
      </c>
      <c r="D3" s="4">
        <f t="shared" ref="D3:D6" si="1">B3^2</f>
        <v>625</v>
      </c>
      <c r="E3" s="4">
        <f t="shared" ref="E3:E6" si="2">A3*B3</f>
        <v>50000</v>
      </c>
      <c r="G3" s="3">
        <f t="shared" ref="G3:G6" si="3">$G$9*A3+$G$12</f>
        <v>23.999999999999993</v>
      </c>
      <c r="I3" t="s">
        <v>18</v>
      </c>
    </row>
    <row r="4" spans="1:10" x14ac:dyDescent="0.3">
      <c r="A4" s="2">
        <v>3000</v>
      </c>
      <c r="B4" s="2">
        <v>35</v>
      </c>
      <c r="C4" s="4">
        <f t="shared" si="0"/>
        <v>9000000</v>
      </c>
      <c r="D4" s="4">
        <f t="shared" si="1"/>
        <v>1225</v>
      </c>
      <c r="E4" s="4">
        <f t="shared" si="2"/>
        <v>105000</v>
      </c>
      <c r="G4" s="3">
        <f t="shared" si="3"/>
        <v>41</v>
      </c>
      <c r="I4" t="s">
        <v>19</v>
      </c>
      <c r="J4">
        <f xml:space="preserve"> G9 * 1000 - 10</f>
        <v>7</v>
      </c>
    </row>
    <row r="5" spans="1:10" x14ac:dyDescent="0.3">
      <c r="A5" s="2">
        <v>4000</v>
      </c>
      <c r="B5" s="2">
        <v>55</v>
      </c>
      <c r="C5" s="4">
        <f t="shared" si="0"/>
        <v>16000000</v>
      </c>
      <c r="D5" s="4">
        <f t="shared" si="1"/>
        <v>3025</v>
      </c>
      <c r="E5" s="4">
        <f t="shared" si="2"/>
        <v>220000</v>
      </c>
      <c r="G5" s="3">
        <f t="shared" si="3"/>
        <v>57.999999999999993</v>
      </c>
      <c r="I5" t="s">
        <v>20</v>
      </c>
      <c r="J5">
        <f xml:space="preserve"> G9 * 1001 - 10</f>
        <v>7.0169999999999995</v>
      </c>
    </row>
    <row r="6" spans="1:10" x14ac:dyDescent="0.3">
      <c r="A6" s="2">
        <v>5000</v>
      </c>
      <c r="B6" s="2">
        <v>80</v>
      </c>
      <c r="C6" s="4">
        <f t="shared" si="0"/>
        <v>25000000</v>
      </c>
      <c r="D6" s="4">
        <f t="shared" si="1"/>
        <v>6400</v>
      </c>
      <c r="E6" s="4">
        <f t="shared" si="2"/>
        <v>400000</v>
      </c>
      <c r="G6" s="3">
        <f t="shared" si="3"/>
        <v>75</v>
      </c>
      <c r="I6" t="s">
        <v>21</v>
      </c>
    </row>
    <row r="7" spans="1:10" x14ac:dyDescent="0.3">
      <c r="A7" s="1">
        <f>SUM(A2:A6)</f>
        <v>15000</v>
      </c>
      <c r="B7" s="1">
        <f t="shared" ref="B7:E7" si="4">SUM(B2:B6)</f>
        <v>205</v>
      </c>
      <c r="C7" s="1">
        <f t="shared" si="4"/>
        <v>55000000</v>
      </c>
      <c r="D7" s="1">
        <f t="shared" si="4"/>
        <v>11375</v>
      </c>
      <c r="E7" s="1">
        <f t="shared" si="4"/>
        <v>785000</v>
      </c>
      <c r="G7" t="s">
        <v>17</v>
      </c>
    </row>
    <row r="9" spans="1:10" x14ac:dyDescent="0.3">
      <c r="A9" s="8" t="s">
        <v>12</v>
      </c>
      <c r="B9" s="9"/>
      <c r="D9" s="7" t="s">
        <v>5</v>
      </c>
      <c r="G9" s="10">
        <f xml:space="preserve"> ( (5 * E7) - ( A7 * B7 ) ) / ( (5 * C7 ) - ( A7 ^ 2 ) )</f>
        <v>1.7000000000000001E-2</v>
      </c>
      <c r="I9" s="10" t="s">
        <v>9</v>
      </c>
    </row>
    <row r="10" spans="1:10" x14ac:dyDescent="0.3">
      <c r="G10" s="10">
        <f>SLOPE(B2:B6, A2:A6)</f>
        <v>1.7000000000000001E-2</v>
      </c>
      <c r="I10" s="10" t="s">
        <v>10</v>
      </c>
    </row>
    <row r="11" spans="1:10" x14ac:dyDescent="0.3">
      <c r="D11" s="7" t="s">
        <v>6</v>
      </c>
      <c r="G11" s="10">
        <f xml:space="preserve"> ( (B7 * C7) - (A7 * E7) )  /  (  (5 * C7) - (A7 ^ 2))</f>
        <v>-10</v>
      </c>
      <c r="I11" s="10" t="s">
        <v>8</v>
      </c>
    </row>
    <row r="12" spans="1:10" x14ac:dyDescent="0.3">
      <c r="G12" s="10">
        <f>INTERCEPT(B2:B6, A2:A6)</f>
        <v>-10.000000000000007</v>
      </c>
      <c r="I12" s="10" t="s">
        <v>11</v>
      </c>
    </row>
    <row r="13" spans="1:10" x14ac:dyDescent="0.3">
      <c r="I13" s="10"/>
    </row>
    <row r="14" spans="1:10" x14ac:dyDescent="0.3">
      <c r="I14" s="10"/>
    </row>
    <row r="15" spans="1:10" x14ac:dyDescent="0.3">
      <c r="I15" s="10"/>
    </row>
    <row r="16" spans="1:10" x14ac:dyDescent="0.3">
      <c r="A16" s="8" t="s">
        <v>13</v>
      </c>
      <c r="B16" s="9"/>
      <c r="I16" s="10"/>
    </row>
    <row r="17" spans="5:9" x14ac:dyDescent="0.3">
      <c r="E17" s="7" t="s">
        <v>14</v>
      </c>
      <c r="G17" s="10">
        <f>( (5 * E7) - (A7 * B7) ) / SQRT(ABS((5 * C7) - (A7 ^ 2)) * ABS( (5 * D7) - (B7 ^ 2) ))</f>
        <v>0.98644005041562111</v>
      </c>
      <c r="I17" s="10" t="s">
        <v>15</v>
      </c>
    </row>
    <row r="18" spans="5:9" x14ac:dyDescent="0.3">
      <c r="G18" s="10">
        <f>CORREL(A2:A6, B2:B6)</f>
        <v>0.98644005041562099</v>
      </c>
      <c r="I18" s="1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130" zoomScaleNormal="130" workbookViewId="0">
      <selection activeCell="C16" sqref="C16"/>
    </sheetView>
  </sheetViews>
  <sheetFormatPr defaultRowHeight="14.4" x14ac:dyDescent="0.3"/>
  <cols>
    <col min="1" max="1" width="13.6640625" customWidth="1"/>
    <col min="2" max="2" width="13.44140625" customWidth="1"/>
    <col min="6" max="6" width="3" customWidth="1"/>
    <col min="7" max="7" width="10.44140625" customWidth="1"/>
    <col min="8" max="8" width="7.88671875" customWidth="1"/>
    <col min="9" max="9" width="14.33203125" customWidth="1"/>
    <col min="10" max="10" width="12.6640625" customWidth="1"/>
    <col min="11" max="11" width="3.77734375" customWidth="1"/>
    <col min="13" max="13" width="11.77734375" customWidth="1"/>
    <col min="16" max="16" width="2.77734375" customWidth="1"/>
  </cols>
  <sheetData>
    <row r="1" spans="1:18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s="3" t="s">
        <v>7</v>
      </c>
      <c r="I1" s="2" t="s">
        <v>23</v>
      </c>
      <c r="J1" s="2" t="s">
        <v>38</v>
      </c>
      <c r="L1" s="8" t="s">
        <v>22</v>
      </c>
      <c r="M1" s="8">
        <f>MAX(I2:I6)</f>
        <v>6</v>
      </c>
    </row>
    <row r="2" spans="1:18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  <c r="I2" s="2">
        <f>ABS(B2-G2)</f>
        <v>3.0000000000000071</v>
      </c>
      <c r="J2" s="2">
        <f>I2^2</f>
        <v>9.0000000000000426</v>
      </c>
      <c r="L2" s="8" t="s">
        <v>24</v>
      </c>
      <c r="M2" s="8">
        <f>(1/5) * SUM(I2:I6)</f>
        <v>3.6000000000000014</v>
      </c>
      <c r="N2" t="s">
        <v>26</v>
      </c>
      <c r="Q2" t="s">
        <v>29</v>
      </c>
    </row>
    <row r="3" spans="1:18" x14ac:dyDescent="0.3">
      <c r="A3" s="2">
        <v>2000</v>
      </c>
      <c r="B3" s="2">
        <v>25</v>
      </c>
      <c r="C3" s="4">
        <f t="shared" ref="C3:D6" si="0">A3^2</f>
        <v>4000000</v>
      </c>
      <c r="D3" s="4">
        <f t="shared" si="0"/>
        <v>625</v>
      </c>
      <c r="E3" s="4">
        <f t="shared" ref="E3:E6" si="1">A3*B3</f>
        <v>50000</v>
      </c>
      <c r="G3" s="3">
        <f t="shared" ref="G3:G6" si="2">$G$9*A3+$G$12</f>
        <v>23.999999999999993</v>
      </c>
      <c r="I3" s="2">
        <f t="shared" ref="I3:I6" si="3">ABS(B3-G3)</f>
        <v>1.0000000000000071</v>
      </c>
      <c r="J3" s="2">
        <f t="shared" ref="J3:J6" si="4">I3^2</f>
        <v>1.0000000000000142</v>
      </c>
    </row>
    <row r="4" spans="1:18" x14ac:dyDescent="0.3">
      <c r="A4" s="2">
        <v>3000</v>
      </c>
      <c r="B4" s="2">
        <v>35</v>
      </c>
      <c r="C4" s="4">
        <f t="shared" si="0"/>
        <v>9000000</v>
      </c>
      <c r="D4" s="4">
        <f t="shared" si="0"/>
        <v>1225</v>
      </c>
      <c r="E4" s="4">
        <f t="shared" si="1"/>
        <v>105000</v>
      </c>
      <c r="G4" s="3">
        <f t="shared" si="2"/>
        <v>41</v>
      </c>
      <c r="I4" s="2">
        <f t="shared" si="3"/>
        <v>6</v>
      </c>
      <c r="J4" s="2">
        <f t="shared" si="4"/>
        <v>36</v>
      </c>
    </row>
    <row r="5" spans="1:18" x14ac:dyDescent="0.3">
      <c r="A5" s="2">
        <v>4000</v>
      </c>
      <c r="B5" s="2">
        <v>55</v>
      </c>
      <c r="C5" s="4">
        <f t="shared" si="0"/>
        <v>16000000</v>
      </c>
      <c r="D5" s="4">
        <f t="shared" si="0"/>
        <v>3025</v>
      </c>
      <c r="E5" s="4">
        <f t="shared" si="1"/>
        <v>220000</v>
      </c>
      <c r="G5" s="3">
        <f t="shared" si="2"/>
        <v>57.999999999999993</v>
      </c>
      <c r="I5" s="2">
        <f t="shared" si="3"/>
        <v>2.9999999999999929</v>
      </c>
      <c r="J5" s="2">
        <f t="shared" si="4"/>
        <v>8.9999999999999574</v>
      </c>
    </row>
    <row r="6" spans="1:18" x14ac:dyDescent="0.3">
      <c r="A6" s="2">
        <v>5000</v>
      </c>
      <c r="B6" s="2">
        <v>80</v>
      </c>
      <c r="C6" s="4">
        <f t="shared" si="0"/>
        <v>25000000</v>
      </c>
      <c r="D6" s="4">
        <f t="shared" si="0"/>
        <v>6400</v>
      </c>
      <c r="E6" s="4">
        <f t="shared" si="1"/>
        <v>400000</v>
      </c>
      <c r="G6" s="3">
        <f t="shared" si="2"/>
        <v>75</v>
      </c>
      <c r="I6" s="2">
        <f t="shared" si="3"/>
        <v>5</v>
      </c>
      <c r="J6" s="2">
        <f t="shared" si="4"/>
        <v>25</v>
      </c>
    </row>
    <row r="7" spans="1:18" x14ac:dyDescent="0.3">
      <c r="A7" s="1">
        <f>SUM(A2:A6)</f>
        <v>15000</v>
      </c>
      <c r="B7" s="1">
        <f t="shared" ref="B7:E7" si="5">SUM(B2:B6)</f>
        <v>205</v>
      </c>
      <c r="C7" s="1">
        <f t="shared" si="5"/>
        <v>55000000</v>
      </c>
      <c r="D7" s="1">
        <f t="shared" si="5"/>
        <v>11375</v>
      </c>
      <c r="E7" s="1">
        <f t="shared" si="5"/>
        <v>785000</v>
      </c>
      <c r="G7" t="s">
        <v>17</v>
      </c>
      <c r="I7" s="7"/>
      <c r="J7" s="7"/>
      <c r="K7" s="7"/>
      <c r="L7" s="8" t="s">
        <v>25</v>
      </c>
      <c r="M7" s="8">
        <f>(1/5)*SUM(J2:J6)</f>
        <v>16.000000000000004</v>
      </c>
      <c r="N7" t="s">
        <v>27</v>
      </c>
      <c r="Q7" t="s">
        <v>30</v>
      </c>
    </row>
    <row r="8" spans="1:18" x14ac:dyDescent="0.3">
      <c r="I8" s="11" t="s">
        <v>36</v>
      </c>
      <c r="J8" s="11" t="s">
        <v>37</v>
      </c>
    </row>
    <row r="9" spans="1:18" x14ac:dyDescent="0.3">
      <c r="A9" t="s">
        <v>35</v>
      </c>
      <c r="B9" s="12">
        <f>AVERAGE(B2:B6)</f>
        <v>41</v>
      </c>
      <c r="D9" s="7" t="s">
        <v>5</v>
      </c>
      <c r="G9" s="10">
        <f xml:space="preserve"> ( (5 * E7) - ( A7 * B7 ) ) / ( (5 * C7 ) - ( A7 ^ 2 ) )</f>
        <v>1.7000000000000001E-2</v>
      </c>
      <c r="I9" s="11">
        <f>B2-$B$9</f>
        <v>-31</v>
      </c>
      <c r="J9" s="11">
        <f>I9^2</f>
        <v>961</v>
      </c>
    </row>
    <row r="10" spans="1:18" x14ac:dyDescent="0.3">
      <c r="G10" s="10">
        <f>SLOPE(B2:B6, A2:A6)</f>
        <v>1.7000000000000001E-2</v>
      </c>
      <c r="I10" s="11">
        <f t="shared" ref="I10:I13" si="6">B3-$B$9</f>
        <v>-16</v>
      </c>
      <c r="J10" s="11">
        <f t="shared" ref="J10:J13" si="7">I10^2</f>
        <v>256</v>
      </c>
    </row>
    <row r="11" spans="1:18" x14ac:dyDescent="0.3">
      <c r="D11" s="7" t="s">
        <v>6</v>
      </c>
      <c r="G11" s="10">
        <f xml:space="preserve"> ( (B7 * C7) - (A7 * E7) )  /  (  (5 * C7) - (A7 ^ 2))</f>
        <v>-10</v>
      </c>
      <c r="I11" s="11">
        <f t="shared" si="6"/>
        <v>-6</v>
      </c>
      <c r="J11" s="11">
        <f t="shared" si="7"/>
        <v>36</v>
      </c>
      <c r="L11" s="8" t="s">
        <v>28</v>
      </c>
      <c r="M11" s="8">
        <f>SQRT(M7)</f>
        <v>4</v>
      </c>
      <c r="N11" t="s">
        <v>33</v>
      </c>
      <c r="Q11" t="s">
        <v>31</v>
      </c>
    </row>
    <row r="12" spans="1:18" x14ac:dyDescent="0.3">
      <c r="G12" s="10">
        <f>INTERCEPT(B2:B6, A2:A6)</f>
        <v>-10.000000000000007</v>
      </c>
      <c r="I12" s="11">
        <f t="shared" si="6"/>
        <v>14</v>
      </c>
      <c r="J12" s="11">
        <f t="shared" si="7"/>
        <v>196</v>
      </c>
    </row>
    <row r="13" spans="1:18" x14ac:dyDescent="0.3">
      <c r="I13" s="11">
        <f t="shared" si="6"/>
        <v>39</v>
      </c>
      <c r="J13" s="11">
        <f t="shared" si="7"/>
        <v>1521</v>
      </c>
      <c r="Q13" t="s">
        <v>32</v>
      </c>
    </row>
    <row r="15" spans="1:18" x14ac:dyDescent="0.3">
      <c r="L15" s="8" t="s">
        <v>40</v>
      </c>
      <c r="M15" s="8">
        <f>MEDIAN(I2:I6)</f>
        <v>3.0000000000000071</v>
      </c>
      <c r="N15" t="s">
        <v>41</v>
      </c>
    </row>
    <row r="16" spans="1:18" ht="15" x14ac:dyDescent="0.35">
      <c r="R16" s="13"/>
    </row>
    <row r="19" spans="12:17" ht="15" x14ac:dyDescent="0.35">
      <c r="L19" s="8" t="s">
        <v>34</v>
      </c>
      <c r="M19" s="8">
        <f xml:space="preserve"> 1 - ( SUM(J2:J6) / SUM(J9:J13) )</f>
        <v>0.97306397306397308</v>
      </c>
      <c r="N19" t="s">
        <v>39</v>
      </c>
      <c r="Q19" s="1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simple_linreg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2020-01-08T02:57:07Z</dcterms:created>
  <dcterms:modified xsi:type="dcterms:W3CDTF">2020-01-08T06:45:13Z</dcterms:modified>
</cp:coreProperties>
</file>