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tangwisesa\Downloads\Materi_Udemy_DataScience-master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10" i="1"/>
  <c r="O11" i="1"/>
  <c r="O12" i="1"/>
  <c r="O13" i="1"/>
  <c r="O14" i="1"/>
  <c r="O15" i="1"/>
  <c r="O16" i="1"/>
  <c r="O17" i="1"/>
  <c r="O18" i="1"/>
  <c r="O19" i="1"/>
  <c r="O10" i="1"/>
  <c r="S11" i="1" l="1"/>
  <c r="S12" i="1"/>
  <c r="S13" i="1"/>
  <c r="S14" i="1"/>
  <c r="S15" i="1"/>
  <c r="S16" i="1"/>
  <c r="S17" i="1"/>
  <c r="S18" i="1"/>
  <c r="S19" i="1"/>
  <c r="S10" i="1"/>
  <c r="R11" i="1"/>
  <c r="R12" i="1"/>
  <c r="R13" i="1"/>
  <c r="R14" i="1"/>
  <c r="R15" i="1"/>
  <c r="R16" i="1"/>
  <c r="R17" i="1"/>
  <c r="R18" i="1"/>
  <c r="R19" i="1"/>
  <c r="R10" i="1"/>
  <c r="M11" i="1" l="1"/>
  <c r="M12" i="1"/>
  <c r="M13" i="1"/>
  <c r="M14" i="1"/>
  <c r="M15" i="1"/>
  <c r="M16" i="1"/>
  <c r="M17" i="1"/>
  <c r="M18" i="1"/>
  <c r="M19" i="1"/>
  <c r="M10" i="1"/>
  <c r="L11" i="1"/>
  <c r="L12" i="1"/>
  <c r="L13" i="1"/>
  <c r="L14" i="1"/>
  <c r="L15" i="1"/>
  <c r="L16" i="1"/>
  <c r="L17" i="1"/>
  <c r="L18" i="1"/>
  <c r="L19" i="1"/>
  <c r="L10" i="1"/>
  <c r="G26" i="1"/>
  <c r="F26" i="1"/>
  <c r="I13" i="1"/>
  <c r="I12" i="1"/>
  <c r="I11" i="1"/>
  <c r="I10" i="1"/>
  <c r="J11" i="1" l="1"/>
  <c r="J12" i="1"/>
  <c r="J13" i="1"/>
  <c r="J14" i="1"/>
  <c r="J15" i="1"/>
  <c r="J16" i="1"/>
  <c r="J17" i="1"/>
  <c r="J18" i="1"/>
  <c r="J19" i="1"/>
  <c r="J10" i="1"/>
  <c r="I14" i="1"/>
  <c r="I15" i="1"/>
  <c r="I16" i="1"/>
  <c r="I17" i="1"/>
  <c r="I18" i="1"/>
  <c r="I19" i="1"/>
  <c r="C13" i="1"/>
  <c r="C17" i="1"/>
  <c r="C18" i="1"/>
  <c r="G14" i="1"/>
  <c r="F14" i="1"/>
  <c r="G10" i="1"/>
  <c r="D17" i="1" s="1"/>
  <c r="F10" i="1"/>
  <c r="C15" i="1" s="1"/>
  <c r="C10" i="1" l="1"/>
  <c r="D10" i="1"/>
  <c r="D12" i="1"/>
  <c r="C11" i="1"/>
  <c r="C19" i="1"/>
  <c r="D19" i="1"/>
  <c r="D16" i="1"/>
  <c r="D15" i="1"/>
  <c r="C14" i="1"/>
  <c r="D14" i="1"/>
  <c r="D13" i="1"/>
  <c r="C12" i="1"/>
  <c r="D11" i="1"/>
  <c r="C16" i="1"/>
  <c r="F15" i="1" s="1"/>
  <c r="D18" i="1"/>
  <c r="G15" i="1" l="1"/>
</calcChain>
</file>

<file path=xl/sharedStrings.xml><?xml version="1.0" encoding="utf-8"?>
<sst xmlns="http://schemas.openxmlformats.org/spreadsheetml/2006/main" count="53" uniqueCount="49">
  <si>
    <t xml:space="preserve">Tujuan: </t>
  </si>
  <si>
    <t>1. menstandarkan data agar dpt dibandingkan antar variabel</t>
  </si>
  <si>
    <t>2. menentukan outlier (data yg menyimpang jauh)</t>
  </si>
  <si>
    <t>Contoh:</t>
  </si>
  <si>
    <t xml:space="preserve">Diketahui data berat badan (kg) &amp; tinggi badan (m) </t>
  </si>
  <si>
    <t>Jika BB &amp; TB dibandingkan langsung, akan ada gap yg jauh</t>
  </si>
  <si>
    <t>Cara:</t>
  </si>
  <si>
    <t>1. Tentukan nilai rata-rata &amp; standard deviasi</t>
  </si>
  <si>
    <t>2. Tentukan z score</t>
  </si>
  <si>
    <t>TB (cm)</t>
  </si>
  <si>
    <t>BB (kg)</t>
  </si>
  <si>
    <t>standar deviasi</t>
  </si>
  <si>
    <t>STD BB</t>
  </si>
  <si>
    <t>STD TB</t>
  </si>
  <si>
    <t>rata2 TB</t>
  </si>
  <si>
    <t>rata2 BB</t>
  </si>
  <si>
    <t>(Bb-avgBb)^2</t>
  </si>
  <si>
    <t>(Tb-avgTb)^2</t>
  </si>
  <si>
    <t>Z TB</t>
  </si>
  <si>
    <t>Z BB</t>
  </si>
  <si>
    <t>High Outlier: jika Z &gt; 2.5</t>
  </si>
  <si>
    <t>Low Outlier: jika Z &lt; -2.5</t>
  </si>
  <si>
    <t>/ n - ddof</t>
  </si>
  <si>
    <t>/ n - 1</t>
  </si>
  <si>
    <t>di numpy, ddof = 0</t>
  </si>
  <si>
    <t>stddeviasi ddof=0</t>
  </si>
  <si>
    <t>dg STD ddof=1</t>
  </si>
  <si>
    <t>dg STD ddof=0</t>
  </si>
  <si>
    <t>Standard</t>
  </si>
  <si>
    <t>Scaler</t>
  </si>
  <si>
    <t>MaxMin</t>
  </si>
  <si>
    <t>Scaling</t>
  </si>
  <si>
    <t>MMS TB</t>
  </si>
  <si>
    <t>MMS BB</t>
  </si>
  <si>
    <r>
      <rPr>
        <b/>
        <sz val="11"/>
        <color theme="1"/>
        <rFont val="Calibri"/>
        <family val="2"/>
        <scheme val="minor"/>
      </rPr>
      <t>Standardisasi:</t>
    </r>
    <r>
      <rPr>
        <sz val="11"/>
        <color theme="1"/>
        <rFont val="Calibri"/>
        <family val="2"/>
        <scheme val="minor"/>
      </rPr>
      <t xml:space="preserve"> menetapkan standar / menyamakan data tanpa mengubah distribusi data alias </t>
    </r>
    <r>
      <rPr>
        <b/>
        <sz val="11"/>
        <color theme="1"/>
        <rFont val="Calibri"/>
        <family val="2"/>
        <scheme val="minor"/>
      </rPr>
      <t>feature scaling</t>
    </r>
  </si>
  <si>
    <t>Inv TB</t>
  </si>
  <si>
    <t>Inv BB</t>
  </si>
  <si>
    <t>X = (z * s) + avg(x)</t>
  </si>
  <si>
    <t>* hasil standardisasi dapat di</t>
  </si>
  <si>
    <t>gunakan untuk model Machine</t>
  </si>
  <si>
    <t>learning, lalu hasilnya diinverse</t>
  </si>
  <si>
    <t>ke nilai sesungguhnya dg inverse</t>
  </si>
  <si>
    <t>transform</t>
  </si>
  <si>
    <t>inverse transform</t>
  </si>
  <si>
    <t>ddof = 1</t>
  </si>
  <si>
    <t>* nilai inverse transform</t>
  </si>
  <si>
    <t>sama persis dg nilai awalnya</t>
  </si>
  <si>
    <t>* scaling maxmin</t>
  </si>
  <si>
    <t>hasilnya antara 0 &amp;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</si>
</sst>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2" fillId="2" borderId="0" xfId="0" applyFont="1" applyFill="1"/>
    <xf numFmtId="0" fontId="0" fillId="4" borderId="0" xfId="0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TB (cm) vs BB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Sheet1!$A$10:$A$19</c:f>
              <c:numCache>
                <c:formatCode>General</c:formatCode>
                <c:ptCount val="10"/>
                <c:pt idx="0">
                  <c:v>169.6</c:v>
                </c:pt>
                <c:pt idx="1">
                  <c:v>166.8</c:v>
                </c:pt>
                <c:pt idx="2">
                  <c:v>157.1</c:v>
                </c:pt>
                <c:pt idx="3">
                  <c:v>181.1</c:v>
                </c:pt>
                <c:pt idx="4">
                  <c:v>158.4</c:v>
                </c:pt>
                <c:pt idx="5">
                  <c:v>165.6</c:v>
                </c:pt>
                <c:pt idx="6">
                  <c:v>166.7</c:v>
                </c:pt>
                <c:pt idx="7">
                  <c:v>156.5</c:v>
                </c:pt>
                <c:pt idx="8">
                  <c:v>168.1</c:v>
                </c:pt>
                <c:pt idx="9">
                  <c:v>165.3</c:v>
                </c:pt>
              </c:numCache>
            </c:numRef>
          </c:xVal>
          <c:yVal>
            <c:numRef>
              <c:f>Sheet1!$B$10:$B$19</c:f>
              <c:numCache>
                <c:formatCode>General</c:formatCode>
                <c:ptCount val="10"/>
                <c:pt idx="0">
                  <c:v>71.2</c:v>
                </c:pt>
                <c:pt idx="1">
                  <c:v>58.2</c:v>
                </c:pt>
                <c:pt idx="2">
                  <c:v>56</c:v>
                </c:pt>
                <c:pt idx="3">
                  <c:v>90</c:v>
                </c:pt>
                <c:pt idx="4">
                  <c:v>53</c:v>
                </c:pt>
                <c:pt idx="5">
                  <c:v>52.4</c:v>
                </c:pt>
                <c:pt idx="6">
                  <c:v>56.8</c:v>
                </c:pt>
                <c:pt idx="7">
                  <c:v>49.2</c:v>
                </c:pt>
                <c:pt idx="8">
                  <c:v>55.6</c:v>
                </c:pt>
                <c:pt idx="9">
                  <c:v>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8-494D-9670-E720C652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91584"/>
        <c:axId val="1744702816"/>
      </c:scatterChart>
      <c:valAx>
        <c:axId val="17446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2816"/>
        <c:crosses val="autoZero"/>
        <c:crossBetween val="midCat"/>
      </c:valAx>
      <c:valAx>
        <c:axId val="1744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64476</xdr:colOff>
      <xdr:row>15</xdr:row>
      <xdr:rowOff>70300</xdr:rowOff>
    </xdr:from>
    <xdr:to>
      <xdr:col>6</xdr:col>
      <xdr:colOff>597877</xdr:colOff>
      <xdr:row>19</xdr:row>
      <xdr:rowOff>87922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749" t="26387" r="45020" b="54820"/>
        <a:stretch/>
      </xdr:blipFill>
      <xdr:spPr>
        <a:xfrm>
          <a:off x="3634153" y="2795915"/>
          <a:ext cx="1143001" cy="744453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164122</xdr:rowOff>
    </xdr:from>
    <xdr:to>
      <xdr:col>11</xdr:col>
      <xdr:colOff>232120</xdr:colOff>
      <xdr:row>6</xdr:row>
      <xdr:rowOff>87924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141" t="30045" r="45525" b="56172"/>
        <a:stretch/>
      </xdr:blipFill>
      <xdr:spPr>
        <a:xfrm>
          <a:off x="5210908" y="709245"/>
          <a:ext cx="806550" cy="468925"/>
        </a:xfrm>
        <a:prstGeom prst="rect">
          <a:avLst/>
        </a:prstGeom>
      </xdr:spPr>
    </xdr:pic>
    <xdr:clientData/>
  </xdr:twoCellAnchor>
  <xdr:twoCellAnchor editAs="oneCell">
    <xdr:from>
      <xdr:col>17</xdr:col>
      <xdr:colOff>550984</xdr:colOff>
      <xdr:row>4</xdr:row>
      <xdr:rowOff>100898</xdr:rowOff>
    </xdr:from>
    <xdr:to>
      <xdr:col>19</xdr:col>
      <xdr:colOff>433754</xdr:colOff>
      <xdr:row>7</xdr:row>
      <xdr:rowOff>87923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101" t="38797" r="66999" b="41543"/>
        <a:stretch/>
      </xdr:blipFill>
      <xdr:spPr>
        <a:xfrm>
          <a:off x="9267092" y="827729"/>
          <a:ext cx="1101970" cy="532148"/>
        </a:xfrm>
        <a:prstGeom prst="rect">
          <a:avLst/>
        </a:prstGeom>
      </xdr:spPr>
    </xdr:pic>
    <xdr:clientData/>
  </xdr:twoCellAnchor>
  <xdr:twoCellAnchor>
    <xdr:from>
      <xdr:col>0</xdr:col>
      <xdr:colOff>322385</xdr:colOff>
      <xdr:row>19</xdr:row>
      <xdr:rowOff>175845</xdr:rowOff>
    </xdr:from>
    <xdr:to>
      <xdr:col>3</xdr:col>
      <xdr:colOff>556847</xdr:colOff>
      <xdr:row>30</xdr:row>
      <xdr:rowOff>93784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130" zoomScaleNormal="130" workbookViewId="0">
      <selection activeCell="T12" sqref="T12"/>
    </sheetView>
  </sheetViews>
  <sheetFormatPr defaultRowHeight="14.4" x14ac:dyDescent="0.3"/>
  <cols>
    <col min="1" max="2" width="8.88671875" style="1"/>
    <col min="3" max="3" width="13.44140625" style="1" customWidth="1"/>
    <col min="4" max="4" width="12" style="1" customWidth="1"/>
    <col min="5" max="5" width="2.109375" style="1" customWidth="1"/>
    <col min="6" max="7" width="8.88671875" style="1"/>
    <col min="8" max="8" width="1.77734375" style="1" customWidth="1"/>
    <col min="9" max="10" width="8.88671875" style="1"/>
    <col min="11" max="11" width="1.6640625" style="1" customWidth="1"/>
    <col min="12" max="13" width="8.88671875" style="1"/>
    <col min="14" max="14" width="2.21875" style="1" customWidth="1"/>
    <col min="15" max="15" width="8.77734375" style="1" customWidth="1"/>
    <col min="16" max="16" width="9.21875" style="1" customWidth="1"/>
    <col min="17" max="17" width="4.6640625" style="1" customWidth="1"/>
    <col min="18" max="16384" width="8.88671875" style="1"/>
  </cols>
  <sheetData>
    <row r="1" spans="1:19" x14ac:dyDescent="0.3">
      <c r="A1" s="1" t="s">
        <v>34</v>
      </c>
    </row>
    <row r="2" spans="1:19" x14ac:dyDescent="0.3">
      <c r="A2" s="2" t="s">
        <v>0</v>
      </c>
      <c r="B2" s="1" t="s">
        <v>1</v>
      </c>
    </row>
    <row r="3" spans="1:19" x14ac:dyDescent="0.3">
      <c r="B3" s="1" t="s">
        <v>2</v>
      </c>
      <c r="R3" s="1" t="s">
        <v>47</v>
      </c>
    </row>
    <row r="4" spans="1:19" x14ac:dyDescent="0.3">
      <c r="A4" s="2" t="s">
        <v>3</v>
      </c>
      <c r="B4" s="1" t="s">
        <v>4</v>
      </c>
      <c r="R4" s="1" t="s">
        <v>48</v>
      </c>
    </row>
    <row r="5" spans="1:19" x14ac:dyDescent="0.3">
      <c r="B5" s="1" t="s">
        <v>5</v>
      </c>
      <c r="I5" s="13" t="s">
        <v>28</v>
      </c>
    </row>
    <row r="6" spans="1:19" x14ac:dyDescent="0.3">
      <c r="A6" s="2" t="s">
        <v>6</v>
      </c>
      <c r="B6" s="1" t="s">
        <v>7</v>
      </c>
      <c r="I6" s="13" t="s">
        <v>29</v>
      </c>
      <c r="O6" s="2" t="s">
        <v>37</v>
      </c>
      <c r="R6" s="13" t="s">
        <v>30</v>
      </c>
    </row>
    <row r="7" spans="1:19" x14ac:dyDescent="0.3">
      <c r="A7" s="2"/>
      <c r="B7" s="1" t="s">
        <v>8</v>
      </c>
      <c r="O7" s="1" t="s">
        <v>43</v>
      </c>
      <c r="R7" s="13" t="s">
        <v>31</v>
      </c>
    </row>
    <row r="8" spans="1:19" x14ac:dyDescent="0.3">
      <c r="I8" s="1" t="s">
        <v>26</v>
      </c>
      <c r="L8" s="1" t="s">
        <v>27</v>
      </c>
      <c r="O8" s="1" t="s">
        <v>44</v>
      </c>
    </row>
    <row r="9" spans="1:19" x14ac:dyDescent="0.3">
      <c r="A9" s="6" t="s">
        <v>9</v>
      </c>
      <c r="B9" s="6" t="s">
        <v>10</v>
      </c>
      <c r="C9" s="8" t="s">
        <v>17</v>
      </c>
      <c r="D9" s="8" t="s">
        <v>16</v>
      </c>
      <c r="F9" s="5" t="s">
        <v>14</v>
      </c>
      <c r="G9" s="5" t="s">
        <v>15</v>
      </c>
      <c r="I9" s="9" t="s">
        <v>18</v>
      </c>
      <c r="J9" s="9" t="s">
        <v>19</v>
      </c>
      <c r="L9" s="11" t="s">
        <v>18</v>
      </c>
      <c r="M9" s="11" t="s">
        <v>19</v>
      </c>
      <c r="O9" s="5" t="s">
        <v>35</v>
      </c>
      <c r="P9" s="5" t="s">
        <v>36</v>
      </c>
      <c r="R9" s="11" t="s">
        <v>32</v>
      </c>
      <c r="S9" s="11" t="s">
        <v>33</v>
      </c>
    </row>
    <row r="10" spans="1:19" x14ac:dyDescent="0.3">
      <c r="A10" s="3">
        <v>169.6</v>
      </c>
      <c r="B10" s="3">
        <v>71.2</v>
      </c>
      <c r="C10" s="7">
        <f>(A10-$F$10)^2</f>
        <v>16.646400000000103</v>
      </c>
      <c r="D10" s="7">
        <f>(B10-$G$10)^2</f>
        <v>84.272400000000118</v>
      </c>
      <c r="F10" s="1">
        <f>AVERAGE(A10:A19)</f>
        <v>165.51999999999998</v>
      </c>
      <c r="G10" s="1">
        <f>AVERAGE(B10:B19)</f>
        <v>62.019999999999996</v>
      </c>
      <c r="I10" s="10">
        <f>(A10-AVERAGE($A$10:$A$19))/STDEV($A$10:$A$19)</f>
        <v>0.56334631382694123</v>
      </c>
      <c r="J10" s="10">
        <f>(B10-$G$10)/$G$14</f>
        <v>0.69422580980583704</v>
      </c>
      <c r="L10" s="12">
        <f>(A10-$F$10)/$F$26</f>
        <v>0.59381915438438049</v>
      </c>
      <c r="M10" s="12">
        <f>(B10-$G$10)/$G$26</f>
        <v>0.73177825648710215</v>
      </c>
      <c r="O10" s="5">
        <f>(I10*$F$14)+AVERAGE($A$10:$A$19)</f>
        <v>169.6</v>
      </c>
      <c r="P10" s="5">
        <f>(J10*$G$14)+AVERAGE($B$10:$B$19)</f>
        <v>71.2</v>
      </c>
      <c r="R10" s="12">
        <f>(A10-MIN($A$10:$A$19))/(MAX($A$10:$A$19)-MIN($A$10:$A$19))</f>
        <v>0.53252032520325188</v>
      </c>
      <c r="S10" s="12">
        <f>(B10-MIN($B$10:$B$19))/(MAX($B$10:$B$19)-MIN($B$10:$B$19))</f>
        <v>0.53921568627450989</v>
      </c>
    </row>
    <row r="11" spans="1:19" x14ac:dyDescent="0.3">
      <c r="A11" s="3">
        <v>166.8</v>
      </c>
      <c r="B11" s="3">
        <v>58.2</v>
      </c>
      <c r="C11" s="7">
        <f t="shared" ref="C11:C19" si="0">(A11-$F$10)^2</f>
        <v>1.6384000000000756</v>
      </c>
      <c r="D11" s="7">
        <f t="shared" ref="D11:D19" si="1">(B11-$G$10)^2</f>
        <v>14.592399999999948</v>
      </c>
      <c r="I11" s="10">
        <f>(A11-AVERAGE($A$10:$A$19))/STDEV($A$10:$A$19)</f>
        <v>0.17673609845551452</v>
      </c>
      <c r="J11" s="10">
        <f t="shared" ref="J11:J19" si="2">(B11-$G$10)/$G$14</f>
        <v>-0.28888263545297288</v>
      </c>
      <c r="L11" s="12">
        <f t="shared" ref="L11:L19" si="3">(A11-$F$10)/$F$26</f>
        <v>0.18629620529706428</v>
      </c>
      <c r="M11" s="12">
        <f t="shared" ref="M11:M19" si="4">(B11-$G$10)/$G$26</f>
        <v>-0.30450903483450142</v>
      </c>
      <c r="O11" s="5">
        <f t="shared" ref="O11:O19" si="5">(I11*$F$14)+AVERAGE($A$10:$A$19)</f>
        <v>166.8</v>
      </c>
      <c r="P11" s="5">
        <f t="shared" ref="P11:P19" si="6">(J11*$G$14)+AVERAGE($B$10:$B$19)</f>
        <v>58.2</v>
      </c>
      <c r="R11" s="12">
        <f t="shared" ref="R11:R19" si="7">(A11-MIN($A$10:$A$19))/(MAX($A$10:$A$19)-MIN($A$10:$A$19))</f>
        <v>0.41869918699187048</v>
      </c>
      <c r="S11" s="12">
        <f t="shared" ref="S11:S19" si="8">(B11-MIN($B$10:$B$19))/(MAX($B$10:$B$19)-MIN($B$10:$B$19))</f>
        <v>0.22058823529411767</v>
      </c>
    </row>
    <row r="12" spans="1:19" x14ac:dyDescent="0.3">
      <c r="A12" s="3">
        <v>157.1</v>
      </c>
      <c r="B12" s="3">
        <v>56</v>
      </c>
      <c r="C12" s="7">
        <f t="shared" si="0"/>
        <v>70.896399999999787</v>
      </c>
      <c r="D12" s="7">
        <f t="shared" si="1"/>
        <v>36.240399999999951</v>
      </c>
      <c r="F12" s="5" t="s">
        <v>11</v>
      </c>
      <c r="G12" s="4"/>
      <c r="I12" s="10">
        <f>(A12-AVERAGE($A$10:$A$19))/STDEV($A$10:$A$19)</f>
        <v>-1.1625921476526528</v>
      </c>
      <c r="J12" s="10">
        <f t="shared" si="2"/>
        <v>-0.45525483388138704</v>
      </c>
      <c r="L12" s="12">
        <f t="shared" si="3"/>
        <v>-1.2254797254697207</v>
      </c>
      <c r="M12" s="12">
        <f t="shared" si="4"/>
        <v>-0.47988073028892686</v>
      </c>
      <c r="O12" s="5">
        <f t="shared" si="5"/>
        <v>157.1</v>
      </c>
      <c r="P12" s="5">
        <f t="shared" si="6"/>
        <v>56</v>
      </c>
      <c r="R12" s="12">
        <f t="shared" si="7"/>
        <v>2.43902439024388E-2</v>
      </c>
      <c r="S12" s="12">
        <f t="shared" si="8"/>
        <v>0.1666666666666666</v>
      </c>
    </row>
    <row r="13" spans="1:19" x14ac:dyDescent="0.3">
      <c r="A13" s="3">
        <v>181.1</v>
      </c>
      <c r="B13" s="3">
        <v>90</v>
      </c>
      <c r="C13" s="7">
        <f t="shared" si="0"/>
        <v>242.7364000000004</v>
      </c>
      <c r="D13" s="7">
        <f t="shared" si="1"/>
        <v>782.88040000000024</v>
      </c>
      <c r="F13" s="5" t="s">
        <v>13</v>
      </c>
      <c r="G13" s="5" t="s">
        <v>12</v>
      </c>
      <c r="I13" s="10">
        <f>(A13-AVERAGE($A$10:$A$19))/STDEV($A$10:$A$19)</f>
        <v>2.1512096983881679</v>
      </c>
      <c r="J13" s="10">
        <f t="shared" si="2"/>
        <v>2.1159518691031929</v>
      </c>
      <c r="L13" s="12">
        <f t="shared" si="3"/>
        <v>2.2675741238501539</v>
      </c>
      <c r="M13" s="12">
        <f t="shared" si="4"/>
        <v>2.2304091085521902</v>
      </c>
      <c r="O13" s="5">
        <f t="shared" si="5"/>
        <v>181.1</v>
      </c>
      <c r="P13" s="5">
        <f t="shared" si="6"/>
        <v>90</v>
      </c>
      <c r="R13" s="12">
        <f t="shared" si="7"/>
        <v>1</v>
      </c>
      <c r="S13" s="12">
        <f t="shared" si="8"/>
        <v>1</v>
      </c>
    </row>
    <row r="14" spans="1:19" x14ac:dyDescent="0.3">
      <c r="A14" s="3">
        <v>158.4</v>
      </c>
      <c r="B14" s="3">
        <v>53</v>
      </c>
      <c r="C14" s="7">
        <f t="shared" si="0"/>
        <v>50.694399999999661</v>
      </c>
      <c r="D14" s="7">
        <f t="shared" si="1"/>
        <v>81.360399999999927</v>
      </c>
      <c r="F14" s="1">
        <f>STDEV(A10:A19)</f>
        <v>7.2424366679239149</v>
      </c>
      <c r="G14" s="1">
        <f>STDEV(B10:B19)</f>
        <v>13.223363162725819</v>
      </c>
      <c r="I14" s="10">
        <f t="shared" ref="I14:I19" si="9">(A14-$F$10)/$F$14</f>
        <v>-0.98309454765877358</v>
      </c>
      <c r="J14" s="10">
        <f t="shared" si="2"/>
        <v>-0.68212601355649705</v>
      </c>
      <c r="L14" s="12">
        <f t="shared" si="3"/>
        <v>-1.0362726419648927</v>
      </c>
      <c r="M14" s="12">
        <f t="shared" si="4"/>
        <v>-0.71902395136314301</v>
      </c>
      <c r="O14" s="5">
        <f t="shared" si="5"/>
        <v>158.4</v>
      </c>
      <c r="P14" s="5">
        <f t="shared" si="6"/>
        <v>53</v>
      </c>
      <c r="R14" s="12">
        <f t="shared" si="7"/>
        <v>7.7235772357723831E-2</v>
      </c>
      <c r="S14" s="12">
        <f t="shared" si="8"/>
        <v>9.3137254901960717E-2</v>
      </c>
    </row>
    <row r="15" spans="1:19" x14ac:dyDescent="0.3">
      <c r="A15" s="3">
        <v>165.6</v>
      </c>
      <c r="B15" s="3">
        <v>52.4</v>
      </c>
      <c r="C15" s="7">
        <f t="shared" si="0"/>
        <v>6.4000000000020013E-3</v>
      </c>
      <c r="D15" s="7">
        <f t="shared" si="1"/>
        <v>92.544399999999953</v>
      </c>
      <c r="F15" s="1">
        <f>SQRT(SUM(C10:C19) / (COUNT(A10:A19) - 1))</f>
        <v>7.2424366679239149</v>
      </c>
      <c r="G15" s="1">
        <f>SQRT(SUM(D10:D19) / (COUNT(B10:B19) - 1))</f>
        <v>13.223363162725786</v>
      </c>
      <c r="I15" s="10">
        <f t="shared" si="9"/>
        <v>1.1046006153471129E-2</v>
      </c>
      <c r="J15" s="10">
        <f t="shared" si="2"/>
        <v>-0.72750024949151915</v>
      </c>
      <c r="L15" s="12">
        <f t="shared" si="3"/>
        <v>1.1643512831068068E-2</v>
      </c>
      <c r="M15" s="12">
        <f t="shared" si="4"/>
        <v>-0.76685259557798635</v>
      </c>
      <c r="O15" s="5">
        <f t="shared" si="5"/>
        <v>165.6</v>
      </c>
      <c r="P15" s="5">
        <f t="shared" si="6"/>
        <v>52.4</v>
      </c>
      <c r="R15" s="12">
        <f t="shared" si="7"/>
        <v>0.36991869918699172</v>
      </c>
      <c r="S15" s="12">
        <f t="shared" si="8"/>
        <v>7.843137254901951E-2</v>
      </c>
    </row>
    <row r="16" spans="1:19" x14ac:dyDescent="0.3">
      <c r="A16" s="3">
        <v>166.7</v>
      </c>
      <c r="B16" s="3">
        <v>56.8</v>
      </c>
      <c r="C16" s="7">
        <f t="shared" si="0"/>
        <v>1.3924000000000161</v>
      </c>
      <c r="D16" s="7">
        <f t="shared" si="1"/>
        <v>27.24839999999999</v>
      </c>
      <c r="I16" s="10">
        <f t="shared" si="9"/>
        <v>0.16292859076367464</v>
      </c>
      <c r="J16" s="10">
        <f t="shared" si="2"/>
        <v>-0.39475585263469126</v>
      </c>
      <c r="L16" s="12">
        <f t="shared" si="3"/>
        <v>0.17174181425822815</v>
      </c>
      <c r="M16" s="12">
        <f t="shared" si="4"/>
        <v>-0.41610920466913609</v>
      </c>
      <c r="O16" s="5">
        <f t="shared" si="5"/>
        <v>166.7</v>
      </c>
      <c r="P16" s="5">
        <f t="shared" si="6"/>
        <v>56.8</v>
      </c>
      <c r="R16" s="12">
        <f t="shared" si="7"/>
        <v>0.41463414634146306</v>
      </c>
      <c r="S16" s="12">
        <f t="shared" si="8"/>
        <v>0.18627450980392143</v>
      </c>
    </row>
    <row r="17" spans="1:19" x14ac:dyDescent="0.3">
      <c r="A17" s="3">
        <v>156.5</v>
      </c>
      <c r="B17" s="3">
        <v>49.2</v>
      </c>
      <c r="C17" s="7">
        <f t="shared" si="0"/>
        <v>81.360399999999672</v>
      </c>
      <c r="D17" s="7">
        <f t="shared" si="1"/>
        <v>164.35239999999982</v>
      </c>
      <c r="I17" s="10">
        <f t="shared" si="9"/>
        <v>-1.2454371938036726</v>
      </c>
      <c r="J17" s="10">
        <f t="shared" si="2"/>
        <v>-0.96949617447830283</v>
      </c>
      <c r="L17" s="12">
        <f t="shared" si="3"/>
        <v>-1.3128060717027168</v>
      </c>
      <c r="M17" s="12">
        <f t="shared" si="4"/>
        <v>-1.0219386980571501</v>
      </c>
      <c r="O17" s="5">
        <f t="shared" si="5"/>
        <v>156.5</v>
      </c>
      <c r="P17" s="5">
        <f t="shared" si="6"/>
        <v>49.2</v>
      </c>
      <c r="R17" s="12">
        <f t="shared" si="7"/>
        <v>0</v>
      </c>
      <c r="S17" s="12">
        <f t="shared" si="8"/>
        <v>0</v>
      </c>
    </row>
    <row r="18" spans="1:19" x14ac:dyDescent="0.3">
      <c r="A18" s="3">
        <v>168.1</v>
      </c>
      <c r="B18" s="3">
        <v>55.6</v>
      </c>
      <c r="C18" s="7">
        <f t="shared" si="0"/>
        <v>6.6564000000000645</v>
      </c>
      <c r="D18" s="7">
        <f t="shared" si="1"/>
        <v>41.216399999999929</v>
      </c>
      <c r="I18" s="10">
        <f t="shared" si="9"/>
        <v>0.35623369844938996</v>
      </c>
      <c r="J18" s="10">
        <f t="shared" si="2"/>
        <v>-0.48550432450473496</v>
      </c>
      <c r="L18" s="12">
        <f t="shared" si="3"/>
        <v>0.37550328880188832</v>
      </c>
      <c r="M18" s="12">
        <f t="shared" si="4"/>
        <v>-0.51176649309882227</v>
      </c>
      <c r="O18" s="5">
        <f t="shared" si="5"/>
        <v>168.1</v>
      </c>
      <c r="P18" s="5">
        <f t="shared" si="6"/>
        <v>55.6</v>
      </c>
      <c r="R18" s="12">
        <f t="shared" si="7"/>
        <v>0.47154471544715437</v>
      </c>
      <c r="S18" s="12">
        <f t="shared" si="8"/>
        <v>0.15686274509803919</v>
      </c>
    </row>
    <row r="19" spans="1:19" x14ac:dyDescent="0.3">
      <c r="A19" s="3">
        <v>165.3</v>
      </c>
      <c r="B19" s="3">
        <v>77.8</v>
      </c>
      <c r="C19" s="7">
        <f t="shared" si="0"/>
        <v>4.8399999999986995E-2</v>
      </c>
      <c r="D19" s="7">
        <f t="shared" si="1"/>
        <v>249.00840000000002</v>
      </c>
      <c r="I19" s="10">
        <f t="shared" si="9"/>
        <v>-3.0376516922036776E-2</v>
      </c>
      <c r="J19" s="10">
        <f t="shared" si="2"/>
        <v>1.1933424050910786</v>
      </c>
      <c r="L19" s="12">
        <f t="shared" si="3"/>
        <v>-3.2019660285427881E-2</v>
      </c>
      <c r="M19" s="12">
        <f t="shared" si="4"/>
        <v>1.2578933428503773</v>
      </c>
      <c r="O19" s="5">
        <f t="shared" si="5"/>
        <v>165.3</v>
      </c>
      <c r="P19" s="5">
        <f t="shared" si="6"/>
        <v>77.8</v>
      </c>
      <c r="R19" s="12">
        <f t="shared" si="7"/>
        <v>0.35772357723577292</v>
      </c>
      <c r="S19" s="12">
        <f t="shared" si="8"/>
        <v>0.7009803921568627</v>
      </c>
    </row>
    <row r="21" spans="1:19" x14ac:dyDescent="0.3">
      <c r="F21" s="1" t="s">
        <v>22</v>
      </c>
      <c r="J21" s="1" t="s">
        <v>20</v>
      </c>
      <c r="O21" s="1" t="s">
        <v>45</v>
      </c>
    </row>
    <row r="22" spans="1:19" x14ac:dyDescent="0.3">
      <c r="F22" s="1" t="s">
        <v>23</v>
      </c>
      <c r="J22" s="1" t="s">
        <v>21</v>
      </c>
      <c r="O22" s="1" t="s">
        <v>46</v>
      </c>
    </row>
    <row r="23" spans="1:19" x14ac:dyDescent="0.3">
      <c r="F23" s="1" t="s">
        <v>24</v>
      </c>
    </row>
    <row r="24" spans="1:19" x14ac:dyDescent="0.3">
      <c r="F24" s="5" t="s">
        <v>25</v>
      </c>
      <c r="G24" s="4"/>
      <c r="J24" s="1" t="s">
        <v>38</v>
      </c>
    </row>
    <row r="25" spans="1:19" x14ac:dyDescent="0.3">
      <c r="F25" s="5" t="s">
        <v>13</v>
      </c>
      <c r="G25" s="5" t="s">
        <v>12</v>
      </c>
      <c r="J25" s="1" t="s">
        <v>39</v>
      </c>
    </row>
    <row r="26" spans="1:19" x14ac:dyDescent="0.3">
      <c r="F26" s="1">
        <f>SQRT(SUM(C10:C19) / (COUNT(C10:C19) - 0))</f>
        <v>6.8707787040480328</v>
      </c>
      <c r="G26" s="1">
        <f>SQRT(SUM(D10:D19) / (COUNT(D10:D19) - 0))</f>
        <v>12.544783776534372</v>
      </c>
      <c r="J26" s="1" t="s">
        <v>40</v>
      </c>
    </row>
    <row r="27" spans="1:19" x14ac:dyDescent="0.3">
      <c r="J27" s="1" t="s">
        <v>41</v>
      </c>
    </row>
    <row r="28" spans="1:19" x14ac:dyDescent="0.3">
      <c r="J28" s="1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2020-01-10T09:50:09Z</dcterms:created>
  <dcterms:modified xsi:type="dcterms:W3CDTF">2020-01-11T04:47:09Z</dcterms:modified>
</cp:coreProperties>
</file>