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1018" documentId="8_{0B2E9123-2EA8-414B-B010-F7EBFD1EC963}" xr6:coauthVersionLast="47" xr6:coauthVersionMax="47" xr10:uidLastSave="{4ECDF502-CE3E-43BC-9B80-3EBA62171C9B}"/>
  <bookViews>
    <workbookView xWindow="-108" yWindow="-108" windowWidth="23256" windowHeight="12456" tabRatio="415" xr2:uid="{00000000-000D-0000-FFFF-FFFF00000000}"/>
  </bookViews>
  <sheets>
    <sheet name="Light" sheetId="17" r:id="rId1"/>
  </sheets>
  <definedNames>
    <definedName name="Project_Start" localSheetId="0">Light!$C$6</definedName>
    <definedName name="Project_Start">#REF!</definedName>
    <definedName name="Scrolling_Increment" localSheetId="0">Light!$C$7</definedName>
    <definedName name="Scrolling_Increment">#REF!</definedName>
    <definedName name="Today" localSheetId="0">TODAY()</definedName>
    <definedName name="_xlnm.Print_Titles" localSheetId="0">Light!$6:$9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7" l="1"/>
  <c r="E23" i="17" s="1"/>
  <c r="F21" i="17"/>
  <c r="E21" i="17" s="1"/>
  <c r="F40" i="17"/>
  <c r="E40" i="17" s="1"/>
  <c r="F39" i="17"/>
  <c r="E39" i="17" s="1"/>
  <c r="F38" i="17"/>
  <c r="E38" i="17" s="1"/>
  <c r="F36" i="17"/>
  <c r="E36" i="17" s="1"/>
  <c r="F34" i="17"/>
  <c r="E34" i="17" s="1"/>
  <c r="F32" i="17"/>
  <c r="F31" i="17"/>
  <c r="F26" i="17"/>
  <c r="E26" i="17" s="1"/>
  <c r="F25" i="17"/>
  <c r="E25" i="17" s="1"/>
  <c r="F11" i="17"/>
  <c r="F22" i="17"/>
  <c r="E22" i="17" s="1"/>
  <c r="F19" i="17"/>
  <c r="E19" i="17" s="1"/>
  <c r="F18" i="17"/>
  <c r="E18" i="17" s="1"/>
  <c r="F14" i="17"/>
  <c r="E14" i="17" s="1"/>
  <c r="F13" i="17"/>
  <c r="E13" i="17" s="1"/>
  <c r="C6" i="17"/>
  <c r="F15" i="17"/>
  <c r="E15" i="17" s="1"/>
  <c r="F12" i="17"/>
  <c r="E12" i="17" s="1"/>
  <c r="F17" i="17"/>
  <c r="E17" i="17" s="1"/>
  <c r="F20" i="17"/>
  <c r="E20" i="17" s="1"/>
  <c r="F16" i="17"/>
  <c r="E16" i="17" s="1"/>
  <c r="J9" i="17"/>
  <c r="K9" i="17" s="1"/>
  <c r="L9" i="17" s="1"/>
  <c r="M9" i="17" s="1"/>
  <c r="N9" i="17" s="1"/>
  <c r="O9" i="17" s="1"/>
  <c r="F24" i="17" l="1"/>
  <c r="E24" i="17" s="1"/>
  <c r="F35" i="17"/>
  <c r="E35" i="17" s="1"/>
  <c r="F33" i="17"/>
  <c r="E33" i="17" s="1"/>
  <c r="F37" i="17"/>
  <c r="E37" i="17" s="1"/>
  <c r="F27" i="17"/>
  <c r="E11" i="17"/>
  <c r="E27" i="17" l="1"/>
  <c r="F28" i="17"/>
  <c r="F30" i="17" s="1"/>
  <c r="P9" i="17"/>
  <c r="Q9" i="17" s="1"/>
  <c r="R9" i="17" s="1"/>
  <c r="S9" i="17" s="1"/>
  <c r="T9" i="17" s="1"/>
  <c r="U9" i="17" s="1"/>
  <c r="V9" i="17" s="1"/>
  <c r="E28" i="17" l="1"/>
  <c r="F29" i="17"/>
  <c r="E29" i="17" s="1"/>
  <c r="E30" i="17"/>
  <c r="W9" i="17"/>
  <c r="X9" i="17" s="1"/>
  <c r="Y9" i="17" s="1"/>
  <c r="Z9" i="17" s="1"/>
  <c r="AA9" i="17" s="1"/>
  <c r="AB9" i="17" s="1"/>
  <c r="AC9" i="17" s="1"/>
  <c r="E32" i="17" l="1"/>
  <c r="E31" i="17"/>
  <c r="AD9" i="17"/>
  <c r="AE9" i="17" s="1"/>
  <c r="AF9" i="17" s="1"/>
  <c r="AG9" i="17" s="1"/>
  <c r="AH9" i="17" s="1"/>
  <c r="AI9" i="17" s="1"/>
  <c r="AJ9" i="17" s="1"/>
  <c r="AK9" i="17" l="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DQ9" i="17" s="1"/>
  <c r="DR9" i="17" s="1"/>
  <c r="DS9" i="17" s="1"/>
  <c r="DT9" i="17" s="1"/>
  <c r="DU9" i="17" s="1"/>
  <c r="DV9" i="17" s="1"/>
  <c r="DW9" i="17" s="1"/>
  <c r="DX9" i="17" s="1"/>
  <c r="DY9" i="17" s="1"/>
  <c r="DZ9" i="17" s="1"/>
  <c r="EA9" i="17" s="1"/>
  <c r="EB9" i="17" s="1"/>
  <c r="EC9" i="17" s="1"/>
  <c r="ED9" i="17" s="1"/>
  <c r="EE9" i="17" s="1"/>
  <c r="EF9" i="17" s="1"/>
  <c r="EG9" i="17" s="1"/>
  <c r="EH9" i="17" s="1"/>
  <c r="EI9" i="17" s="1"/>
  <c r="EJ9" i="17" s="1"/>
  <c r="EK9" i="17" s="1"/>
  <c r="EL9" i="17" s="1"/>
  <c r="EM9" i="17" s="1"/>
  <c r="EN9" i="17" s="1"/>
  <c r="EO9" i="17" s="1"/>
  <c r="EP9" i="17" s="1"/>
  <c r="EQ9" i="17" s="1"/>
  <c r="ER9" i="17" s="1"/>
  <c r="ES9" i="17" s="1"/>
  <c r="ET9" i="17" s="1"/>
  <c r="EU9" i="17" s="1"/>
  <c r="EV9" i="17" s="1"/>
  <c r="EW9" i="17" s="1"/>
  <c r="EX9" i="17" s="1"/>
  <c r="EY9" i="17" s="1"/>
  <c r="EZ9" i="17" s="1"/>
  <c r="FA9" i="17" s="1"/>
  <c r="FB9" i="17" s="1"/>
  <c r="FC9" i="17" s="1"/>
  <c r="FD9" i="17" s="1"/>
  <c r="FE9" i="17" s="1"/>
  <c r="FF9" i="17" s="1"/>
  <c r="FG9" i="17" s="1"/>
  <c r="FH9" i="17" s="1"/>
  <c r="FI9" i="17" s="1"/>
  <c r="FJ9" i="17" s="1"/>
  <c r="FK9" i="17" s="1"/>
  <c r="FL9" i="17" s="1"/>
  <c r="FM9" i="17" s="1"/>
  <c r="FN9" i="17" s="1"/>
  <c r="FO9" i="17" s="1"/>
  <c r="FP9" i="17" s="1"/>
  <c r="FQ9" i="17" s="1"/>
  <c r="FR9" i="17" s="1"/>
  <c r="FS9" i="17" s="1"/>
  <c r="FT9" i="17" s="1"/>
  <c r="FU9" i="17" s="1"/>
  <c r="FV9" i="17" s="1"/>
  <c r="FW9" i="17" s="1"/>
  <c r="FX9" i="17" s="1"/>
  <c r="FY9" i="17" s="1"/>
  <c r="FZ9" i="17" s="1"/>
  <c r="GA9" i="17" s="1"/>
  <c r="GB9" i="17" s="1"/>
  <c r="GC9" i="17" s="1"/>
  <c r="GD9" i="17" s="1"/>
  <c r="GE9" i="17" s="1"/>
  <c r="GF9" i="17" s="1"/>
  <c r="GG9" i="17" s="1"/>
  <c r="GH9" i="17" s="1"/>
  <c r="GI9" i="17" s="1"/>
  <c r="GJ9" i="17" s="1"/>
  <c r="GK9" i="17" s="1"/>
  <c r="GL9" i="17" s="1"/>
  <c r="GM9" i="17" s="1"/>
  <c r="GN9" i="17" s="1"/>
  <c r="GO9" i="17" s="1"/>
  <c r="GP9" i="17" s="1"/>
  <c r="GQ9" i="17" s="1"/>
  <c r="GR9" i="17" s="1"/>
  <c r="GS9" i="17" s="1"/>
  <c r="GT9" i="17" s="1"/>
  <c r="GU9" i="17" s="1"/>
  <c r="GV9" i="17" s="1"/>
  <c r="GW9" i="17" s="1"/>
  <c r="GX9" i="17" s="1"/>
  <c r="GY9" i="17" s="1"/>
  <c r="GZ9" i="17" s="1"/>
  <c r="HA9" i="17" s="1"/>
  <c r="HB9" i="17" s="1"/>
  <c r="HC9" i="17" s="1"/>
  <c r="HD9" i="17" s="1"/>
  <c r="HE9" i="17" s="1"/>
  <c r="HF9" i="17" s="1"/>
  <c r="HG9" i="17" s="1"/>
  <c r="HH9" i="17" s="1"/>
  <c r="HI9" i="17" s="1"/>
  <c r="HJ9" i="17" s="1"/>
  <c r="HK9" i="17" s="1"/>
  <c r="HL9" i="17" s="1"/>
  <c r="HM9" i="17" s="1"/>
  <c r="HN9" i="17" s="1"/>
  <c r="HO9" i="17" s="1"/>
  <c r="HP9" i="17" s="1"/>
  <c r="HQ9" i="17" s="1"/>
  <c r="HR9" i="17" s="1"/>
  <c r="HS9" i="17" s="1"/>
  <c r="HT9" i="17" s="1"/>
  <c r="HU9" i="17" s="1"/>
  <c r="HV9" i="17" s="1"/>
  <c r="HW9" i="17" s="1"/>
  <c r="HX9" i="17" s="1"/>
  <c r="HY9" i="17" s="1"/>
  <c r="HZ9" i="17" s="1"/>
  <c r="IA9" i="17" s="1"/>
  <c r="IB9" i="17" s="1"/>
  <c r="IC9" i="17" s="1"/>
  <c r="ID9" i="17" s="1"/>
  <c r="IE9" i="17" s="1"/>
  <c r="IF9" i="17" s="1"/>
  <c r="IG9" i="17" s="1"/>
  <c r="IH9" i="17" s="1"/>
  <c r="II9" i="17" s="1"/>
  <c r="IJ9" i="17" s="1"/>
  <c r="IK9" i="17" s="1"/>
  <c r="IL9" i="17" s="1"/>
  <c r="IM9" i="17" s="1"/>
  <c r="IN9" i="17" s="1"/>
  <c r="IO9" i="17" s="1"/>
  <c r="IP9" i="17" s="1"/>
  <c r="IQ9" i="17" s="1"/>
  <c r="IR9" i="17" s="1"/>
  <c r="IS9" i="17" s="1"/>
  <c r="IT9" i="17" s="1"/>
  <c r="IU9" i="17" s="1"/>
  <c r="IV9" i="17" s="1"/>
  <c r="IW9" i="17" s="1"/>
  <c r="IX9" i="17" s="1"/>
  <c r="IY9" i="17" s="1"/>
  <c r="IZ9" i="17" s="1"/>
  <c r="JA9" i="17" s="1"/>
  <c r="JB9" i="17" s="1"/>
  <c r="JC9" i="17" s="1"/>
  <c r="JD9" i="17" s="1"/>
  <c r="JE9" i="17" s="1"/>
  <c r="JF9" i="17" s="1"/>
  <c r="JG9" i="17" s="1"/>
  <c r="JH9" i="17" s="1"/>
  <c r="JI9" i="17" s="1"/>
  <c r="JJ9" i="17" s="1"/>
  <c r="JK9" i="17" s="1"/>
  <c r="JL9" i="17" s="1"/>
  <c r="JM9" i="17" s="1"/>
  <c r="JN9" i="17" s="1"/>
  <c r="JO9" i="17" s="1"/>
  <c r="JP9" i="17" s="1"/>
  <c r="JQ9" i="17" s="1"/>
  <c r="JR9" i="17" s="1"/>
  <c r="JS9" i="17" s="1"/>
  <c r="JT9" i="17" s="1"/>
  <c r="JU9" i="17" s="1"/>
  <c r="JV9" i="17" s="1"/>
  <c r="JW9" i="17" s="1"/>
  <c r="JX9" i="17" s="1"/>
  <c r="JY9" i="17" s="1"/>
  <c r="JZ9" i="17" s="1"/>
  <c r="KA9" i="17" s="1"/>
  <c r="KB9" i="17" s="1"/>
</calcChain>
</file>

<file path=xl/sharedStrings.xml><?xml version="1.0" encoding="utf-8"?>
<sst xmlns="http://schemas.openxmlformats.org/spreadsheetml/2006/main" count="157" uniqueCount="99">
  <si>
    <t>Legend:</t>
  </si>
  <si>
    <t>Project start date:</t>
  </si>
  <si>
    <t>Milestone description</t>
  </si>
  <si>
    <t>Category</t>
  </si>
  <si>
    <t>Assigned to</t>
  </si>
  <si>
    <t>Progress</t>
  </si>
  <si>
    <t>Start</t>
  </si>
  <si>
    <t>Days</t>
  </si>
  <si>
    <t>PROJECT: Smart Triage with AI</t>
  </si>
  <si>
    <t>October</t>
  </si>
  <si>
    <t>December</t>
  </si>
  <si>
    <t>January</t>
  </si>
  <si>
    <t>February</t>
  </si>
  <si>
    <t>March</t>
  </si>
  <si>
    <t>April</t>
  </si>
  <si>
    <t>May</t>
  </si>
  <si>
    <t>June</t>
  </si>
  <si>
    <t>November</t>
  </si>
  <si>
    <t>Week 1</t>
  </si>
  <si>
    <t>Week 2</t>
  </si>
  <si>
    <t>Week 3</t>
  </si>
  <si>
    <t>Week 4</t>
  </si>
  <si>
    <t>Week 5</t>
  </si>
  <si>
    <t>Tel Aviv University</t>
  </si>
  <si>
    <t>Lior &amp; Liniv</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</si>
  <si>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</si>
  <si>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</si>
  <si>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</si>
  <si>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</si>
  <si>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</si>
  <si>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</si>
  <si>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</si>
  <si>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</si>
  <si>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</si>
  <si>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</si>
  <si>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</si>
  <si>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</si>
  <si>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</si>
  <si>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</si>
  <si>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</si>
  <si>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</si>
  <si>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</si>
  <si>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</si>
  <si>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</si>
  <si>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</si>
  <si>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</si>
  <si>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</si>
  <si>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</si>
  <si>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</si>
  <si>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</si>
  <si>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July</t>
  </si>
  <si>
    <t>Week 31</t>
  </si>
  <si>
    <t>Week 32</t>
  </si>
  <si>
    <t>Week 33</t>
  </si>
  <si>
    <t>Week 34</t>
  </si>
  <si>
    <t>Week 35</t>
  </si>
  <si>
    <t>Week 36</t>
  </si>
  <si>
    <t>Week 37</t>
  </si>
  <si>
    <t>Week 38</t>
  </si>
  <si>
    <t>Week 39</t>
  </si>
  <si>
    <t>Week 40</t>
  </si>
  <si>
    <t>Planning &amp; Preparation</t>
  </si>
  <si>
    <t>Development &amp; Implementation</t>
  </si>
  <si>
    <t>Documentation</t>
  </si>
  <si>
    <t>Evaluation &amp; Visual Interface</t>
  </si>
  <si>
    <t>Progress Monitoring &amp; Mentorship</t>
  </si>
  <si>
    <t>Bureaucracy &amp; Procurement</t>
  </si>
  <si>
    <t>Lior</t>
  </si>
  <si>
    <t>Specification document</t>
  </si>
  <si>
    <t>Connecting Gemini API Infrastructure</t>
  </si>
  <si>
    <t>Connecting Vertex AI GCP Infrastructure</t>
  </si>
  <si>
    <t>Q&amp;A session with Dr. Mor</t>
  </si>
  <si>
    <t>Literature review on similar products</t>
  </si>
  <si>
    <t>Developing the first 6 agents</t>
  </si>
  <si>
    <t>Liniv</t>
  </si>
  <si>
    <t>Agents' run on a single case</t>
  </si>
  <si>
    <t>Signing an NDA</t>
  </si>
  <si>
    <t>Receiving a data file</t>
  </si>
  <si>
    <t>Obtaining a license for OpenAI</t>
  </si>
  <si>
    <t>Development of two additional agents</t>
  </si>
  <si>
    <t>Creating agents using the Open AI API</t>
  </si>
  <si>
    <t>Comparing Open AI and Gemini</t>
  </si>
  <si>
    <t>Building a visual interface</t>
  </si>
  <si>
    <t>Writing the methods chapter</t>
  </si>
  <si>
    <t>Gantt Presentation</t>
  </si>
  <si>
    <t>Lecture 2</t>
  </si>
  <si>
    <t>First Report</t>
  </si>
  <si>
    <t>Lectrure 3</t>
  </si>
  <si>
    <t>Lecture 1</t>
  </si>
  <si>
    <t>Preparing a presentation</t>
  </si>
  <si>
    <t>First Presntation</t>
  </si>
  <si>
    <t>Abstract Submission</t>
  </si>
  <si>
    <t>Preparing a poster</t>
  </si>
  <si>
    <t>Poster Submission</t>
  </si>
  <si>
    <t>Preparing a abstract</t>
  </si>
  <si>
    <t>Final Report</t>
  </si>
  <si>
    <t xml:space="preserve">Final Presentation &amp; Poster Presentaion </t>
  </si>
  <si>
    <t xml:space="preserve"> Preparing a Gantt</t>
  </si>
  <si>
    <t>Writing first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</si>
</sst>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4"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20"/>
      <name val="Calibri"/>
      <family val="2"/>
      <scheme val="major"/>
    </font>
    <font>
      <b/>
      <sz val="22"/>
      <name val="Calibri"/>
      <family val="2"/>
      <scheme val="major"/>
    </font>
    <font>
      <b/>
      <sz val="26"/>
      <name val="Calibri"/>
      <family val="2"/>
      <scheme val="major"/>
    </font>
    <font>
      <b/>
      <sz val="16"/>
      <name val="Calibri"/>
      <family val="2"/>
      <scheme val="major"/>
    </font>
    <font>
      <sz val="11"/>
      <color theme="0"/>
      <name val="Calibri"/>
      <family val="2"/>
      <scheme val="major"/>
    </font>
    <font>
      <sz val="11"/>
      <color theme="1"/>
      <name val="Calibri"/>
      <family val="2"/>
      <scheme val="major"/>
    </font>
    <font>
      <sz val="14"/>
      <name val="Calibri"/>
      <family val="2"/>
      <scheme val="major"/>
    </font>
    <font>
      <sz val="11"/>
      <name val="Calibri"/>
      <family val="2"/>
      <scheme val="major"/>
    </font>
    <font>
      <sz val="12"/>
      <name val="Calibri"/>
      <family val="2"/>
      <scheme val="major"/>
    </font>
    <font>
      <b/>
      <sz val="14"/>
      <color theme="0"/>
      <name val="Calibri"/>
      <family val="2"/>
      <scheme val="major"/>
    </font>
    <font>
      <sz val="10"/>
      <name val="Calibri"/>
      <family val="2"/>
      <scheme val="major"/>
    </font>
    <font>
      <b/>
      <sz val="11"/>
      <color theme="0"/>
      <name val="Calibri"/>
      <family val="2"/>
      <scheme val="major"/>
    </font>
    <font>
      <b/>
      <sz val="10"/>
      <color theme="0"/>
      <name val="Calibri"/>
      <family val="2"/>
      <scheme val="major"/>
    </font>
    <font>
      <b/>
      <sz val="11"/>
      <name val="Calibri"/>
      <family val="2"/>
      <scheme val="major"/>
    </font>
    <font>
      <b/>
      <sz val="11"/>
      <color theme="1" tint="0.499984740745262"/>
      <name val="Calibri"/>
      <family val="2"/>
      <scheme val="major"/>
    </font>
    <font>
      <sz val="10"/>
      <color theme="1" tint="0.499984740745262"/>
      <name val="Calibri"/>
      <family val="2"/>
      <scheme val="major"/>
    </font>
    <font>
      <b/>
      <sz val="10"/>
      <name val="Calibri"/>
      <family val="2"/>
      <scheme val="major"/>
    </font>
    <font>
      <sz val="8"/>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6"/>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3743705557422"/>
      </left>
      <right style="thin">
        <color theme="0" tint="-0.14993743705557422"/>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theme="0"/>
      </left>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s>
  <cellStyleXfs count="12">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5" fillId="0" borderId="0"/>
    <xf numFmtId="43"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37" fontId="2" fillId="0" borderId="0" applyFont="0" applyFill="0" applyBorder="0" applyProtection="0">
      <alignment horizontal="center" vertical="center"/>
    </xf>
    <xf numFmtId="0" fontId="5" fillId="3" borderId="0" applyNumberFormat="0" applyBorder="0" applyAlignment="0" applyProtection="0"/>
  </cellStyleXfs>
  <cellXfs count="70">
    <xf numFmtId="0" fontId="0" fillId="0" borderId="0" xfId="0"/>
    <xf numFmtId="0" fontId="7" fillId="0" borderId="0" xfId="5" applyFont="1" applyFill="1" applyBorder="1" applyAlignment="1">
      <alignment horizontal="left" vertical="center"/>
    </xf>
    <xf numFmtId="0" fontId="6" fillId="0" borderId="0" xfId="0" applyFont="1" applyAlignment="1">
      <alignment horizontal="left" vertical="center"/>
    </xf>
    <xf numFmtId="0" fontId="8" fillId="2" borderId="0" xfId="5" applyFont="1" applyFill="1" applyAlignment="1">
      <alignment horizontal="left" vertical="center" indent="1"/>
    </xf>
    <xf numFmtId="0" fontId="10" fillId="0" borderId="0" xfId="3" applyFont="1"/>
    <xf numFmtId="0" fontId="11" fillId="0" borderId="0" xfId="0" applyFont="1"/>
    <xf numFmtId="0" fontId="11" fillId="0" borderId="0" xfId="0" applyFont="1" applyAlignment="1">
      <alignment horizontal="center"/>
    </xf>
    <xf numFmtId="0" fontId="10" fillId="0" borderId="0" xfId="3" applyFont="1" applyAlignment="1">
      <alignment wrapText="1"/>
    </xf>
    <xf numFmtId="0" fontId="12" fillId="2" borderId="0" xfId="0" applyFont="1" applyFill="1" applyAlignment="1">
      <alignment horizontal="center" vertical="center"/>
    </xf>
    <xf numFmtId="0" fontId="13"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11" fillId="0" borderId="0" xfId="0" applyFont="1" applyAlignment="1">
      <alignment vertical="center"/>
    </xf>
    <xf numFmtId="0" fontId="12" fillId="0" borderId="0" xfId="6" applyFont="1" applyFill="1" applyAlignment="1">
      <alignment horizontal="left" vertical="center" indent="2"/>
    </xf>
    <xf numFmtId="0" fontId="13" fillId="0" borderId="0" xfId="0" applyFont="1" applyAlignment="1">
      <alignment horizontal="left" vertical="center" indent="2"/>
    </xf>
    <xf numFmtId="0" fontId="13" fillId="0" borderId="0" xfId="0" applyFont="1"/>
    <xf numFmtId="0" fontId="13" fillId="0" borderId="0" xfId="0" applyFont="1" applyAlignment="1">
      <alignment horizontal="center"/>
    </xf>
    <xf numFmtId="0" fontId="14" fillId="0" borderId="0" xfId="0" applyFont="1" applyAlignment="1">
      <alignment horizontal="right" vertical="center"/>
    </xf>
    <xf numFmtId="0" fontId="15" fillId="4" borderId="0" xfId="11" applyFont="1" applyFill="1" applyAlignment="1">
      <alignment horizontal="center" vertical="center"/>
    </xf>
    <xf numFmtId="0" fontId="15" fillId="5" borderId="0" xfId="0" applyFont="1" applyFill="1" applyAlignment="1">
      <alignment horizontal="center" vertical="center"/>
    </xf>
    <xf numFmtId="0" fontId="11" fillId="0" borderId="13" xfId="0" applyFont="1" applyBorder="1"/>
    <xf numFmtId="14" fontId="12" fillId="0" borderId="0" xfId="9" applyFont="1" applyFill="1" applyBorder="1" applyAlignment="1">
      <alignment horizontal="left" vertical="center"/>
    </xf>
    <xf numFmtId="14" fontId="13" fillId="0" borderId="0" xfId="9" applyFont="1" applyFill="1" applyBorder="1" applyAlignment="1">
      <alignment horizontal="left" vertical="center" indent="2"/>
    </xf>
    <xf numFmtId="0" fontId="13" fillId="0" borderId="0" xfId="0" applyFont="1" applyAlignment="1">
      <alignment horizontal="left" vertical="center"/>
    </xf>
    <xf numFmtId="0" fontId="13" fillId="0" borderId="0" xfId="0" applyFont="1" applyBorder="1"/>
    <xf numFmtId="0" fontId="17" fillId="6" borderId="0" xfId="0" applyFont="1" applyFill="1" applyAlignment="1">
      <alignment horizontal="center" vertical="center" wrapText="1"/>
    </xf>
    <xf numFmtId="0" fontId="18" fillId="0" borderId="0" xfId="0" applyFont="1" applyBorder="1" applyAlignment="1">
      <alignment horizontal="center" vertical="center" wrapText="1"/>
    </xf>
    <xf numFmtId="9" fontId="11" fillId="0" borderId="0" xfId="2" applyFont="1" applyFill="1" applyBorder="1">
      <alignment horizontal="center" vertical="center"/>
    </xf>
    <xf numFmtId="0" fontId="11" fillId="0" borderId="0" xfId="0" applyFont="1" applyAlignment="1">
      <alignment horizontal="center" vertical="center" wrapText="1"/>
    </xf>
    <xf numFmtId="14" fontId="11" fillId="0" borderId="0" xfId="9" applyFont="1" applyFill="1" applyBorder="1">
      <alignment horizontal="center" vertical="center"/>
    </xf>
    <xf numFmtId="37" fontId="11" fillId="0" borderId="0" xfId="10" applyFont="1" applyFill="1" applyBorder="1">
      <alignment horizontal="center" vertical="center"/>
    </xf>
    <xf numFmtId="0" fontId="13" fillId="0" borderId="0" xfId="0" applyFont="1" applyAlignment="1">
      <alignment horizontal="center" vertical="center"/>
    </xf>
    <xf numFmtId="9" fontId="19" fillId="0" borderId="0" xfId="2" applyFont="1" applyFill="1" applyBorder="1">
      <alignment horizontal="center" vertical="center"/>
    </xf>
    <xf numFmtId="14" fontId="13" fillId="0" borderId="0" xfId="9" applyFont="1" applyFill="1" applyBorder="1">
      <alignment horizontal="center" vertical="center"/>
    </xf>
    <xf numFmtId="37" fontId="13" fillId="0" borderId="0" xfId="10" applyFont="1" applyFill="1" applyBorder="1">
      <alignment horizontal="center" vertical="center"/>
    </xf>
    <xf numFmtId="0" fontId="11" fillId="0" borderId="0" xfId="0" applyFont="1" applyAlignment="1">
      <alignment horizontal="center" vertical="center"/>
    </xf>
    <xf numFmtId="0" fontId="20" fillId="0" borderId="0" xfId="0" applyFont="1"/>
    <xf numFmtId="0" fontId="10" fillId="0" borderId="0" xfId="0" applyFont="1" applyAlignment="1">
      <alignment horizontal="center"/>
    </xf>
    <xf numFmtId="0" fontId="11" fillId="0" borderId="0" xfId="0" applyFont="1" applyAlignment="1">
      <alignment horizontal="right" vertical="center"/>
    </xf>
    <xf numFmtId="0" fontId="21" fillId="0" borderId="0" xfId="1" applyFont="1" applyAlignment="1" applyProtection="1"/>
    <xf numFmtId="164" fontId="22" fillId="7" borderId="8" xfId="0" applyNumberFormat="1" applyFont="1" applyFill="1" applyBorder="1" applyAlignment="1">
      <alignment horizontal="center" vertical="center"/>
    </xf>
    <xf numFmtId="164" fontId="22" fillId="7" borderId="7" xfId="0" applyNumberFormat="1" applyFont="1" applyFill="1" applyBorder="1" applyAlignment="1">
      <alignment horizontal="center" vertical="center"/>
    </xf>
    <xf numFmtId="164" fontId="22" fillId="7" borderId="6" xfId="0" applyNumberFormat="1" applyFont="1" applyFill="1" applyBorder="1" applyAlignment="1">
      <alignment horizontal="center" vertical="center"/>
    </xf>
    <xf numFmtId="164" fontId="22" fillId="7" borderId="0" xfId="0" applyNumberFormat="1" applyFont="1" applyFill="1" applyBorder="1" applyAlignment="1">
      <alignment horizontal="center" vertical="center"/>
    </xf>
    <xf numFmtId="164" fontId="22" fillId="7" borderId="3" xfId="0" applyNumberFormat="1" applyFont="1" applyFill="1" applyBorder="1" applyAlignment="1">
      <alignment horizontal="center" vertical="center"/>
    </xf>
    <xf numFmtId="164" fontId="22" fillId="7" borderId="2" xfId="0" applyNumberFormat="1" applyFont="1" applyFill="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164" fontId="11" fillId="0" borderId="5" xfId="0" applyNumberFormat="1" applyFont="1" applyBorder="1" applyAlignment="1">
      <alignment vertical="center"/>
    </xf>
    <xf numFmtId="164" fontId="11" fillId="0" borderId="0" xfId="0" applyNumberFormat="1" applyFont="1"/>
    <xf numFmtId="164" fontId="11" fillId="0" borderId="4" xfId="0" applyNumberFormat="1" applyFont="1" applyBorder="1" applyAlignment="1">
      <alignment horizontal="center" vertical="center"/>
    </xf>
    <xf numFmtId="164" fontId="16" fillId="7" borderId="17" xfId="0" applyNumberFormat="1" applyFont="1" applyFill="1" applyBorder="1" applyAlignment="1">
      <alignment horizontal="center" vertical="center"/>
    </xf>
    <xf numFmtId="164" fontId="16" fillId="7" borderId="18" xfId="0" applyNumberFormat="1" applyFont="1" applyFill="1" applyBorder="1" applyAlignment="1">
      <alignment horizontal="center" vertical="center"/>
    </xf>
    <xf numFmtId="164" fontId="16" fillId="7" borderId="12" xfId="0" applyNumberFormat="1" applyFont="1" applyFill="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15"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15" fillId="11" borderId="0" xfId="0" applyFont="1" applyFill="1" applyAlignment="1">
      <alignment horizontal="center" vertical="center"/>
    </xf>
    <xf numFmtId="0" fontId="9" fillId="0" borderId="0" xfId="6" applyFont="1" applyFill="1" applyAlignment="1">
      <alignment horizontal="left" vertical="center"/>
    </xf>
    <xf numFmtId="0" fontId="9" fillId="0" borderId="0" xfId="5" applyFont="1" applyFill="1" applyAlignment="1">
      <alignment horizontal="left" vertical="center"/>
    </xf>
    <xf numFmtId="0" fontId="12" fillId="0" borderId="0" xfId="8" applyFont="1" applyFill="1" applyAlignment="1">
      <alignment horizontal="left" vertical="center"/>
    </xf>
    <xf numFmtId="0" fontId="13" fillId="0" borderId="0" xfId="8" applyFont="1" applyFill="1" applyAlignment="1">
      <alignment horizontal="left" vertical="center"/>
    </xf>
    <xf numFmtId="0" fontId="17" fillId="6" borderId="0" xfId="0" applyFont="1" applyFill="1" applyAlignment="1">
      <alignment horizontal="left" vertical="center"/>
    </xf>
    <xf numFmtId="0" fontId="11" fillId="0" borderId="0" xfId="0" applyFont="1" applyAlignment="1">
      <alignment horizontal="left" vertical="center" wrapText="1"/>
    </xf>
    <xf numFmtId="0" fontId="13" fillId="0" borderId="0" xfId="0" applyFont="1" applyAlignment="1">
      <alignment horizontal="left" vertical="center" wrapText="1"/>
    </xf>
    <xf numFmtId="0" fontId="11" fillId="0" borderId="0" xfId="0" applyFont="1" applyAlignment="1">
      <alignment horizontal="left" vertical="center"/>
    </xf>
  </cellXfs>
  <cellStyles count="12">
    <cellStyle name="Comma" xfId="4" builtinId="3" customBuiltin="1"/>
    <cellStyle name="Date" xfId="9" xr:uid="{229918B6-DD13-4F5A-97B9-305F7E002AA3}"/>
    <cellStyle name="Normal" xfId="0" builtinId="0"/>
    <cellStyle name="Percent" xfId="2" builtinId="5" customBuiltin="1"/>
    <cellStyle name="zHiddenText" xfId="3" xr:uid="{26E66EE6-E33F-4D77-BAE4-0FB4F5BBF673}"/>
    <cellStyle name="הדגשה3" xfId="11" builtinId="37"/>
    <cellStyle name="היפר-קישור" xfId="1" builtinId="8" customBuiltin="1"/>
    <cellStyle name="כותרת" xfId="5" builtinId="15" customBuiltin="1"/>
    <cellStyle name="כותרת 1" xfId="6" builtinId="16" customBuiltin="1"/>
    <cellStyle name="כותרת 2" xfId="7" builtinId="17" customBuiltin="1"/>
    <cellStyle name="כותרת 3" xfId="8" builtinId="18" customBuiltin="1"/>
    <cellStyle name="פסיק [0]" xfId="10" builtinId="6" customBuiltin="1"/>
  </cellStyles>
  <dxfs count="43">
    <dxf>
      <fill>
        <patternFill patternType="gray0625"/>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00B050"/>
        </patternFill>
      </fill>
    </dxf>
    <dxf>
      <fill>
        <patternFill>
          <bgColor rgb="FF92D050"/>
        </patternFill>
      </fill>
    </dxf>
    <dxf>
      <fill>
        <patternFill>
          <bgColor rgb="FF0070C0"/>
        </patternFill>
      </fill>
    </dxf>
    <dxf>
      <fill>
        <patternFill>
          <bgColor rgb="FFC00000"/>
        </patternFill>
      </fill>
    </dxf>
    <dxf>
      <fill>
        <patternFill>
          <bgColor rgb="FFFFC000"/>
        </patternFill>
      </fill>
    </dxf>
    <dxf>
      <fill>
        <patternFill>
          <bgColor rgb="FF00B0F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00B050"/>
        </patternFill>
      </fill>
    </dxf>
    <dxf>
      <fill>
        <patternFill>
          <bgColor rgb="FF92D050"/>
        </patternFill>
      </fill>
    </dxf>
    <dxf>
      <fill>
        <patternFill>
          <bgColor rgb="FF0070C0"/>
        </patternFill>
      </fill>
    </dxf>
    <dxf>
      <fill>
        <patternFill>
          <bgColor rgb="FFC00000"/>
        </patternFill>
      </fill>
    </dxf>
    <dxf>
      <fill>
        <patternFill>
          <bgColor rgb="FFFFC000"/>
        </patternFill>
      </fill>
    </dxf>
    <dxf>
      <fill>
        <patternFill>
          <bgColor rgb="FF00B0F0"/>
        </patternFill>
      </fill>
    </dxf>
    <dxf>
      <border>
        <left style="thin">
          <color auto="1"/>
        </left>
        <right style="thin">
          <color auto="1"/>
        </right>
        <top style="thin">
          <color auto="1"/>
        </top>
        <bottom style="thin">
          <color auto="1"/>
        </bottom>
        <vertical/>
        <horizontal/>
      </border>
    </dxf>
    <dxf>
      <fill>
        <patternFill>
          <bgColor rgb="FF00B050"/>
        </patternFill>
      </fill>
    </dxf>
    <dxf>
      <fill>
        <patternFill>
          <bgColor rgb="FF92D050"/>
        </patternFill>
      </fill>
    </dxf>
    <dxf>
      <fill>
        <patternFill>
          <bgColor rgb="FF0070C0"/>
        </patternFill>
      </fill>
    </dxf>
    <dxf>
      <fill>
        <patternFill>
          <bgColor rgb="FFC00000"/>
        </patternFill>
      </fill>
    </dxf>
    <dxf>
      <fill>
        <patternFill>
          <bgColor rgb="FFFFC000"/>
        </patternFill>
      </fill>
    </dxf>
    <dxf>
      <fill>
        <patternFill>
          <bgColor rgb="FF00B0F0"/>
        </patternFill>
      </fill>
    </dxf>
    <dxf>
      <font>
        <strike val="0"/>
        <outline val="0"/>
        <shadow val="0"/>
        <u val="none"/>
        <vertAlign val="baseline"/>
        <sz val="11"/>
        <name val="Calibri"/>
        <family val="2"/>
        <scheme val="major"/>
      </font>
      <alignment horizontal="left" vertical="center" textRotation="0" wrapText="1" indent="0" justifyLastLine="0" shrinkToFit="0" readingOrder="0"/>
    </dxf>
    <dxf>
      <font>
        <strike val="0"/>
        <outline val="0"/>
        <shadow val="0"/>
        <u val="none"/>
        <vertAlign val="baseline"/>
        <sz val="11"/>
        <name val="Calibri"/>
        <family val="2"/>
        <scheme val="major"/>
      </font>
      <alignment horizontal="center" vertical="center" textRotation="0" wrapText="0" indent="0" justifyLastLine="0" shrinkToFit="0" readingOrder="0"/>
    </dxf>
    <dxf>
      <font>
        <strike val="0"/>
        <outline val="0"/>
        <shadow val="0"/>
        <u val="none"/>
        <vertAlign val="baseline"/>
        <sz val="11"/>
        <name val="Calibri"/>
        <family val="2"/>
        <scheme val="major"/>
      </font>
    </dxf>
    <dxf>
      <font>
        <b/>
        <strike val="0"/>
        <outline val="0"/>
        <shadow val="0"/>
        <u val="none"/>
        <vertAlign val="baseline"/>
        <sz val="11"/>
        <color theme="0"/>
        <name val="Calibri"/>
        <family val="2"/>
        <scheme val="major"/>
      </font>
      <fill>
        <patternFill patternType="solid">
          <fgColor indexed="64"/>
          <bgColor theme="1" tint="0.249977111117893"/>
        </patternFill>
      </fill>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alignment horizontal="center" vertical="center" textRotation="0" indent="0" justifyLastLine="0" shrinkToFit="0" readingOrder="0"/>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2"/>
      <tableStyleElement type="headerRow" dxfId="41"/>
      <tableStyleElement type="firstRowStripe" dxfId="40"/>
      <tableStyleElement type="secondRowStripe" dxfId="39"/>
    </tableStyle>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000000"/>
      <color rgb="FF215881"/>
      <color rgb="FF42648A"/>
      <color rgb="FF969696"/>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0" totalsRowShown="0" headerRowDxfId="25" dataDxfId="24">
  <tableColumns count="6">
    <tableColumn id="1" xr3:uid="{619BF8F6-D0F1-41AD-871D-FE0240C45A93}" name="Milestone description" dataDxfId="22"/>
    <tableColumn id="2" xr3:uid="{39BD914E-FB02-4352-846C-6D59624DC0B0}" name="Category" dataDxfId="23"/>
    <tableColumn id="3" xr3:uid="{D274194F-BCA0-44F3-84B2-217254EE241C}" name="Assigned to" dataDxfId="29"/>
    <tableColumn id="4" xr3:uid="{8385BC6F-56EE-4363-A106-8DB0A1E4EF5A}" name="Progress" dataDxfId="28"/>
    <tableColumn id="5" xr3:uid="{02926609-7B93-4B6F-BE96-92EC7A949E4B}" name="Start" dataDxfId="27" dataCellStyle="Date"/>
    <tableColumn id="6" xr3:uid="{8FF9BE8E-04B7-4B39-AC27-D2E534204BC3}" name="Days" dataDxfId="26"/>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KB42"/>
  <sheetViews>
    <sheetView showGridLines="0" tabSelected="1" showRuler="0" topLeftCell="A3" zoomScale="70" zoomScaleNormal="70" zoomScalePageLayoutView="70" workbookViewId="0">
      <selection activeCell="B30" sqref="B30"/>
    </sheetView>
  </sheetViews>
  <sheetFormatPr defaultColWidth="8.88671875" defaultRowHeight="30" customHeight="1" x14ac:dyDescent="0.3"/>
  <cols>
    <col min="1" max="1" width="4.6640625" style="4" customWidth="1"/>
    <col min="2" max="2" width="29.109375" style="69" bestFit="1" customWidth="1"/>
    <col min="3" max="3" width="32.21875" style="5" bestFit="1" customWidth="1"/>
    <col min="4" max="4" width="20.5546875" style="5" customWidth="1"/>
    <col min="5" max="5" width="15.6640625" style="5" customWidth="1"/>
    <col min="6" max="6" width="11.5546875" style="6" bestFit="1" customWidth="1"/>
    <col min="7" max="7" width="10.44140625" style="5" customWidth="1"/>
    <col min="8" max="8" width="2.6640625" style="5" customWidth="1"/>
    <col min="9" max="13" width="3.5546875" style="5" customWidth="1"/>
    <col min="14" max="14" width="3" style="5" bestFit="1" customWidth="1"/>
    <col min="15" max="15" width="3.5546875" style="5" customWidth="1"/>
    <col min="16" max="16" width="2" style="5" bestFit="1" customWidth="1"/>
    <col min="17" max="65" width="3.5546875" style="5" customWidth="1"/>
    <col min="66" max="66" width="3.109375" style="5" bestFit="1" customWidth="1"/>
    <col min="67" max="68" width="3.5546875" style="5" bestFit="1" customWidth="1"/>
    <col min="69" max="69" width="3.109375" style="5" bestFit="1" customWidth="1"/>
    <col min="70" max="71" width="3.5546875" style="5" bestFit="1" customWidth="1"/>
    <col min="72" max="75" width="3.109375" style="5" bestFit="1" customWidth="1"/>
    <col min="76" max="82" width="2.109375" style="5" bestFit="1" customWidth="1"/>
    <col min="83" max="84" width="3" style="5" bestFit="1" customWidth="1"/>
    <col min="85" max="106" width="3.109375" style="5" bestFit="1" customWidth="1"/>
    <col min="107" max="112" width="2.109375" style="5" bestFit="1" customWidth="1"/>
    <col min="113" max="115" width="3" style="5" bestFit="1" customWidth="1"/>
    <col min="116" max="135" width="3.109375" style="5" bestFit="1" customWidth="1"/>
    <col min="136" max="143" width="2.109375" style="5" bestFit="1" customWidth="1"/>
    <col min="144" max="165" width="3.109375" style="5" bestFit="1" customWidth="1"/>
    <col min="166" max="173" width="2.109375" style="5" bestFit="1" customWidth="1"/>
    <col min="174" max="174" width="3" style="5" bestFit="1" customWidth="1"/>
    <col min="175" max="195" width="3.109375" style="5" bestFit="1" customWidth="1"/>
    <col min="196" max="203" width="2.109375" style="5" bestFit="1" customWidth="1"/>
    <col min="204" max="226" width="3.109375" style="5" bestFit="1" customWidth="1"/>
    <col min="227" max="234" width="2.109375" style="5" bestFit="1" customWidth="1"/>
    <col min="235" max="257" width="3.109375" style="5" bestFit="1" customWidth="1"/>
    <col min="258" max="265" width="2.109375" style="5" bestFit="1" customWidth="1"/>
    <col min="266" max="266" width="3" style="5" bestFit="1" customWidth="1"/>
    <col min="267" max="287" width="3.109375" style="5" bestFit="1" customWidth="1"/>
    <col min="288" max="288" width="2" style="5" bestFit="1" customWidth="1"/>
    <col min="289" max="16384" width="8.88671875" style="5"/>
  </cols>
  <sheetData>
    <row r="1" spans="1:288" ht="25.2" customHeight="1" x14ac:dyDescent="0.3"/>
    <row r="2" spans="1:288" ht="49.95" customHeight="1" x14ac:dyDescent="0.3">
      <c r="A2" s="7"/>
      <c r="B2" s="3" t="s">
        <v>8</v>
      </c>
      <c r="C2" s="3"/>
      <c r="D2" s="3"/>
      <c r="E2" s="3"/>
      <c r="F2" s="3"/>
      <c r="G2" s="3"/>
      <c r="H2" s="3"/>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row>
    <row r="3" spans="1:288" ht="19.95" customHeight="1" x14ac:dyDescent="0.3">
      <c r="A3" s="7"/>
      <c r="B3" s="1"/>
      <c r="C3" s="2"/>
      <c r="D3" s="9"/>
      <c r="E3" s="9"/>
      <c r="F3" s="10"/>
      <c r="G3" s="9"/>
      <c r="H3" s="9"/>
      <c r="I3" s="11"/>
      <c r="J3" s="12"/>
      <c r="K3" s="12"/>
      <c r="L3" s="12"/>
    </row>
    <row r="4" spans="1:288" ht="30" customHeight="1" x14ac:dyDescent="0.3">
      <c r="A4" s="7"/>
      <c r="B4" s="62" t="s">
        <v>23</v>
      </c>
      <c r="C4" s="13"/>
      <c r="D4" s="14"/>
      <c r="E4" s="15"/>
      <c r="F4" s="16"/>
      <c r="J4" s="17" t="s">
        <v>0</v>
      </c>
      <c r="K4" s="15"/>
      <c r="L4" s="18" t="s">
        <v>61</v>
      </c>
      <c r="M4" s="18"/>
      <c r="N4" s="18"/>
      <c r="O4" s="18"/>
      <c r="P4" s="18"/>
      <c r="Q4" s="18"/>
      <c r="R4" s="18"/>
      <c r="S4" s="18"/>
      <c r="T4" s="18"/>
      <c r="V4" s="61" t="s">
        <v>62</v>
      </c>
      <c r="W4" s="61"/>
      <c r="X4" s="61"/>
      <c r="Y4" s="61"/>
      <c r="Z4" s="61"/>
      <c r="AA4" s="61"/>
      <c r="AB4" s="61"/>
      <c r="AC4" s="61"/>
      <c r="AD4" s="61"/>
      <c r="AE4" s="61"/>
      <c r="AF4" s="61"/>
      <c r="AG4" s="61"/>
      <c r="AI4" s="19" t="s">
        <v>63</v>
      </c>
      <c r="AJ4" s="19"/>
      <c r="AK4" s="19"/>
      <c r="AL4" s="19"/>
      <c r="AM4" s="19"/>
      <c r="AN4" s="19"/>
      <c r="AP4" s="58" t="s">
        <v>64</v>
      </c>
      <c r="AQ4" s="58"/>
      <c r="AR4" s="58"/>
      <c r="AS4" s="58"/>
      <c r="AT4" s="58"/>
      <c r="AU4" s="58"/>
      <c r="AV4" s="58"/>
      <c r="AW4" s="58"/>
      <c r="AX4" s="58"/>
      <c r="AY4" s="58"/>
      <c r="AZ4" s="58"/>
      <c r="BB4" s="59" t="s">
        <v>65</v>
      </c>
      <c r="BC4" s="59"/>
      <c r="BD4" s="59"/>
      <c r="BE4" s="59"/>
      <c r="BF4" s="59"/>
      <c r="BG4" s="59"/>
      <c r="BH4" s="59"/>
      <c r="BI4" s="59"/>
      <c r="BJ4" s="59"/>
      <c r="BK4" s="59"/>
      <c r="BL4" s="59"/>
      <c r="BM4" s="59"/>
      <c r="BO4" s="60" t="s">
        <v>66</v>
      </c>
      <c r="BP4" s="60"/>
      <c r="BQ4" s="60"/>
      <c r="BR4" s="60"/>
      <c r="BS4" s="60"/>
      <c r="BT4" s="60"/>
      <c r="BU4" s="60"/>
      <c r="BV4" s="60"/>
      <c r="BW4" s="60"/>
      <c r="BX4" s="60"/>
      <c r="BY4" s="60"/>
      <c r="BZ4" s="60"/>
    </row>
    <row r="5" spans="1:288" ht="30" customHeight="1" x14ac:dyDescent="0.3">
      <c r="A5" s="7"/>
      <c r="B5" s="63" t="s">
        <v>24</v>
      </c>
      <c r="C5" s="14"/>
      <c r="D5" s="14"/>
      <c r="E5" s="15"/>
      <c r="F5" s="16"/>
      <c r="G5" s="15"/>
      <c r="H5" s="15"/>
      <c r="AL5" s="20"/>
    </row>
    <row r="6" spans="1:288" ht="30" customHeight="1" thickBot="1" x14ac:dyDescent="0.35">
      <c r="A6" s="7"/>
      <c r="B6" s="64" t="s">
        <v>1</v>
      </c>
      <c r="C6" s="21">
        <f ca="1">TODAY()-1</f>
        <v>45956</v>
      </c>
      <c r="D6" s="22"/>
      <c r="E6" s="15"/>
      <c r="F6" s="16"/>
      <c r="G6" s="15"/>
      <c r="H6" s="15"/>
    </row>
    <row r="7" spans="1:288" ht="30" customHeight="1" thickBot="1" x14ac:dyDescent="0.35">
      <c r="A7" s="7"/>
      <c r="B7" s="65"/>
      <c r="C7" s="23"/>
      <c r="D7" s="14"/>
      <c r="E7" s="15"/>
      <c r="F7" s="15"/>
      <c r="G7" s="15"/>
      <c r="H7" s="24"/>
      <c r="I7" s="55" t="s">
        <v>9</v>
      </c>
      <c r="J7" s="56"/>
      <c r="K7" s="56"/>
      <c r="L7" s="56"/>
      <c r="M7" s="56"/>
      <c r="N7" s="57"/>
      <c r="O7" s="55" t="s">
        <v>17</v>
      </c>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7"/>
      <c r="AS7" s="47" t="s">
        <v>10</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8"/>
      <c r="BX7" s="46" t="s">
        <v>11</v>
      </c>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8"/>
      <c r="DC7" s="46" t="s">
        <v>12</v>
      </c>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6" t="s">
        <v>13</v>
      </c>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8"/>
      <c r="FJ7" s="46" t="s">
        <v>14</v>
      </c>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8"/>
      <c r="GN7" s="46" t="s">
        <v>15</v>
      </c>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8"/>
      <c r="HS7" s="46" t="s">
        <v>16</v>
      </c>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c r="IW7" s="55" t="s">
        <v>50</v>
      </c>
      <c r="IX7" s="56"/>
      <c r="IY7" s="56"/>
      <c r="IZ7" s="56"/>
      <c r="JA7" s="56"/>
      <c r="JB7" s="56"/>
      <c r="JC7" s="56"/>
      <c r="JD7" s="56"/>
      <c r="JE7" s="56"/>
      <c r="JF7" s="56"/>
      <c r="JG7" s="56"/>
      <c r="JH7" s="56"/>
      <c r="JI7" s="56"/>
      <c r="JJ7" s="56"/>
      <c r="JK7" s="56"/>
      <c r="JL7" s="56"/>
      <c r="JM7" s="56"/>
      <c r="JN7" s="56"/>
      <c r="JO7" s="56"/>
      <c r="JP7" s="56"/>
      <c r="JQ7" s="56"/>
      <c r="JR7" s="56"/>
      <c r="JS7" s="56"/>
      <c r="JT7" s="56"/>
      <c r="JU7" s="56"/>
      <c r="JV7" s="56"/>
      <c r="JW7" s="56"/>
      <c r="JX7" s="56"/>
      <c r="JY7" s="56"/>
      <c r="JZ7" s="56"/>
      <c r="KA7" s="56"/>
      <c r="KB7" s="57"/>
    </row>
    <row r="8" spans="1:288" ht="19.95" customHeight="1" x14ac:dyDescent="0.3">
      <c r="A8" s="7"/>
      <c r="B8" s="23"/>
      <c r="C8" s="14"/>
      <c r="D8" s="14"/>
      <c r="E8" s="15"/>
      <c r="F8" s="15"/>
      <c r="G8" s="15"/>
      <c r="H8" s="24"/>
      <c r="I8" s="42" t="s">
        <v>18</v>
      </c>
      <c r="J8" s="40"/>
      <c r="K8" s="40"/>
      <c r="L8" s="40"/>
      <c r="M8" s="40"/>
      <c r="N8" s="40"/>
      <c r="O8" s="40"/>
      <c r="P8" s="42" t="s">
        <v>19</v>
      </c>
      <c r="Q8" s="40"/>
      <c r="R8" s="40"/>
      <c r="S8" s="40"/>
      <c r="T8" s="40"/>
      <c r="U8" s="40"/>
      <c r="V8" s="41"/>
      <c r="W8" s="43" t="s">
        <v>20</v>
      </c>
      <c r="X8" s="43"/>
      <c r="Y8" s="43"/>
      <c r="Z8" s="43"/>
      <c r="AA8" s="43"/>
      <c r="AB8" s="43"/>
      <c r="AC8" s="44"/>
      <c r="AD8" s="45" t="s">
        <v>21</v>
      </c>
      <c r="AE8" s="43"/>
      <c r="AF8" s="43"/>
      <c r="AG8" s="43"/>
      <c r="AH8" s="43"/>
      <c r="AI8" s="43"/>
      <c r="AJ8" s="44"/>
      <c r="AK8" s="43" t="s">
        <v>22</v>
      </c>
      <c r="AL8" s="43"/>
      <c r="AM8" s="43"/>
      <c r="AN8" s="43"/>
      <c r="AO8" s="43"/>
      <c r="AP8" s="43"/>
      <c r="AQ8" s="44"/>
      <c r="AR8" s="45" t="s">
        <v>25</v>
      </c>
      <c r="AS8" s="43"/>
      <c r="AT8" s="43"/>
      <c r="AU8" s="43"/>
      <c r="AV8" s="43"/>
      <c r="AW8" s="43"/>
      <c r="AX8" s="44"/>
      <c r="AY8" s="43" t="s">
        <v>26</v>
      </c>
      <c r="AZ8" s="43"/>
      <c r="BA8" s="43"/>
      <c r="BB8" s="43"/>
      <c r="BC8" s="43"/>
      <c r="BD8" s="43"/>
      <c r="BE8" s="44"/>
      <c r="BF8" s="45" t="s">
        <v>27</v>
      </c>
      <c r="BG8" s="43"/>
      <c r="BH8" s="43"/>
      <c r="BI8" s="43"/>
      <c r="BJ8" s="43"/>
      <c r="BK8" s="43"/>
      <c r="BL8" s="44"/>
      <c r="BM8" s="43" t="s">
        <v>28</v>
      </c>
      <c r="BN8" s="43"/>
      <c r="BO8" s="43"/>
      <c r="BP8" s="43"/>
      <c r="BQ8" s="43"/>
      <c r="BR8" s="43"/>
      <c r="BS8" s="44"/>
      <c r="BT8" s="45" t="s">
        <v>29</v>
      </c>
      <c r="BU8" s="43"/>
      <c r="BV8" s="43"/>
      <c r="BW8" s="43"/>
      <c r="BX8" s="43"/>
      <c r="BY8" s="43"/>
      <c r="BZ8" s="44"/>
      <c r="CA8" s="43" t="s">
        <v>30</v>
      </c>
      <c r="CB8" s="43"/>
      <c r="CC8" s="43"/>
      <c r="CD8" s="43"/>
      <c r="CE8" s="43"/>
      <c r="CF8" s="43"/>
      <c r="CG8" s="44"/>
      <c r="CH8" s="45" t="s">
        <v>31</v>
      </c>
      <c r="CI8" s="43"/>
      <c r="CJ8" s="43"/>
      <c r="CK8" s="43"/>
      <c r="CL8" s="43"/>
      <c r="CM8" s="43"/>
      <c r="CN8" s="44"/>
      <c r="CO8" s="43" t="s">
        <v>32</v>
      </c>
      <c r="CP8" s="43"/>
      <c r="CQ8" s="43"/>
      <c r="CR8" s="43"/>
      <c r="CS8" s="43"/>
      <c r="CT8" s="43"/>
      <c r="CU8" s="44"/>
      <c r="CV8" s="45" t="s">
        <v>33</v>
      </c>
      <c r="CW8" s="43"/>
      <c r="CX8" s="43"/>
      <c r="CY8" s="43"/>
      <c r="CZ8" s="43"/>
      <c r="DA8" s="43"/>
      <c r="DB8" s="44"/>
      <c r="DC8" s="43" t="s">
        <v>34</v>
      </c>
      <c r="DD8" s="43"/>
      <c r="DE8" s="43"/>
      <c r="DF8" s="43"/>
      <c r="DG8" s="43"/>
      <c r="DH8" s="43"/>
      <c r="DI8" s="44"/>
      <c r="DJ8" s="45" t="s">
        <v>35</v>
      </c>
      <c r="DK8" s="43"/>
      <c r="DL8" s="43"/>
      <c r="DM8" s="43"/>
      <c r="DN8" s="43"/>
      <c r="DO8" s="43"/>
      <c r="DP8" s="44"/>
      <c r="DQ8" s="43" t="s">
        <v>36</v>
      </c>
      <c r="DR8" s="43"/>
      <c r="DS8" s="43"/>
      <c r="DT8" s="43"/>
      <c r="DU8" s="43"/>
      <c r="DV8" s="43"/>
      <c r="DW8" s="44"/>
      <c r="DX8" s="45" t="s">
        <v>37</v>
      </c>
      <c r="DY8" s="43"/>
      <c r="DZ8" s="43"/>
      <c r="EA8" s="43"/>
      <c r="EB8" s="43"/>
      <c r="EC8" s="43"/>
      <c r="ED8" s="44"/>
      <c r="EE8" s="43" t="s">
        <v>38</v>
      </c>
      <c r="EF8" s="43"/>
      <c r="EG8" s="43"/>
      <c r="EH8" s="43"/>
      <c r="EI8" s="43"/>
      <c r="EJ8" s="43"/>
      <c r="EK8" s="44"/>
      <c r="EL8" s="45" t="s">
        <v>39</v>
      </c>
      <c r="EM8" s="43"/>
      <c r="EN8" s="43"/>
      <c r="EO8" s="43"/>
      <c r="EP8" s="43"/>
      <c r="EQ8" s="43"/>
      <c r="ER8" s="44"/>
      <c r="ES8" s="43" t="s">
        <v>40</v>
      </c>
      <c r="ET8" s="43"/>
      <c r="EU8" s="43"/>
      <c r="EV8" s="43"/>
      <c r="EW8" s="43"/>
      <c r="EX8" s="43"/>
      <c r="EY8" s="44"/>
      <c r="EZ8" s="45" t="s">
        <v>41</v>
      </c>
      <c r="FA8" s="43"/>
      <c r="FB8" s="43"/>
      <c r="FC8" s="43"/>
      <c r="FD8" s="43"/>
      <c r="FE8" s="43"/>
      <c r="FF8" s="44"/>
      <c r="FG8" s="43" t="s">
        <v>42</v>
      </c>
      <c r="FH8" s="43"/>
      <c r="FI8" s="43"/>
      <c r="FJ8" s="43"/>
      <c r="FK8" s="43"/>
      <c r="FL8" s="43"/>
      <c r="FM8" s="44"/>
      <c r="FN8" s="45" t="s">
        <v>43</v>
      </c>
      <c r="FO8" s="43"/>
      <c r="FP8" s="43"/>
      <c r="FQ8" s="43"/>
      <c r="FR8" s="43"/>
      <c r="FS8" s="43"/>
      <c r="FT8" s="44"/>
      <c r="FU8" s="43" t="s">
        <v>44</v>
      </c>
      <c r="FV8" s="43"/>
      <c r="FW8" s="43"/>
      <c r="FX8" s="43"/>
      <c r="FY8" s="43"/>
      <c r="FZ8" s="43"/>
      <c r="GA8" s="44"/>
      <c r="GB8" s="45" t="s">
        <v>45</v>
      </c>
      <c r="GC8" s="43"/>
      <c r="GD8" s="43"/>
      <c r="GE8" s="43"/>
      <c r="GF8" s="43"/>
      <c r="GG8" s="43"/>
      <c r="GH8" s="44"/>
      <c r="GI8" s="43" t="s">
        <v>46</v>
      </c>
      <c r="GJ8" s="43"/>
      <c r="GK8" s="43"/>
      <c r="GL8" s="43"/>
      <c r="GM8" s="43"/>
      <c r="GN8" s="43"/>
      <c r="GO8" s="44"/>
      <c r="GP8" s="45" t="s">
        <v>47</v>
      </c>
      <c r="GQ8" s="43"/>
      <c r="GR8" s="43"/>
      <c r="GS8" s="43"/>
      <c r="GT8" s="43"/>
      <c r="GU8" s="43"/>
      <c r="GV8" s="44"/>
      <c r="GW8" s="43" t="s">
        <v>48</v>
      </c>
      <c r="GX8" s="43"/>
      <c r="GY8" s="43"/>
      <c r="GZ8" s="43"/>
      <c r="HA8" s="43"/>
      <c r="HB8" s="43"/>
      <c r="HC8" s="44"/>
      <c r="HD8" s="45" t="s">
        <v>49</v>
      </c>
      <c r="HE8" s="43"/>
      <c r="HF8" s="43"/>
      <c r="HG8" s="43"/>
      <c r="HH8" s="43"/>
      <c r="HI8" s="43"/>
      <c r="HJ8" s="44"/>
      <c r="HK8" s="43" t="s">
        <v>51</v>
      </c>
      <c r="HL8" s="43"/>
      <c r="HM8" s="43"/>
      <c r="HN8" s="43"/>
      <c r="HO8" s="43"/>
      <c r="HP8" s="43"/>
      <c r="HQ8" s="44"/>
      <c r="HR8" s="45" t="s">
        <v>52</v>
      </c>
      <c r="HS8" s="43"/>
      <c r="HT8" s="43"/>
      <c r="HU8" s="43"/>
      <c r="HV8" s="43"/>
      <c r="HW8" s="43"/>
      <c r="HX8" s="44"/>
      <c r="HY8" s="43" t="s">
        <v>53</v>
      </c>
      <c r="HZ8" s="43"/>
      <c r="IA8" s="43"/>
      <c r="IB8" s="43"/>
      <c r="IC8" s="43"/>
      <c r="ID8" s="43"/>
      <c r="IE8" s="44"/>
      <c r="IF8" s="45" t="s">
        <v>54</v>
      </c>
      <c r="IG8" s="43"/>
      <c r="IH8" s="43"/>
      <c r="II8" s="43"/>
      <c r="IJ8" s="43"/>
      <c r="IK8" s="43"/>
      <c r="IL8" s="44"/>
      <c r="IM8" s="43" t="s">
        <v>55</v>
      </c>
      <c r="IN8" s="43"/>
      <c r="IO8" s="43"/>
      <c r="IP8" s="43"/>
      <c r="IQ8" s="43"/>
      <c r="IR8" s="43"/>
      <c r="IS8" s="44"/>
      <c r="IT8" s="45" t="s">
        <v>56</v>
      </c>
      <c r="IU8" s="43"/>
      <c r="IV8" s="43"/>
      <c r="IW8" s="43"/>
      <c r="IX8" s="43"/>
      <c r="IY8" s="43"/>
      <c r="IZ8" s="44"/>
      <c r="JA8" s="43" t="s">
        <v>57</v>
      </c>
      <c r="JB8" s="43"/>
      <c r="JC8" s="43"/>
      <c r="JD8" s="43"/>
      <c r="JE8" s="43"/>
      <c r="JF8" s="43"/>
      <c r="JG8" s="44"/>
      <c r="JH8" s="45" t="s">
        <v>58</v>
      </c>
      <c r="JI8" s="43"/>
      <c r="JJ8" s="43"/>
      <c r="JK8" s="43"/>
      <c r="JL8" s="43"/>
      <c r="JM8" s="43"/>
      <c r="JN8" s="44"/>
      <c r="JO8" s="43" t="s">
        <v>59</v>
      </c>
      <c r="JP8" s="43"/>
      <c r="JQ8" s="43"/>
      <c r="JR8" s="43"/>
      <c r="JS8" s="43"/>
      <c r="JT8" s="43"/>
      <c r="JU8" s="43"/>
      <c r="JV8" s="45" t="s">
        <v>60</v>
      </c>
      <c r="JW8" s="43"/>
      <c r="JX8" s="43"/>
      <c r="JY8" s="43"/>
      <c r="JZ8" s="43"/>
      <c r="KA8" s="43"/>
      <c r="KB8" s="44"/>
    </row>
    <row r="9" spans="1:288" ht="40.200000000000003" customHeight="1" x14ac:dyDescent="0.3">
      <c r="A9" s="7"/>
      <c r="B9" s="66" t="s">
        <v>2</v>
      </c>
      <c r="C9" s="25" t="s">
        <v>3</v>
      </c>
      <c r="D9" s="25" t="s">
        <v>4</v>
      </c>
      <c r="E9" s="25" t="s">
        <v>5</v>
      </c>
      <c r="F9" s="25" t="s">
        <v>6</v>
      </c>
      <c r="G9" s="25" t="s">
        <v>7</v>
      </c>
      <c r="H9" s="26"/>
      <c r="I9" s="52">
        <v>45956</v>
      </c>
      <c r="J9" s="53">
        <f>I9+1</f>
        <v>45957</v>
      </c>
      <c r="K9" s="53">
        <f t="shared" ref="K9:O9" si="0">J9+1</f>
        <v>45958</v>
      </c>
      <c r="L9" s="53">
        <f t="shared" si="0"/>
        <v>45959</v>
      </c>
      <c r="M9" s="53">
        <f t="shared" si="0"/>
        <v>45960</v>
      </c>
      <c r="N9" s="53">
        <f t="shared" si="0"/>
        <v>45961</v>
      </c>
      <c r="O9" s="54">
        <f t="shared" si="0"/>
        <v>45962</v>
      </c>
      <c r="P9" s="52">
        <f>O9+1</f>
        <v>45963</v>
      </c>
      <c r="Q9" s="53">
        <f t="shared" ref="Q9:V9" si="1">P9+1</f>
        <v>45964</v>
      </c>
      <c r="R9" s="53">
        <f t="shared" si="1"/>
        <v>45965</v>
      </c>
      <c r="S9" s="53">
        <f t="shared" si="1"/>
        <v>45966</v>
      </c>
      <c r="T9" s="53">
        <f t="shared" si="1"/>
        <v>45967</v>
      </c>
      <c r="U9" s="53">
        <f t="shared" si="1"/>
        <v>45968</v>
      </c>
      <c r="V9" s="54">
        <f t="shared" si="1"/>
        <v>45969</v>
      </c>
      <c r="W9" s="52">
        <f>V9+1</f>
        <v>45970</v>
      </c>
      <c r="X9" s="53">
        <f t="shared" ref="X9:AC9" si="2">W9+1</f>
        <v>45971</v>
      </c>
      <c r="Y9" s="53">
        <f t="shared" si="2"/>
        <v>45972</v>
      </c>
      <c r="Z9" s="53">
        <f t="shared" si="2"/>
        <v>45973</v>
      </c>
      <c r="AA9" s="53">
        <f t="shared" si="2"/>
        <v>45974</v>
      </c>
      <c r="AB9" s="53">
        <f t="shared" si="2"/>
        <v>45975</v>
      </c>
      <c r="AC9" s="54">
        <f t="shared" si="2"/>
        <v>45976</v>
      </c>
      <c r="AD9" s="52">
        <f>AC9+1</f>
        <v>45977</v>
      </c>
      <c r="AE9" s="53">
        <f t="shared" ref="AE9:AJ9" si="3">AD9+1</f>
        <v>45978</v>
      </c>
      <c r="AF9" s="53">
        <f t="shared" si="3"/>
        <v>45979</v>
      </c>
      <c r="AG9" s="53">
        <f t="shared" si="3"/>
        <v>45980</v>
      </c>
      <c r="AH9" s="53">
        <f t="shared" si="3"/>
        <v>45981</v>
      </c>
      <c r="AI9" s="53">
        <f t="shared" si="3"/>
        <v>45982</v>
      </c>
      <c r="AJ9" s="54">
        <f t="shared" si="3"/>
        <v>45983</v>
      </c>
      <c r="AK9" s="52">
        <f>AJ9+1</f>
        <v>45984</v>
      </c>
      <c r="AL9" s="53">
        <f t="shared" ref="AL9:AQ9" si="4">AK9+1</f>
        <v>45985</v>
      </c>
      <c r="AM9" s="53">
        <f t="shared" si="4"/>
        <v>45986</v>
      </c>
      <c r="AN9" s="53">
        <f t="shared" si="4"/>
        <v>45987</v>
      </c>
      <c r="AO9" s="53">
        <f t="shared" si="4"/>
        <v>45988</v>
      </c>
      <c r="AP9" s="53">
        <f t="shared" si="4"/>
        <v>45989</v>
      </c>
      <c r="AQ9" s="54">
        <f t="shared" si="4"/>
        <v>45990</v>
      </c>
      <c r="AR9" s="52">
        <f>AQ9+1</f>
        <v>45991</v>
      </c>
      <c r="AS9" s="53">
        <f t="shared" ref="AS9:DD9" si="5">AR9+1</f>
        <v>45992</v>
      </c>
      <c r="AT9" s="53">
        <f t="shared" si="5"/>
        <v>45993</v>
      </c>
      <c r="AU9" s="53">
        <f t="shared" si="5"/>
        <v>45994</v>
      </c>
      <c r="AV9" s="53">
        <f t="shared" si="5"/>
        <v>45995</v>
      </c>
      <c r="AW9" s="53">
        <f t="shared" si="5"/>
        <v>45996</v>
      </c>
      <c r="AX9" s="54">
        <f t="shared" si="5"/>
        <v>45997</v>
      </c>
      <c r="AY9" s="52">
        <f t="shared" si="5"/>
        <v>45998</v>
      </c>
      <c r="AZ9" s="53">
        <f t="shared" si="5"/>
        <v>45999</v>
      </c>
      <c r="BA9" s="53">
        <f t="shared" si="5"/>
        <v>46000</v>
      </c>
      <c r="BB9" s="53">
        <f t="shared" si="5"/>
        <v>46001</v>
      </c>
      <c r="BC9" s="53">
        <f t="shared" si="5"/>
        <v>46002</v>
      </c>
      <c r="BD9" s="53">
        <f t="shared" si="5"/>
        <v>46003</v>
      </c>
      <c r="BE9" s="54">
        <f t="shared" si="5"/>
        <v>46004</v>
      </c>
      <c r="BF9" s="52">
        <f t="shared" si="5"/>
        <v>46005</v>
      </c>
      <c r="BG9" s="53">
        <f t="shared" si="5"/>
        <v>46006</v>
      </c>
      <c r="BH9" s="53">
        <f t="shared" si="5"/>
        <v>46007</v>
      </c>
      <c r="BI9" s="53">
        <f t="shared" si="5"/>
        <v>46008</v>
      </c>
      <c r="BJ9" s="53">
        <f t="shared" si="5"/>
        <v>46009</v>
      </c>
      <c r="BK9" s="53">
        <f t="shared" si="5"/>
        <v>46010</v>
      </c>
      <c r="BL9" s="54">
        <f t="shared" si="5"/>
        <v>46011</v>
      </c>
      <c r="BM9" s="52">
        <f t="shared" si="5"/>
        <v>46012</v>
      </c>
      <c r="BN9" s="53">
        <f t="shared" si="5"/>
        <v>46013</v>
      </c>
      <c r="BO9" s="53">
        <f t="shared" si="5"/>
        <v>46014</v>
      </c>
      <c r="BP9" s="53">
        <f t="shared" si="5"/>
        <v>46015</v>
      </c>
      <c r="BQ9" s="53">
        <f t="shared" si="5"/>
        <v>46016</v>
      </c>
      <c r="BR9" s="53">
        <f t="shared" si="5"/>
        <v>46017</v>
      </c>
      <c r="BS9" s="54">
        <f t="shared" si="5"/>
        <v>46018</v>
      </c>
      <c r="BT9" s="52">
        <f t="shared" si="5"/>
        <v>46019</v>
      </c>
      <c r="BU9" s="53">
        <f t="shared" si="5"/>
        <v>46020</v>
      </c>
      <c r="BV9" s="53">
        <f t="shared" si="5"/>
        <v>46021</v>
      </c>
      <c r="BW9" s="53">
        <f t="shared" si="5"/>
        <v>46022</v>
      </c>
      <c r="BX9" s="53">
        <f t="shared" si="5"/>
        <v>46023</v>
      </c>
      <c r="BY9" s="53">
        <f t="shared" si="5"/>
        <v>46024</v>
      </c>
      <c r="BZ9" s="54">
        <f t="shared" si="5"/>
        <v>46025</v>
      </c>
      <c r="CA9" s="52">
        <f t="shared" si="5"/>
        <v>46026</v>
      </c>
      <c r="CB9" s="53">
        <f t="shared" si="5"/>
        <v>46027</v>
      </c>
      <c r="CC9" s="53">
        <f t="shared" si="5"/>
        <v>46028</v>
      </c>
      <c r="CD9" s="53">
        <f t="shared" si="5"/>
        <v>46029</v>
      </c>
      <c r="CE9" s="53">
        <f t="shared" si="5"/>
        <v>46030</v>
      </c>
      <c r="CF9" s="53">
        <f t="shared" si="5"/>
        <v>46031</v>
      </c>
      <c r="CG9" s="54">
        <f t="shared" si="5"/>
        <v>46032</v>
      </c>
      <c r="CH9" s="52">
        <f t="shared" si="5"/>
        <v>46033</v>
      </c>
      <c r="CI9" s="53">
        <f t="shared" si="5"/>
        <v>46034</v>
      </c>
      <c r="CJ9" s="53">
        <f t="shared" si="5"/>
        <v>46035</v>
      </c>
      <c r="CK9" s="53">
        <f t="shared" si="5"/>
        <v>46036</v>
      </c>
      <c r="CL9" s="53">
        <f t="shared" si="5"/>
        <v>46037</v>
      </c>
      <c r="CM9" s="53">
        <f t="shared" si="5"/>
        <v>46038</v>
      </c>
      <c r="CN9" s="54">
        <f t="shared" si="5"/>
        <v>46039</v>
      </c>
      <c r="CO9" s="52">
        <f t="shared" si="5"/>
        <v>46040</v>
      </c>
      <c r="CP9" s="53">
        <f t="shared" si="5"/>
        <v>46041</v>
      </c>
      <c r="CQ9" s="53">
        <f t="shared" si="5"/>
        <v>46042</v>
      </c>
      <c r="CR9" s="53">
        <f t="shared" si="5"/>
        <v>46043</v>
      </c>
      <c r="CS9" s="53">
        <f t="shared" si="5"/>
        <v>46044</v>
      </c>
      <c r="CT9" s="53">
        <f t="shared" si="5"/>
        <v>46045</v>
      </c>
      <c r="CU9" s="54">
        <f t="shared" si="5"/>
        <v>46046</v>
      </c>
      <c r="CV9" s="52">
        <f t="shared" si="5"/>
        <v>46047</v>
      </c>
      <c r="CW9" s="53">
        <f t="shared" si="5"/>
        <v>46048</v>
      </c>
      <c r="CX9" s="53">
        <f t="shared" si="5"/>
        <v>46049</v>
      </c>
      <c r="CY9" s="53">
        <f t="shared" si="5"/>
        <v>46050</v>
      </c>
      <c r="CZ9" s="53">
        <f t="shared" si="5"/>
        <v>46051</v>
      </c>
      <c r="DA9" s="53">
        <f t="shared" si="5"/>
        <v>46052</v>
      </c>
      <c r="DB9" s="54">
        <f t="shared" si="5"/>
        <v>46053</v>
      </c>
      <c r="DC9" s="52">
        <f t="shared" si="5"/>
        <v>46054</v>
      </c>
      <c r="DD9" s="53">
        <f t="shared" si="5"/>
        <v>46055</v>
      </c>
      <c r="DE9" s="53">
        <f t="shared" ref="DE9:FP9" si="6">DD9+1</f>
        <v>46056</v>
      </c>
      <c r="DF9" s="53">
        <f t="shared" si="6"/>
        <v>46057</v>
      </c>
      <c r="DG9" s="53">
        <f t="shared" si="6"/>
        <v>46058</v>
      </c>
      <c r="DH9" s="53">
        <f t="shared" si="6"/>
        <v>46059</v>
      </c>
      <c r="DI9" s="54">
        <f t="shared" si="6"/>
        <v>46060</v>
      </c>
      <c r="DJ9" s="52">
        <f t="shared" si="6"/>
        <v>46061</v>
      </c>
      <c r="DK9" s="53">
        <f t="shared" si="6"/>
        <v>46062</v>
      </c>
      <c r="DL9" s="53">
        <f t="shared" si="6"/>
        <v>46063</v>
      </c>
      <c r="DM9" s="53">
        <f t="shared" si="6"/>
        <v>46064</v>
      </c>
      <c r="DN9" s="53">
        <f t="shared" si="6"/>
        <v>46065</v>
      </c>
      <c r="DO9" s="53">
        <f t="shared" si="6"/>
        <v>46066</v>
      </c>
      <c r="DP9" s="54">
        <f t="shared" si="6"/>
        <v>46067</v>
      </c>
      <c r="DQ9" s="52">
        <f t="shared" si="6"/>
        <v>46068</v>
      </c>
      <c r="DR9" s="53">
        <f t="shared" si="6"/>
        <v>46069</v>
      </c>
      <c r="DS9" s="53">
        <f t="shared" si="6"/>
        <v>46070</v>
      </c>
      <c r="DT9" s="53">
        <f t="shared" si="6"/>
        <v>46071</v>
      </c>
      <c r="DU9" s="53">
        <f t="shared" si="6"/>
        <v>46072</v>
      </c>
      <c r="DV9" s="53">
        <f t="shared" si="6"/>
        <v>46073</v>
      </c>
      <c r="DW9" s="54">
        <f t="shared" si="6"/>
        <v>46074</v>
      </c>
      <c r="DX9" s="52">
        <f t="shared" si="6"/>
        <v>46075</v>
      </c>
      <c r="DY9" s="53">
        <f t="shared" si="6"/>
        <v>46076</v>
      </c>
      <c r="DZ9" s="53">
        <f t="shared" si="6"/>
        <v>46077</v>
      </c>
      <c r="EA9" s="53">
        <f t="shared" si="6"/>
        <v>46078</v>
      </c>
      <c r="EB9" s="53">
        <f t="shared" si="6"/>
        <v>46079</v>
      </c>
      <c r="EC9" s="53">
        <f t="shared" si="6"/>
        <v>46080</v>
      </c>
      <c r="ED9" s="54">
        <f t="shared" si="6"/>
        <v>46081</v>
      </c>
      <c r="EE9" s="52">
        <f t="shared" si="6"/>
        <v>46082</v>
      </c>
      <c r="EF9" s="53">
        <f t="shared" si="6"/>
        <v>46083</v>
      </c>
      <c r="EG9" s="53">
        <f t="shared" si="6"/>
        <v>46084</v>
      </c>
      <c r="EH9" s="53">
        <f t="shared" si="6"/>
        <v>46085</v>
      </c>
      <c r="EI9" s="53">
        <f t="shared" si="6"/>
        <v>46086</v>
      </c>
      <c r="EJ9" s="53">
        <f t="shared" si="6"/>
        <v>46087</v>
      </c>
      <c r="EK9" s="54">
        <f t="shared" si="6"/>
        <v>46088</v>
      </c>
      <c r="EL9" s="52">
        <f t="shared" si="6"/>
        <v>46089</v>
      </c>
      <c r="EM9" s="53">
        <f t="shared" si="6"/>
        <v>46090</v>
      </c>
      <c r="EN9" s="53">
        <f t="shared" si="6"/>
        <v>46091</v>
      </c>
      <c r="EO9" s="53">
        <f t="shared" si="6"/>
        <v>46092</v>
      </c>
      <c r="EP9" s="53">
        <f t="shared" si="6"/>
        <v>46093</v>
      </c>
      <c r="EQ9" s="53">
        <f t="shared" si="6"/>
        <v>46094</v>
      </c>
      <c r="ER9" s="54">
        <f t="shared" si="6"/>
        <v>46095</v>
      </c>
      <c r="ES9" s="52">
        <f t="shared" si="6"/>
        <v>46096</v>
      </c>
      <c r="ET9" s="53">
        <f t="shared" si="6"/>
        <v>46097</v>
      </c>
      <c r="EU9" s="53">
        <f t="shared" si="6"/>
        <v>46098</v>
      </c>
      <c r="EV9" s="53">
        <f t="shared" si="6"/>
        <v>46099</v>
      </c>
      <c r="EW9" s="53">
        <f t="shared" si="6"/>
        <v>46100</v>
      </c>
      <c r="EX9" s="53">
        <f t="shared" si="6"/>
        <v>46101</v>
      </c>
      <c r="EY9" s="54">
        <f t="shared" si="6"/>
        <v>46102</v>
      </c>
      <c r="EZ9" s="52">
        <f t="shared" si="6"/>
        <v>46103</v>
      </c>
      <c r="FA9" s="53">
        <f t="shared" si="6"/>
        <v>46104</v>
      </c>
      <c r="FB9" s="53">
        <f t="shared" si="6"/>
        <v>46105</v>
      </c>
      <c r="FC9" s="53">
        <f t="shared" si="6"/>
        <v>46106</v>
      </c>
      <c r="FD9" s="53">
        <f t="shared" si="6"/>
        <v>46107</v>
      </c>
      <c r="FE9" s="53">
        <f t="shared" si="6"/>
        <v>46108</v>
      </c>
      <c r="FF9" s="54">
        <f t="shared" si="6"/>
        <v>46109</v>
      </c>
      <c r="FG9" s="52">
        <f t="shared" si="6"/>
        <v>46110</v>
      </c>
      <c r="FH9" s="53">
        <f t="shared" si="6"/>
        <v>46111</v>
      </c>
      <c r="FI9" s="53">
        <f t="shared" si="6"/>
        <v>46112</v>
      </c>
      <c r="FJ9" s="53">
        <f t="shared" si="6"/>
        <v>46113</v>
      </c>
      <c r="FK9" s="53">
        <f t="shared" si="6"/>
        <v>46114</v>
      </c>
      <c r="FL9" s="53">
        <f t="shared" si="6"/>
        <v>46115</v>
      </c>
      <c r="FM9" s="54">
        <f t="shared" si="6"/>
        <v>46116</v>
      </c>
      <c r="FN9" s="52">
        <f t="shared" si="6"/>
        <v>46117</v>
      </c>
      <c r="FO9" s="53">
        <f t="shared" si="6"/>
        <v>46118</v>
      </c>
      <c r="FP9" s="53">
        <f t="shared" si="6"/>
        <v>46119</v>
      </c>
      <c r="FQ9" s="53">
        <f t="shared" ref="FQ9:IB9" si="7">FP9+1</f>
        <v>46120</v>
      </c>
      <c r="FR9" s="53">
        <f t="shared" si="7"/>
        <v>46121</v>
      </c>
      <c r="FS9" s="53">
        <f t="shared" si="7"/>
        <v>46122</v>
      </c>
      <c r="FT9" s="54">
        <f t="shared" si="7"/>
        <v>46123</v>
      </c>
      <c r="FU9" s="52">
        <f t="shared" si="7"/>
        <v>46124</v>
      </c>
      <c r="FV9" s="53">
        <f t="shared" si="7"/>
        <v>46125</v>
      </c>
      <c r="FW9" s="53">
        <f t="shared" si="7"/>
        <v>46126</v>
      </c>
      <c r="FX9" s="53">
        <f t="shared" si="7"/>
        <v>46127</v>
      </c>
      <c r="FY9" s="53">
        <f t="shared" si="7"/>
        <v>46128</v>
      </c>
      <c r="FZ9" s="53">
        <f t="shared" si="7"/>
        <v>46129</v>
      </c>
      <c r="GA9" s="54">
        <f t="shared" si="7"/>
        <v>46130</v>
      </c>
      <c r="GB9" s="52">
        <f t="shared" si="7"/>
        <v>46131</v>
      </c>
      <c r="GC9" s="53">
        <f t="shared" si="7"/>
        <v>46132</v>
      </c>
      <c r="GD9" s="53">
        <f t="shared" si="7"/>
        <v>46133</v>
      </c>
      <c r="GE9" s="53">
        <f t="shared" si="7"/>
        <v>46134</v>
      </c>
      <c r="GF9" s="53">
        <f t="shared" si="7"/>
        <v>46135</v>
      </c>
      <c r="GG9" s="53">
        <f t="shared" si="7"/>
        <v>46136</v>
      </c>
      <c r="GH9" s="54">
        <f t="shared" si="7"/>
        <v>46137</v>
      </c>
      <c r="GI9" s="52">
        <f t="shared" si="7"/>
        <v>46138</v>
      </c>
      <c r="GJ9" s="53">
        <f t="shared" si="7"/>
        <v>46139</v>
      </c>
      <c r="GK9" s="53">
        <f t="shared" si="7"/>
        <v>46140</v>
      </c>
      <c r="GL9" s="53">
        <f t="shared" si="7"/>
        <v>46141</v>
      </c>
      <c r="GM9" s="53">
        <f t="shared" si="7"/>
        <v>46142</v>
      </c>
      <c r="GN9" s="53">
        <f t="shared" si="7"/>
        <v>46143</v>
      </c>
      <c r="GO9" s="54">
        <f t="shared" si="7"/>
        <v>46144</v>
      </c>
      <c r="GP9" s="52">
        <f t="shared" si="7"/>
        <v>46145</v>
      </c>
      <c r="GQ9" s="53">
        <f t="shared" si="7"/>
        <v>46146</v>
      </c>
      <c r="GR9" s="53">
        <f t="shared" si="7"/>
        <v>46147</v>
      </c>
      <c r="GS9" s="53">
        <f t="shared" si="7"/>
        <v>46148</v>
      </c>
      <c r="GT9" s="53">
        <f t="shared" si="7"/>
        <v>46149</v>
      </c>
      <c r="GU9" s="53">
        <f t="shared" si="7"/>
        <v>46150</v>
      </c>
      <c r="GV9" s="54">
        <f t="shared" si="7"/>
        <v>46151</v>
      </c>
      <c r="GW9" s="52">
        <f t="shared" si="7"/>
        <v>46152</v>
      </c>
      <c r="GX9" s="53">
        <f t="shared" si="7"/>
        <v>46153</v>
      </c>
      <c r="GY9" s="53">
        <f t="shared" si="7"/>
        <v>46154</v>
      </c>
      <c r="GZ9" s="53">
        <f t="shared" si="7"/>
        <v>46155</v>
      </c>
      <c r="HA9" s="53">
        <f t="shared" si="7"/>
        <v>46156</v>
      </c>
      <c r="HB9" s="53">
        <f t="shared" si="7"/>
        <v>46157</v>
      </c>
      <c r="HC9" s="54">
        <f t="shared" si="7"/>
        <v>46158</v>
      </c>
      <c r="HD9" s="52">
        <f t="shared" si="7"/>
        <v>46159</v>
      </c>
      <c r="HE9" s="53">
        <f t="shared" si="7"/>
        <v>46160</v>
      </c>
      <c r="HF9" s="53">
        <f t="shared" si="7"/>
        <v>46161</v>
      </c>
      <c r="HG9" s="53">
        <f t="shared" si="7"/>
        <v>46162</v>
      </c>
      <c r="HH9" s="53">
        <f t="shared" si="7"/>
        <v>46163</v>
      </c>
      <c r="HI9" s="53">
        <f t="shared" si="7"/>
        <v>46164</v>
      </c>
      <c r="HJ9" s="54">
        <f t="shared" si="7"/>
        <v>46165</v>
      </c>
      <c r="HK9" s="52">
        <f t="shared" si="7"/>
        <v>46166</v>
      </c>
      <c r="HL9" s="53">
        <f t="shared" si="7"/>
        <v>46167</v>
      </c>
      <c r="HM9" s="53">
        <f t="shared" si="7"/>
        <v>46168</v>
      </c>
      <c r="HN9" s="53">
        <f t="shared" si="7"/>
        <v>46169</v>
      </c>
      <c r="HO9" s="53">
        <f t="shared" si="7"/>
        <v>46170</v>
      </c>
      <c r="HP9" s="53">
        <f t="shared" si="7"/>
        <v>46171</v>
      </c>
      <c r="HQ9" s="54">
        <f t="shared" si="7"/>
        <v>46172</v>
      </c>
      <c r="HR9" s="52">
        <f t="shared" si="7"/>
        <v>46173</v>
      </c>
      <c r="HS9" s="53">
        <f t="shared" si="7"/>
        <v>46174</v>
      </c>
      <c r="HT9" s="53">
        <f t="shared" si="7"/>
        <v>46175</v>
      </c>
      <c r="HU9" s="53">
        <f t="shared" si="7"/>
        <v>46176</v>
      </c>
      <c r="HV9" s="53">
        <f t="shared" si="7"/>
        <v>46177</v>
      </c>
      <c r="HW9" s="53">
        <f t="shared" si="7"/>
        <v>46178</v>
      </c>
      <c r="HX9" s="54">
        <f t="shared" si="7"/>
        <v>46179</v>
      </c>
      <c r="HY9" s="52">
        <f t="shared" si="7"/>
        <v>46180</v>
      </c>
      <c r="HZ9" s="53">
        <f t="shared" si="7"/>
        <v>46181</v>
      </c>
      <c r="IA9" s="53">
        <f t="shared" si="7"/>
        <v>46182</v>
      </c>
      <c r="IB9" s="53">
        <f t="shared" si="7"/>
        <v>46183</v>
      </c>
      <c r="IC9" s="53">
        <f t="shared" ref="IC9:KB9" si="8">IB9+1</f>
        <v>46184</v>
      </c>
      <c r="ID9" s="53">
        <f t="shared" si="8"/>
        <v>46185</v>
      </c>
      <c r="IE9" s="54">
        <f t="shared" si="8"/>
        <v>46186</v>
      </c>
      <c r="IF9" s="52">
        <f t="shared" si="8"/>
        <v>46187</v>
      </c>
      <c r="IG9" s="53">
        <f t="shared" si="8"/>
        <v>46188</v>
      </c>
      <c r="IH9" s="53">
        <f t="shared" si="8"/>
        <v>46189</v>
      </c>
      <c r="II9" s="53">
        <f t="shared" si="8"/>
        <v>46190</v>
      </c>
      <c r="IJ9" s="53">
        <f t="shared" si="8"/>
        <v>46191</v>
      </c>
      <c r="IK9" s="53">
        <f t="shared" si="8"/>
        <v>46192</v>
      </c>
      <c r="IL9" s="54">
        <f t="shared" si="8"/>
        <v>46193</v>
      </c>
      <c r="IM9" s="52">
        <f t="shared" si="8"/>
        <v>46194</v>
      </c>
      <c r="IN9" s="53">
        <f t="shared" si="8"/>
        <v>46195</v>
      </c>
      <c r="IO9" s="53">
        <f t="shared" si="8"/>
        <v>46196</v>
      </c>
      <c r="IP9" s="53">
        <f t="shared" si="8"/>
        <v>46197</v>
      </c>
      <c r="IQ9" s="53">
        <f t="shared" si="8"/>
        <v>46198</v>
      </c>
      <c r="IR9" s="53">
        <f t="shared" si="8"/>
        <v>46199</v>
      </c>
      <c r="IS9" s="54">
        <f t="shared" si="8"/>
        <v>46200</v>
      </c>
      <c r="IT9" s="52">
        <f t="shared" si="8"/>
        <v>46201</v>
      </c>
      <c r="IU9" s="53">
        <f t="shared" si="8"/>
        <v>46202</v>
      </c>
      <c r="IV9" s="53">
        <f t="shared" si="8"/>
        <v>46203</v>
      </c>
      <c r="IW9" s="53">
        <f t="shared" si="8"/>
        <v>46204</v>
      </c>
      <c r="IX9" s="53">
        <f t="shared" si="8"/>
        <v>46205</v>
      </c>
      <c r="IY9" s="53">
        <f t="shared" si="8"/>
        <v>46206</v>
      </c>
      <c r="IZ9" s="54">
        <f t="shared" si="8"/>
        <v>46207</v>
      </c>
      <c r="JA9" s="52">
        <f t="shared" si="8"/>
        <v>46208</v>
      </c>
      <c r="JB9" s="53">
        <f t="shared" si="8"/>
        <v>46209</v>
      </c>
      <c r="JC9" s="53">
        <f t="shared" si="8"/>
        <v>46210</v>
      </c>
      <c r="JD9" s="53">
        <f t="shared" si="8"/>
        <v>46211</v>
      </c>
      <c r="JE9" s="53">
        <f t="shared" si="8"/>
        <v>46212</v>
      </c>
      <c r="JF9" s="53">
        <f t="shared" si="8"/>
        <v>46213</v>
      </c>
      <c r="JG9" s="54">
        <f t="shared" si="8"/>
        <v>46214</v>
      </c>
      <c r="JH9" s="52">
        <f t="shared" si="8"/>
        <v>46215</v>
      </c>
      <c r="JI9" s="53">
        <f t="shared" si="8"/>
        <v>46216</v>
      </c>
      <c r="JJ9" s="53">
        <f t="shared" si="8"/>
        <v>46217</v>
      </c>
      <c r="JK9" s="53">
        <f t="shared" si="8"/>
        <v>46218</v>
      </c>
      <c r="JL9" s="53">
        <f t="shared" si="8"/>
        <v>46219</v>
      </c>
      <c r="JM9" s="53">
        <f t="shared" si="8"/>
        <v>46220</v>
      </c>
      <c r="JN9" s="54">
        <f t="shared" si="8"/>
        <v>46221</v>
      </c>
      <c r="JO9" s="52">
        <f t="shared" si="8"/>
        <v>46222</v>
      </c>
      <c r="JP9" s="53">
        <f t="shared" si="8"/>
        <v>46223</v>
      </c>
      <c r="JQ9" s="53">
        <f t="shared" si="8"/>
        <v>46224</v>
      </c>
      <c r="JR9" s="53">
        <f t="shared" si="8"/>
        <v>46225</v>
      </c>
      <c r="JS9" s="53">
        <f t="shared" si="8"/>
        <v>46226</v>
      </c>
      <c r="JT9" s="53">
        <f t="shared" si="8"/>
        <v>46227</v>
      </c>
      <c r="JU9" s="53">
        <f t="shared" si="8"/>
        <v>46228</v>
      </c>
      <c r="JV9" s="52">
        <f t="shared" si="8"/>
        <v>46229</v>
      </c>
      <c r="JW9" s="53">
        <f t="shared" si="8"/>
        <v>46230</v>
      </c>
      <c r="JX9" s="53">
        <f t="shared" si="8"/>
        <v>46231</v>
      </c>
      <c r="JY9" s="53">
        <f t="shared" si="8"/>
        <v>46232</v>
      </c>
      <c r="JZ9" s="53">
        <f t="shared" si="8"/>
        <v>46233</v>
      </c>
      <c r="KA9" s="53">
        <f t="shared" si="8"/>
        <v>46234</v>
      </c>
      <c r="KB9" s="54">
        <f t="shared" si="8"/>
        <v>46235</v>
      </c>
    </row>
    <row r="10" spans="1:288" ht="30" hidden="1" customHeight="1" x14ac:dyDescent="0.3">
      <c r="B10" s="67"/>
      <c r="C10" s="27"/>
      <c r="D10" s="28"/>
      <c r="E10" s="27"/>
      <c r="F10" s="29"/>
      <c r="G10" s="30"/>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c r="IX10" s="50"/>
      <c r="IY10" s="50"/>
      <c r="IZ10" s="50"/>
      <c r="JA10" s="50"/>
      <c r="JB10" s="50"/>
      <c r="JC10" s="50"/>
      <c r="JD10" s="50"/>
      <c r="JE10" s="50"/>
      <c r="JF10" s="50"/>
      <c r="JG10" s="50"/>
      <c r="JH10" s="50"/>
      <c r="JI10" s="50"/>
      <c r="JJ10" s="50"/>
      <c r="JK10" s="50"/>
      <c r="JL10" s="50"/>
      <c r="JM10" s="50"/>
      <c r="JN10" s="50"/>
      <c r="JO10" s="50"/>
      <c r="JP10" s="50"/>
      <c r="JQ10" s="50"/>
      <c r="JR10" s="50"/>
      <c r="JS10" s="50"/>
      <c r="JT10" s="50"/>
      <c r="JU10" s="50"/>
      <c r="JV10" s="50"/>
      <c r="JW10" s="50"/>
      <c r="JX10" s="50"/>
      <c r="JY10" s="50"/>
      <c r="JZ10" s="50"/>
      <c r="KA10" s="50"/>
      <c r="KB10" s="50"/>
    </row>
    <row r="11" spans="1:288" s="12" customFormat="1" ht="40.200000000000003" customHeight="1" x14ac:dyDescent="0.3">
      <c r="A11" s="7"/>
      <c r="B11" s="67" t="s">
        <v>97</v>
      </c>
      <c r="C11" s="31" t="s">
        <v>62</v>
      </c>
      <c r="D11" s="31" t="s">
        <v>67</v>
      </c>
      <c r="E11" s="32">
        <f ca="1">MIN(1, MAX(0, (TODAY() - F11 + 1) / G11))</f>
        <v>1</v>
      </c>
      <c r="F11" s="33">
        <f ca="1">TODAY()</f>
        <v>45957</v>
      </c>
      <c r="G11" s="34">
        <v>1</v>
      </c>
      <c r="H11" s="3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c r="IQ11" s="51"/>
      <c r="IR11" s="51"/>
      <c r="IS11" s="51"/>
      <c r="IT11" s="51"/>
      <c r="IU11" s="51"/>
      <c r="IV11" s="51"/>
      <c r="IW11" s="51"/>
      <c r="IX11" s="51"/>
      <c r="IY11" s="51"/>
      <c r="IZ11" s="51"/>
      <c r="JA11" s="51"/>
      <c r="JB11" s="51"/>
      <c r="JC11" s="51"/>
      <c r="JD11" s="51"/>
      <c r="JE11" s="51"/>
      <c r="JF11" s="51"/>
      <c r="JG11" s="51"/>
      <c r="JH11" s="51"/>
      <c r="JI11" s="51"/>
      <c r="JJ11" s="51"/>
      <c r="JK11" s="51"/>
      <c r="JL11" s="51"/>
      <c r="JM11" s="51"/>
      <c r="JN11" s="51"/>
      <c r="JO11" s="51"/>
      <c r="JP11" s="51"/>
      <c r="JQ11" s="51"/>
      <c r="JR11" s="51"/>
      <c r="JS11" s="51"/>
      <c r="JT11" s="51"/>
      <c r="JU11" s="51"/>
      <c r="JV11" s="51"/>
      <c r="JW11" s="51"/>
      <c r="JX11" s="51"/>
      <c r="JY11" s="51"/>
      <c r="JZ11" s="51"/>
      <c r="KA11" s="51"/>
      <c r="KB11" s="51"/>
    </row>
    <row r="12" spans="1:288" s="12" customFormat="1" ht="40.200000000000003" customHeight="1" x14ac:dyDescent="0.3">
      <c r="A12" s="7"/>
      <c r="B12" s="67" t="s">
        <v>68</v>
      </c>
      <c r="C12" s="31" t="s">
        <v>61</v>
      </c>
      <c r="D12" s="31" t="s">
        <v>67</v>
      </c>
      <c r="E12" s="32">
        <f ca="1">MIN(1, MAX(0, (TODAY() - F12 + 1) / G12))</f>
        <v>1</v>
      </c>
      <c r="F12" s="33">
        <f ca="1">TODAY()-1</f>
        <v>45956</v>
      </c>
      <c r="G12" s="34">
        <v>1</v>
      </c>
      <c r="H12" s="3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c r="IQ12" s="51"/>
      <c r="IR12" s="51"/>
      <c r="IS12" s="51"/>
      <c r="IT12" s="51"/>
      <c r="IU12" s="51"/>
      <c r="IV12" s="51"/>
      <c r="IW12" s="51"/>
      <c r="IX12" s="51"/>
      <c r="IY12" s="51"/>
      <c r="IZ12" s="51"/>
      <c r="JA12" s="51"/>
      <c r="JB12" s="51"/>
      <c r="JC12" s="51"/>
      <c r="JD12" s="51"/>
      <c r="JE12" s="51"/>
      <c r="JF12" s="51"/>
      <c r="JG12" s="51"/>
      <c r="JH12" s="51"/>
      <c r="JI12" s="51"/>
      <c r="JJ12" s="51"/>
      <c r="JK12" s="51"/>
      <c r="JL12" s="51"/>
      <c r="JM12" s="51"/>
      <c r="JN12" s="51"/>
      <c r="JO12" s="51"/>
      <c r="JP12" s="51"/>
      <c r="JQ12" s="51"/>
      <c r="JR12" s="51"/>
      <c r="JS12" s="51"/>
      <c r="JT12" s="51"/>
      <c r="JU12" s="51"/>
      <c r="JV12" s="51"/>
      <c r="JW12" s="51"/>
      <c r="JX12" s="51"/>
      <c r="JY12" s="51"/>
      <c r="JZ12" s="51"/>
      <c r="KA12" s="51"/>
      <c r="KB12" s="51"/>
    </row>
    <row r="13" spans="1:288" s="12" customFormat="1" ht="40.200000000000003" customHeight="1" x14ac:dyDescent="0.3">
      <c r="A13" s="4"/>
      <c r="B13" s="67" t="s">
        <v>76</v>
      </c>
      <c r="C13" s="31" t="s">
        <v>61</v>
      </c>
      <c r="D13" s="31" t="s">
        <v>24</v>
      </c>
      <c r="E13" s="32">
        <f ca="1">MIN(1, MAX(0, (TODAY() - F13 + 1) / G13))</f>
        <v>1</v>
      </c>
      <c r="F13" s="33">
        <f ca="1">TODAY()-1</f>
        <v>45956</v>
      </c>
      <c r="G13" s="34">
        <v>1</v>
      </c>
      <c r="H13" s="3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c r="IQ13" s="51"/>
      <c r="IR13" s="51"/>
      <c r="IS13" s="51"/>
      <c r="IT13" s="51"/>
      <c r="IU13" s="51"/>
      <c r="IV13" s="51"/>
      <c r="IW13" s="51"/>
      <c r="IX13" s="51"/>
      <c r="IY13" s="51"/>
      <c r="IZ13" s="51"/>
      <c r="JA13" s="51"/>
      <c r="JB13" s="51"/>
      <c r="JC13" s="51"/>
      <c r="JD13" s="51"/>
      <c r="JE13" s="51"/>
      <c r="JF13" s="51"/>
      <c r="JG13" s="51"/>
      <c r="JH13" s="51"/>
      <c r="JI13" s="51"/>
      <c r="JJ13" s="51"/>
      <c r="JK13" s="51"/>
      <c r="JL13" s="51"/>
      <c r="JM13" s="51"/>
      <c r="JN13" s="51"/>
      <c r="JO13" s="51"/>
      <c r="JP13" s="51"/>
      <c r="JQ13" s="51"/>
      <c r="JR13" s="51"/>
      <c r="JS13" s="51"/>
      <c r="JT13" s="51"/>
      <c r="JU13" s="51"/>
      <c r="JV13" s="51"/>
      <c r="JW13" s="51"/>
      <c r="JX13" s="51"/>
      <c r="JY13" s="51"/>
      <c r="JZ13" s="51"/>
      <c r="KA13" s="51"/>
      <c r="KB13" s="51"/>
    </row>
    <row r="14" spans="1:288" s="12" customFormat="1" ht="40.200000000000003" customHeight="1" x14ac:dyDescent="0.3">
      <c r="A14" s="4"/>
      <c r="B14" s="67" t="s">
        <v>77</v>
      </c>
      <c r="C14" s="31" t="s">
        <v>66</v>
      </c>
      <c r="D14" s="31" t="s">
        <v>67</v>
      </c>
      <c r="E14" s="32">
        <f ca="1">MIN(1, MAX(0, (TODAY() - F14 + 1) / G14))</f>
        <v>1</v>
      </c>
      <c r="F14" s="33">
        <f ca="1">TODAY()-1</f>
        <v>45956</v>
      </c>
      <c r="G14" s="34">
        <v>1</v>
      </c>
      <c r="H14" s="3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c r="IQ14" s="51"/>
      <c r="IR14" s="51"/>
      <c r="IS14" s="51"/>
      <c r="IT14" s="51"/>
      <c r="IU14" s="51"/>
      <c r="IV14" s="51"/>
      <c r="IW14" s="51"/>
      <c r="IX14" s="51"/>
      <c r="IY14" s="51"/>
      <c r="IZ14" s="51"/>
      <c r="JA14" s="51"/>
      <c r="JB14" s="51"/>
      <c r="JC14" s="51"/>
      <c r="JD14" s="51"/>
      <c r="JE14" s="51"/>
      <c r="JF14" s="51"/>
      <c r="JG14" s="51"/>
      <c r="JH14" s="51"/>
      <c r="JI14" s="51"/>
      <c r="JJ14" s="51"/>
      <c r="JK14" s="51"/>
      <c r="JL14" s="51"/>
      <c r="JM14" s="51"/>
      <c r="JN14" s="51"/>
      <c r="JO14" s="51"/>
      <c r="JP14" s="51"/>
      <c r="JQ14" s="51"/>
      <c r="JR14" s="51"/>
      <c r="JS14" s="51"/>
      <c r="JT14" s="51"/>
      <c r="JU14" s="51"/>
      <c r="JV14" s="51"/>
      <c r="JW14" s="51"/>
      <c r="JX14" s="51"/>
      <c r="JY14" s="51"/>
      <c r="JZ14" s="51"/>
      <c r="KA14" s="51"/>
      <c r="KB14" s="51"/>
    </row>
    <row r="15" spans="1:288" s="12" customFormat="1" ht="40.200000000000003" customHeight="1" x14ac:dyDescent="0.3">
      <c r="A15" s="4"/>
      <c r="B15" s="67" t="s">
        <v>69</v>
      </c>
      <c r="C15" s="31" t="s">
        <v>62</v>
      </c>
      <c r="D15" s="31" t="s">
        <v>67</v>
      </c>
      <c r="E15" s="32">
        <f t="shared" ref="E15:E19" ca="1" si="9">MIN(1, MAX(0, (TODAY() - F15 + 1) / G15))</f>
        <v>1</v>
      </c>
      <c r="F15" s="33">
        <f ca="1">TODAY()-1</f>
        <v>45956</v>
      </c>
      <c r="G15" s="34">
        <v>1</v>
      </c>
      <c r="H15" s="3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c r="IQ15" s="51"/>
      <c r="IR15" s="51"/>
      <c r="IS15" s="51"/>
      <c r="IT15" s="51"/>
      <c r="IU15" s="51"/>
      <c r="IV15" s="51"/>
      <c r="IW15" s="51"/>
      <c r="IX15" s="51"/>
      <c r="IY15" s="51"/>
      <c r="IZ15" s="51"/>
      <c r="JA15" s="51"/>
      <c r="JB15" s="51"/>
      <c r="JC15" s="51"/>
      <c r="JD15" s="51"/>
      <c r="JE15" s="51"/>
      <c r="JF15" s="51"/>
      <c r="JG15" s="51"/>
      <c r="JH15" s="51"/>
      <c r="JI15" s="51"/>
      <c r="JJ15" s="51"/>
      <c r="JK15" s="51"/>
      <c r="JL15" s="51"/>
      <c r="JM15" s="51"/>
      <c r="JN15" s="51"/>
      <c r="JO15" s="51"/>
      <c r="JP15" s="51"/>
      <c r="JQ15" s="51"/>
      <c r="JR15" s="51"/>
      <c r="JS15" s="51"/>
      <c r="JT15" s="51"/>
      <c r="JU15" s="51"/>
      <c r="JV15" s="51"/>
      <c r="JW15" s="51"/>
      <c r="JX15" s="51"/>
      <c r="JY15" s="51"/>
      <c r="JZ15" s="51"/>
      <c r="KA15" s="51"/>
      <c r="KB15" s="51"/>
    </row>
    <row r="16" spans="1:288" s="12" customFormat="1" ht="40.200000000000003" customHeight="1" x14ac:dyDescent="0.3">
      <c r="A16" s="7"/>
      <c r="B16" s="67" t="s">
        <v>70</v>
      </c>
      <c r="C16" s="31" t="s">
        <v>62</v>
      </c>
      <c r="D16" s="31" t="s">
        <v>67</v>
      </c>
      <c r="E16" s="32">
        <f t="shared" ca="1" si="9"/>
        <v>6.6666666666666666E-2</v>
      </c>
      <c r="F16" s="33">
        <f ca="1">TODAY()</f>
        <v>45957</v>
      </c>
      <c r="G16" s="34">
        <v>15</v>
      </c>
      <c r="H16" s="3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c r="IQ16" s="51"/>
      <c r="IR16" s="51"/>
      <c r="IS16" s="51"/>
      <c r="IT16" s="51"/>
      <c r="IU16" s="51"/>
      <c r="IV16" s="51"/>
      <c r="IW16" s="51"/>
      <c r="IX16" s="51"/>
      <c r="IY16" s="51"/>
      <c r="IZ16" s="51"/>
      <c r="JA16" s="51"/>
      <c r="JB16" s="51"/>
      <c r="JC16" s="51"/>
      <c r="JD16" s="51"/>
      <c r="JE16" s="51"/>
      <c r="JF16" s="51"/>
      <c r="JG16" s="51"/>
      <c r="JH16" s="51"/>
      <c r="JI16" s="51"/>
      <c r="JJ16" s="51"/>
      <c r="JK16" s="51"/>
      <c r="JL16" s="51"/>
      <c r="JM16" s="51"/>
      <c r="JN16" s="51"/>
      <c r="JO16" s="51"/>
      <c r="JP16" s="51"/>
      <c r="JQ16" s="51"/>
      <c r="JR16" s="51"/>
      <c r="JS16" s="51"/>
      <c r="JT16" s="51"/>
      <c r="JU16" s="51"/>
      <c r="JV16" s="51"/>
      <c r="JW16" s="51"/>
      <c r="JX16" s="51"/>
      <c r="JY16" s="51"/>
      <c r="JZ16" s="51"/>
      <c r="KA16" s="51"/>
      <c r="KB16" s="51"/>
    </row>
    <row r="17" spans="1:288" s="12" customFormat="1" ht="40.200000000000003" customHeight="1" x14ac:dyDescent="0.3">
      <c r="A17" s="7"/>
      <c r="B17" s="67" t="s">
        <v>73</v>
      </c>
      <c r="C17" s="31" t="s">
        <v>62</v>
      </c>
      <c r="D17" s="31" t="s">
        <v>67</v>
      </c>
      <c r="E17" s="32">
        <f t="shared" ca="1" si="9"/>
        <v>1</v>
      </c>
      <c r="F17" s="33">
        <f ca="1">TODAY()-1</f>
        <v>45956</v>
      </c>
      <c r="G17" s="34">
        <v>2</v>
      </c>
      <c r="H17" s="3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c r="IQ17" s="51"/>
      <c r="IR17" s="51"/>
      <c r="IS17" s="51"/>
      <c r="IT17" s="51"/>
      <c r="IU17" s="51"/>
      <c r="IV17" s="51"/>
      <c r="IW17" s="51"/>
      <c r="IX17" s="51"/>
      <c r="IY17" s="51"/>
      <c r="IZ17" s="51"/>
      <c r="JA17" s="51"/>
      <c r="JB17" s="51"/>
      <c r="JC17" s="51"/>
      <c r="JD17" s="51"/>
      <c r="JE17" s="51"/>
      <c r="JF17" s="51"/>
      <c r="JG17" s="51"/>
      <c r="JH17" s="51"/>
      <c r="JI17" s="51"/>
      <c r="JJ17" s="51"/>
      <c r="JK17" s="51"/>
      <c r="JL17" s="51"/>
      <c r="JM17" s="51"/>
      <c r="JN17" s="51"/>
      <c r="JO17" s="51"/>
      <c r="JP17" s="51"/>
      <c r="JQ17" s="51"/>
      <c r="JR17" s="51"/>
      <c r="JS17" s="51"/>
      <c r="JT17" s="51"/>
      <c r="JU17" s="51"/>
      <c r="JV17" s="51"/>
      <c r="JW17" s="51"/>
      <c r="JX17" s="51"/>
      <c r="JY17" s="51"/>
      <c r="JZ17" s="51"/>
      <c r="KA17" s="51"/>
      <c r="KB17" s="51"/>
    </row>
    <row r="18" spans="1:288" s="12" customFormat="1" ht="40.200000000000003" customHeight="1" x14ac:dyDescent="0.3">
      <c r="A18" s="4"/>
      <c r="B18" s="67" t="s">
        <v>75</v>
      </c>
      <c r="C18" s="31" t="s">
        <v>62</v>
      </c>
      <c r="D18" s="31" t="s">
        <v>67</v>
      </c>
      <c r="E18" s="32">
        <f t="shared" ref="E18" ca="1" si="10">MIN(1, MAX(0, (TODAY() - F18 + 1) / G18))</f>
        <v>1</v>
      </c>
      <c r="F18" s="33">
        <f ca="1">TODAY()-1</f>
        <v>45956</v>
      </c>
      <c r="G18" s="34">
        <v>1</v>
      </c>
      <c r="H18" s="3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c r="IV18" s="51"/>
      <c r="IW18" s="51"/>
      <c r="IX18" s="51"/>
      <c r="IY18" s="51"/>
      <c r="IZ18" s="51"/>
      <c r="JA18" s="51"/>
      <c r="JB18" s="51"/>
      <c r="JC18" s="51"/>
      <c r="JD18" s="51"/>
      <c r="JE18" s="51"/>
      <c r="JF18" s="51"/>
      <c r="JG18" s="51"/>
      <c r="JH18" s="51"/>
      <c r="JI18" s="51"/>
      <c r="JJ18" s="51"/>
      <c r="JK18" s="51"/>
      <c r="JL18" s="51"/>
      <c r="JM18" s="51"/>
      <c r="JN18" s="51"/>
      <c r="JO18" s="51"/>
      <c r="JP18" s="51"/>
      <c r="JQ18" s="51"/>
      <c r="JR18" s="51"/>
      <c r="JS18" s="51"/>
      <c r="JT18" s="51"/>
      <c r="JU18" s="51"/>
      <c r="JV18" s="51"/>
      <c r="JW18" s="51"/>
      <c r="JX18" s="51"/>
      <c r="JY18" s="51"/>
      <c r="JZ18" s="51"/>
      <c r="KA18" s="51"/>
      <c r="KB18" s="51"/>
    </row>
    <row r="19" spans="1:288" s="12" customFormat="1" ht="40.200000000000003" customHeight="1" x14ac:dyDescent="0.3">
      <c r="A19" s="4"/>
      <c r="B19" s="67" t="s">
        <v>78</v>
      </c>
      <c r="C19" s="31" t="s">
        <v>66</v>
      </c>
      <c r="D19" s="31" t="s">
        <v>67</v>
      </c>
      <c r="E19" s="32">
        <f t="shared" ca="1" si="9"/>
        <v>6.6666666666666666E-2</v>
      </c>
      <c r="F19" s="33">
        <f ca="1">TODAY()-1</f>
        <v>45956</v>
      </c>
      <c r="G19" s="34">
        <v>30</v>
      </c>
      <c r="H19" s="3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c r="IV19" s="51"/>
      <c r="IW19" s="51"/>
      <c r="IX19" s="51"/>
      <c r="IY19" s="51"/>
      <c r="IZ19" s="51"/>
      <c r="JA19" s="51"/>
      <c r="JB19" s="51"/>
      <c r="JC19" s="51"/>
      <c r="JD19" s="51"/>
      <c r="JE19" s="51"/>
      <c r="JF19" s="51"/>
      <c r="JG19" s="51"/>
      <c r="JH19" s="51"/>
      <c r="JI19" s="51"/>
      <c r="JJ19" s="51"/>
      <c r="JK19" s="51"/>
      <c r="JL19" s="51"/>
      <c r="JM19" s="51"/>
      <c r="JN19" s="51"/>
      <c r="JO19" s="51"/>
      <c r="JP19" s="51"/>
      <c r="JQ19" s="51"/>
      <c r="JR19" s="51"/>
      <c r="JS19" s="51"/>
      <c r="JT19" s="51"/>
      <c r="JU19" s="51"/>
      <c r="JV19" s="51"/>
      <c r="JW19" s="51"/>
      <c r="JX19" s="51"/>
      <c r="JY19" s="51"/>
      <c r="JZ19" s="51"/>
      <c r="KA19" s="51"/>
      <c r="KB19" s="51"/>
    </row>
    <row r="20" spans="1:288" s="12" customFormat="1" ht="40.200000000000003" customHeight="1" x14ac:dyDescent="0.3">
      <c r="A20" s="4"/>
      <c r="B20" s="67" t="s">
        <v>88</v>
      </c>
      <c r="C20" s="31" t="s">
        <v>64</v>
      </c>
      <c r="D20" s="31" t="s">
        <v>24</v>
      </c>
      <c r="E20" s="32">
        <f ca="1">MIN(1, MAX(0, (TODAY() - F20 + 1) / G20))</f>
        <v>1</v>
      </c>
      <c r="F20" s="33">
        <f ca="1">TODAY()</f>
        <v>45957</v>
      </c>
      <c r="G20" s="34">
        <v>1</v>
      </c>
      <c r="H20" s="3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c r="IQ20" s="51"/>
      <c r="IR20" s="51"/>
      <c r="IS20" s="51"/>
      <c r="IT20" s="51"/>
      <c r="IU20" s="51"/>
      <c r="IV20" s="51"/>
      <c r="IW20" s="51"/>
      <c r="IX20" s="51"/>
      <c r="IY20" s="51"/>
      <c r="IZ20" s="51"/>
      <c r="JA20" s="51"/>
      <c r="JB20" s="51"/>
      <c r="JC20" s="51"/>
      <c r="JD20" s="51"/>
      <c r="JE20" s="51"/>
      <c r="JF20" s="51"/>
      <c r="JG20" s="51"/>
      <c r="JH20" s="51"/>
      <c r="JI20" s="51"/>
      <c r="JJ20" s="51"/>
      <c r="JK20" s="51"/>
      <c r="JL20" s="51"/>
      <c r="JM20" s="51"/>
      <c r="JN20" s="51"/>
      <c r="JO20" s="51"/>
      <c r="JP20" s="51"/>
      <c r="JQ20" s="51"/>
      <c r="JR20" s="51"/>
      <c r="JS20" s="51"/>
      <c r="JT20" s="51"/>
      <c r="JU20" s="51"/>
      <c r="JV20" s="51"/>
      <c r="JW20" s="51"/>
      <c r="JX20" s="51"/>
      <c r="JY20" s="51"/>
      <c r="JZ20" s="51"/>
      <c r="KA20" s="51"/>
      <c r="KB20" s="51"/>
    </row>
    <row r="21" spans="1:288" s="12" customFormat="1" ht="40.200000000000003" customHeight="1" x14ac:dyDescent="0.3">
      <c r="A21" s="4"/>
      <c r="B21" s="67" t="s">
        <v>72</v>
      </c>
      <c r="C21" s="31" t="s">
        <v>63</v>
      </c>
      <c r="D21" s="31" t="s">
        <v>74</v>
      </c>
      <c r="E21" s="32">
        <f ca="1">MIN(1, MAX(0, (TODAY() - F21 + 1) / G21))</f>
        <v>0</v>
      </c>
      <c r="F21" s="33">
        <f ca="1">TODAY()+1</f>
        <v>45958</v>
      </c>
      <c r="G21" s="34">
        <v>7</v>
      </c>
      <c r="H21" s="3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c r="IQ21" s="51"/>
      <c r="IR21" s="51"/>
      <c r="IS21" s="51"/>
      <c r="IT21" s="51"/>
      <c r="IU21" s="51"/>
      <c r="IV21" s="51"/>
      <c r="IW21" s="51"/>
      <c r="IX21" s="51"/>
      <c r="IY21" s="51"/>
      <c r="IZ21" s="51"/>
      <c r="JA21" s="51"/>
      <c r="JB21" s="51"/>
      <c r="JC21" s="51"/>
      <c r="JD21" s="51"/>
      <c r="JE21" s="51"/>
      <c r="JF21" s="51"/>
      <c r="JG21" s="51"/>
      <c r="JH21" s="51"/>
      <c r="JI21" s="51"/>
      <c r="JJ21" s="51"/>
      <c r="JK21" s="51"/>
      <c r="JL21" s="51"/>
      <c r="JM21" s="51"/>
      <c r="JN21" s="51"/>
      <c r="JO21" s="51"/>
      <c r="JP21" s="51"/>
      <c r="JQ21" s="51"/>
      <c r="JR21" s="51"/>
      <c r="JS21" s="51"/>
      <c r="JT21" s="51"/>
      <c r="JU21" s="51"/>
      <c r="JV21" s="51"/>
      <c r="JW21" s="51"/>
      <c r="JX21" s="51"/>
      <c r="JY21" s="51"/>
      <c r="JZ21" s="51"/>
      <c r="KA21" s="51"/>
      <c r="KB21" s="51"/>
    </row>
    <row r="22" spans="1:288" s="12" customFormat="1" ht="40.200000000000003" customHeight="1" x14ac:dyDescent="0.3">
      <c r="A22" s="4"/>
      <c r="B22" s="67" t="s">
        <v>71</v>
      </c>
      <c r="C22" s="31" t="s">
        <v>65</v>
      </c>
      <c r="D22" s="31" t="s">
        <v>24</v>
      </c>
      <c r="E22" s="32">
        <f ca="1">MIN(1, MAX(0, (TODAY() - F22 + 1) / G22))</f>
        <v>0</v>
      </c>
      <c r="F22" s="33">
        <f ca="1">TODAY()+5</f>
        <v>45962</v>
      </c>
      <c r="G22" s="34">
        <v>1</v>
      </c>
      <c r="H22" s="3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c r="IW22" s="51"/>
      <c r="IX22" s="51"/>
      <c r="IY22" s="51"/>
      <c r="IZ22" s="51"/>
      <c r="JA22" s="51"/>
      <c r="JB22" s="51"/>
      <c r="JC22" s="51"/>
      <c r="JD22" s="51"/>
      <c r="JE22" s="51"/>
      <c r="JF22" s="51"/>
      <c r="JG22" s="51"/>
      <c r="JH22" s="51"/>
      <c r="JI22" s="51"/>
      <c r="JJ22" s="51"/>
      <c r="JK22" s="51"/>
      <c r="JL22" s="51"/>
      <c r="JM22" s="51"/>
      <c r="JN22" s="51"/>
      <c r="JO22" s="51"/>
      <c r="JP22" s="51"/>
      <c r="JQ22" s="51"/>
      <c r="JR22" s="51"/>
      <c r="JS22" s="51"/>
      <c r="JT22" s="51"/>
      <c r="JU22" s="51"/>
      <c r="JV22" s="51"/>
      <c r="JW22" s="51"/>
      <c r="JX22" s="51"/>
      <c r="JY22" s="51"/>
      <c r="JZ22" s="51"/>
      <c r="KA22" s="51"/>
      <c r="KB22" s="51"/>
    </row>
    <row r="23" spans="1:288" s="12" customFormat="1" ht="40.200000000000003" customHeight="1" x14ac:dyDescent="0.3">
      <c r="A23" s="4"/>
      <c r="B23" s="67" t="s">
        <v>79</v>
      </c>
      <c r="C23" s="31" t="s">
        <v>62</v>
      </c>
      <c r="D23" s="31" t="s">
        <v>67</v>
      </c>
      <c r="E23" s="32">
        <f ca="1">MIN(1, MAX(0, (TODAY() - F23 + 1) / G23))</f>
        <v>0</v>
      </c>
      <c r="F23" s="33">
        <f ca="1">TODAY()+6</f>
        <v>45963</v>
      </c>
      <c r="G23" s="35">
        <v>5</v>
      </c>
      <c r="H23" s="3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c r="IQ23" s="51"/>
      <c r="IR23" s="51"/>
      <c r="IS23" s="51"/>
      <c r="IT23" s="51"/>
      <c r="IU23" s="51"/>
      <c r="IV23" s="51"/>
      <c r="IW23" s="51"/>
      <c r="IX23" s="51"/>
      <c r="IY23" s="51"/>
      <c r="IZ23" s="51"/>
      <c r="JA23" s="51"/>
      <c r="JB23" s="51"/>
      <c r="JC23" s="51"/>
      <c r="JD23" s="51"/>
      <c r="JE23" s="51"/>
      <c r="JF23" s="51"/>
      <c r="JG23" s="51"/>
      <c r="JH23" s="51"/>
      <c r="JI23" s="51"/>
      <c r="JJ23" s="51"/>
      <c r="JK23" s="51"/>
      <c r="JL23" s="51"/>
      <c r="JM23" s="51"/>
      <c r="JN23" s="51"/>
      <c r="JO23" s="51"/>
      <c r="JP23" s="51"/>
      <c r="JQ23" s="51"/>
      <c r="JR23" s="51"/>
      <c r="JS23" s="51"/>
      <c r="JT23" s="51"/>
      <c r="JU23" s="51"/>
      <c r="JV23" s="51"/>
      <c r="JW23" s="51"/>
      <c r="JX23" s="51"/>
      <c r="JY23" s="51"/>
      <c r="JZ23" s="51"/>
      <c r="KA23" s="51"/>
      <c r="KB23" s="51"/>
    </row>
    <row r="24" spans="1:288" s="12" customFormat="1" ht="40.200000000000003" customHeight="1" x14ac:dyDescent="0.3">
      <c r="A24" s="4"/>
      <c r="B24" s="67" t="s">
        <v>98</v>
      </c>
      <c r="C24" s="31" t="s">
        <v>63</v>
      </c>
      <c r="D24" s="31" t="s">
        <v>74</v>
      </c>
      <c r="E24" s="32">
        <f ca="1">MIN(1, MAX(0, (TODAY() - F24 + 1) / G24))</f>
        <v>0</v>
      </c>
      <c r="F24" s="33">
        <f ca="1">F21+G21</f>
        <v>45965</v>
      </c>
      <c r="G24" s="35">
        <v>20</v>
      </c>
      <c r="H24" s="3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c r="IQ24" s="51"/>
      <c r="IR24" s="51"/>
      <c r="IS24" s="51"/>
      <c r="IT24" s="51"/>
      <c r="IU24" s="51"/>
      <c r="IV24" s="51"/>
      <c r="IW24" s="51"/>
      <c r="IX24" s="51"/>
      <c r="IY24" s="51"/>
      <c r="IZ24" s="51"/>
      <c r="JA24" s="51"/>
      <c r="JB24" s="51"/>
      <c r="JC24" s="51"/>
      <c r="JD24" s="51"/>
      <c r="JE24" s="51"/>
      <c r="JF24" s="51"/>
      <c r="JG24" s="51"/>
      <c r="JH24" s="51"/>
      <c r="JI24" s="51"/>
      <c r="JJ24" s="51"/>
      <c r="JK24" s="51"/>
      <c r="JL24" s="51"/>
      <c r="JM24" s="51"/>
      <c r="JN24" s="51"/>
      <c r="JO24" s="51"/>
      <c r="JP24" s="51"/>
      <c r="JQ24" s="51"/>
      <c r="JR24" s="51"/>
      <c r="JS24" s="51"/>
      <c r="JT24" s="51"/>
      <c r="JU24" s="51"/>
      <c r="JV24" s="51"/>
      <c r="JW24" s="51"/>
      <c r="JX24" s="51"/>
      <c r="JY24" s="51"/>
      <c r="JZ24" s="51"/>
      <c r="KA24" s="51"/>
      <c r="KB24" s="51"/>
    </row>
    <row r="25" spans="1:288" s="12" customFormat="1" ht="40.200000000000003" customHeight="1" x14ac:dyDescent="0.3">
      <c r="A25" s="4"/>
      <c r="B25" s="67" t="s">
        <v>84</v>
      </c>
      <c r="C25" s="31" t="s">
        <v>64</v>
      </c>
      <c r="D25" s="31" t="s">
        <v>24</v>
      </c>
      <c r="E25" s="32">
        <f ca="1">MIN(1, MAX(0, (TODAY() - F25 + 1) / G25))</f>
        <v>0</v>
      </c>
      <c r="F25" s="33">
        <f ca="1">TODAY()+13</f>
        <v>45970</v>
      </c>
      <c r="G25" s="34">
        <v>6</v>
      </c>
      <c r="H25" s="3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c r="IQ25" s="51"/>
      <c r="IR25" s="51"/>
      <c r="IS25" s="51"/>
      <c r="IT25" s="51"/>
      <c r="IU25" s="51"/>
      <c r="IV25" s="51"/>
      <c r="IW25" s="51"/>
      <c r="IX25" s="51"/>
      <c r="IY25" s="51"/>
      <c r="IZ25" s="51"/>
      <c r="JA25" s="51"/>
      <c r="JB25" s="51"/>
      <c r="JC25" s="51"/>
      <c r="JD25" s="51"/>
      <c r="JE25" s="51"/>
      <c r="JF25" s="51"/>
      <c r="JG25" s="51"/>
      <c r="JH25" s="51"/>
      <c r="JI25" s="51"/>
      <c r="JJ25" s="51"/>
      <c r="JK25" s="51"/>
      <c r="JL25" s="51"/>
      <c r="JM25" s="51"/>
      <c r="JN25" s="51"/>
      <c r="JO25" s="51"/>
      <c r="JP25" s="51"/>
      <c r="JQ25" s="51"/>
      <c r="JR25" s="51"/>
      <c r="JS25" s="51"/>
      <c r="JT25" s="51"/>
      <c r="JU25" s="51"/>
      <c r="JV25" s="51"/>
      <c r="JW25" s="51"/>
      <c r="JX25" s="51"/>
      <c r="JY25" s="51"/>
      <c r="JZ25" s="51"/>
      <c r="KA25" s="51"/>
      <c r="KB25" s="51"/>
    </row>
    <row r="26" spans="1:288" s="12" customFormat="1" ht="40.200000000000003" customHeight="1" x14ac:dyDescent="0.3">
      <c r="A26" s="4"/>
      <c r="B26" s="67" t="s">
        <v>85</v>
      </c>
      <c r="C26" s="31" t="s">
        <v>64</v>
      </c>
      <c r="D26" s="31" t="s">
        <v>24</v>
      </c>
      <c r="E26" s="32">
        <f ca="1">MIN(1, MAX(0, (TODAY() - F26 + 1) / G26))</f>
        <v>0</v>
      </c>
      <c r="F26" s="33">
        <f ca="1">TODAY()+28</f>
        <v>45985</v>
      </c>
      <c r="G26" s="34">
        <v>1</v>
      </c>
      <c r="H26" s="3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c r="IQ26" s="51"/>
      <c r="IR26" s="51"/>
      <c r="IS26" s="51"/>
      <c r="IT26" s="51"/>
      <c r="IU26" s="51"/>
      <c r="IV26" s="51"/>
      <c r="IW26" s="51"/>
      <c r="IX26" s="51"/>
      <c r="IY26" s="51"/>
      <c r="IZ26" s="51"/>
      <c r="JA26" s="51"/>
      <c r="JB26" s="51"/>
      <c r="JC26" s="51"/>
      <c r="JD26" s="51"/>
      <c r="JE26" s="51"/>
      <c r="JF26" s="51"/>
      <c r="JG26" s="51"/>
      <c r="JH26" s="51"/>
      <c r="JI26" s="51"/>
      <c r="JJ26" s="51"/>
      <c r="JK26" s="51"/>
      <c r="JL26" s="51"/>
      <c r="JM26" s="51"/>
      <c r="JN26" s="51"/>
      <c r="JO26" s="51"/>
      <c r="JP26" s="51"/>
      <c r="JQ26" s="51"/>
      <c r="JR26" s="51"/>
      <c r="JS26" s="51"/>
      <c r="JT26" s="51"/>
      <c r="JU26" s="51"/>
      <c r="JV26" s="51"/>
      <c r="JW26" s="51"/>
      <c r="JX26" s="51"/>
      <c r="JY26" s="51"/>
      <c r="JZ26" s="51"/>
      <c r="KA26" s="51"/>
      <c r="KB26" s="51"/>
    </row>
    <row r="27" spans="1:288" s="12" customFormat="1" ht="40.200000000000003" customHeight="1" x14ac:dyDescent="0.3">
      <c r="A27" s="4"/>
      <c r="B27" s="67" t="s">
        <v>80</v>
      </c>
      <c r="C27" s="31" t="s">
        <v>62</v>
      </c>
      <c r="D27" s="31" t="s">
        <v>67</v>
      </c>
      <c r="E27" s="32">
        <f t="shared" ref="E27:E36" ca="1" si="11">MIN(1, MAX(0, (TODAY() - F27 + 1) / G27))</f>
        <v>0</v>
      </c>
      <c r="F27" s="33">
        <f ca="1">F19+G19</f>
        <v>45986</v>
      </c>
      <c r="G27" s="34">
        <v>14</v>
      </c>
      <c r="H27" s="3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c r="IQ27" s="51"/>
      <c r="IR27" s="51"/>
      <c r="IS27" s="51"/>
      <c r="IT27" s="51"/>
      <c r="IU27" s="51"/>
      <c r="IV27" s="51"/>
      <c r="IW27" s="51"/>
      <c r="IX27" s="51"/>
      <c r="IY27" s="51"/>
      <c r="IZ27" s="51"/>
      <c r="JA27" s="51"/>
      <c r="JB27" s="51"/>
      <c r="JC27" s="51"/>
      <c r="JD27" s="51"/>
      <c r="JE27" s="51"/>
      <c r="JF27" s="51"/>
      <c r="JG27" s="51"/>
      <c r="JH27" s="51"/>
      <c r="JI27" s="51"/>
      <c r="JJ27" s="51"/>
      <c r="JK27" s="51"/>
      <c r="JL27" s="51"/>
      <c r="JM27" s="51"/>
      <c r="JN27" s="51"/>
      <c r="JO27" s="51"/>
      <c r="JP27" s="51"/>
      <c r="JQ27" s="51"/>
      <c r="JR27" s="51"/>
      <c r="JS27" s="51"/>
      <c r="JT27" s="51"/>
      <c r="JU27" s="51"/>
      <c r="JV27" s="51"/>
      <c r="JW27" s="51"/>
      <c r="JX27" s="51"/>
      <c r="JY27" s="51"/>
      <c r="JZ27" s="51"/>
      <c r="KA27" s="51"/>
      <c r="KB27" s="51"/>
    </row>
    <row r="28" spans="1:288" s="12" customFormat="1" ht="40.200000000000003" customHeight="1" x14ac:dyDescent="0.3">
      <c r="A28" s="4"/>
      <c r="B28" s="67" t="s">
        <v>81</v>
      </c>
      <c r="C28" s="31" t="s">
        <v>62</v>
      </c>
      <c r="D28" s="31" t="s">
        <v>67</v>
      </c>
      <c r="E28" s="32">
        <f t="shared" ca="1" si="11"/>
        <v>0</v>
      </c>
      <c r="F28" s="33">
        <f ca="1">F27+G27</f>
        <v>46000</v>
      </c>
      <c r="G28" s="34">
        <v>3</v>
      </c>
      <c r="H28" s="3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c r="IQ28" s="51"/>
      <c r="IR28" s="51"/>
      <c r="IS28" s="51"/>
      <c r="IT28" s="51"/>
      <c r="IU28" s="51"/>
      <c r="IV28" s="51"/>
      <c r="IW28" s="51"/>
      <c r="IX28" s="51"/>
      <c r="IY28" s="51"/>
      <c r="IZ28" s="51"/>
      <c r="JA28" s="51"/>
      <c r="JB28" s="51"/>
      <c r="JC28" s="51"/>
      <c r="JD28" s="51"/>
      <c r="JE28" s="51"/>
      <c r="JF28" s="51"/>
      <c r="JG28" s="51"/>
      <c r="JH28" s="51"/>
      <c r="JI28" s="51"/>
      <c r="JJ28" s="51"/>
      <c r="JK28" s="51"/>
      <c r="JL28" s="51"/>
      <c r="JM28" s="51"/>
      <c r="JN28" s="51"/>
      <c r="JO28" s="51"/>
      <c r="JP28" s="51"/>
      <c r="JQ28" s="51"/>
      <c r="JR28" s="51"/>
      <c r="JS28" s="51"/>
      <c r="JT28" s="51"/>
      <c r="JU28" s="51"/>
      <c r="JV28" s="51"/>
      <c r="JW28" s="51"/>
      <c r="JX28" s="51"/>
      <c r="JY28" s="51"/>
      <c r="JZ28" s="51"/>
      <c r="KA28" s="51"/>
      <c r="KB28" s="51"/>
    </row>
    <row r="29" spans="1:288" s="12" customFormat="1" ht="40.200000000000003" customHeight="1" x14ac:dyDescent="0.3">
      <c r="A29" s="4"/>
      <c r="B29" s="67" t="s">
        <v>82</v>
      </c>
      <c r="C29" s="31" t="s">
        <v>62</v>
      </c>
      <c r="D29" s="31" t="s">
        <v>67</v>
      </c>
      <c r="E29" s="32">
        <f t="shared" ca="1" si="11"/>
        <v>0</v>
      </c>
      <c r="F29" s="33">
        <f ca="1">F28+G28</f>
        <v>46003</v>
      </c>
      <c r="G29" s="34">
        <v>5</v>
      </c>
      <c r="H29" s="3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c r="IQ29" s="51"/>
      <c r="IR29" s="51"/>
      <c r="IS29" s="51"/>
      <c r="IT29" s="51"/>
      <c r="IU29" s="51"/>
      <c r="IV29" s="51"/>
      <c r="IW29" s="51"/>
      <c r="IX29" s="51"/>
      <c r="IY29" s="51"/>
      <c r="IZ29" s="51"/>
      <c r="JA29" s="51"/>
      <c r="JB29" s="51"/>
      <c r="JC29" s="51"/>
      <c r="JD29" s="51"/>
      <c r="JE29" s="51"/>
      <c r="JF29" s="51"/>
      <c r="JG29" s="51"/>
      <c r="JH29" s="51"/>
      <c r="JI29" s="51"/>
      <c r="JJ29" s="51"/>
      <c r="JK29" s="51"/>
      <c r="JL29" s="51"/>
      <c r="JM29" s="51"/>
      <c r="JN29" s="51"/>
      <c r="JO29" s="51"/>
      <c r="JP29" s="51"/>
      <c r="JQ29" s="51"/>
      <c r="JR29" s="51"/>
      <c r="JS29" s="51"/>
      <c r="JT29" s="51"/>
      <c r="JU29" s="51"/>
      <c r="JV29" s="51"/>
      <c r="JW29" s="51"/>
      <c r="JX29" s="51"/>
      <c r="JY29" s="51"/>
      <c r="JZ29" s="51"/>
      <c r="KA29" s="51"/>
      <c r="KB29" s="51"/>
    </row>
    <row r="30" spans="1:288" s="12" customFormat="1" ht="40.200000000000003" customHeight="1" x14ac:dyDescent="0.3">
      <c r="A30" s="4"/>
      <c r="B30" s="67" t="s">
        <v>83</v>
      </c>
      <c r="C30" s="31" t="s">
        <v>63</v>
      </c>
      <c r="D30" s="31" t="s">
        <v>67</v>
      </c>
      <c r="E30" s="32">
        <f t="shared" ca="1" si="11"/>
        <v>0</v>
      </c>
      <c r="F30" s="33">
        <f ca="1">F28+G28</f>
        <v>46003</v>
      </c>
      <c r="G30" s="34">
        <v>10</v>
      </c>
      <c r="H30" s="3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c r="IQ30" s="51"/>
      <c r="IR30" s="51"/>
      <c r="IS30" s="51"/>
      <c r="IT30" s="51"/>
      <c r="IU30" s="51"/>
      <c r="IV30" s="51"/>
      <c r="IW30" s="51"/>
      <c r="IX30" s="51"/>
      <c r="IY30" s="51"/>
      <c r="IZ30" s="51"/>
      <c r="JA30" s="51"/>
      <c r="JB30" s="51"/>
      <c r="JC30" s="51"/>
      <c r="JD30" s="51"/>
      <c r="JE30" s="51"/>
      <c r="JF30" s="51"/>
      <c r="JG30" s="51"/>
      <c r="JH30" s="51"/>
      <c r="JI30" s="51"/>
      <c r="JJ30" s="51"/>
      <c r="JK30" s="51"/>
      <c r="JL30" s="51"/>
      <c r="JM30" s="51"/>
      <c r="JN30" s="51"/>
      <c r="JO30" s="51"/>
      <c r="JP30" s="51"/>
      <c r="JQ30" s="51"/>
      <c r="JR30" s="51"/>
      <c r="JS30" s="51"/>
      <c r="JT30" s="51"/>
      <c r="JU30" s="51"/>
      <c r="JV30" s="51"/>
      <c r="JW30" s="51"/>
      <c r="JX30" s="51"/>
      <c r="JY30" s="51"/>
      <c r="JZ30" s="51"/>
      <c r="KA30" s="51"/>
      <c r="KB30" s="51"/>
    </row>
    <row r="31" spans="1:288" s="12" customFormat="1" ht="40.200000000000003" customHeight="1" x14ac:dyDescent="0.3">
      <c r="A31" s="4"/>
      <c r="B31" s="67" t="s">
        <v>86</v>
      </c>
      <c r="C31" s="31" t="s">
        <v>64</v>
      </c>
      <c r="D31" s="31" t="s">
        <v>24</v>
      </c>
      <c r="E31" s="32">
        <f t="shared" ca="1" si="11"/>
        <v>0</v>
      </c>
      <c r="F31" s="33">
        <f ca="1">TODAY()+63</f>
        <v>46020</v>
      </c>
      <c r="G31" s="34">
        <v>1</v>
      </c>
      <c r="H31" s="3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c r="IQ31" s="51"/>
      <c r="IR31" s="51"/>
      <c r="IS31" s="51"/>
      <c r="IT31" s="51"/>
      <c r="IU31" s="51"/>
      <c r="IV31" s="51"/>
      <c r="IW31" s="51"/>
      <c r="IX31" s="51"/>
      <c r="IY31" s="51"/>
      <c r="IZ31" s="51"/>
      <c r="JA31" s="51"/>
      <c r="JB31" s="51"/>
      <c r="JC31" s="51"/>
      <c r="JD31" s="51"/>
      <c r="JE31" s="51"/>
      <c r="JF31" s="51"/>
      <c r="JG31" s="51"/>
      <c r="JH31" s="51"/>
      <c r="JI31" s="51"/>
      <c r="JJ31" s="51"/>
      <c r="JK31" s="51"/>
      <c r="JL31" s="51"/>
      <c r="JM31" s="51"/>
      <c r="JN31" s="51"/>
      <c r="JO31" s="51"/>
      <c r="JP31" s="51"/>
      <c r="JQ31" s="51"/>
      <c r="JR31" s="51"/>
      <c r="JS31" s="51"/>
      <c r="JT31" s="51"/>
      <c r="JU31" s="51"/>
      <c r="JV31" s="51"/>
      <c r="JW31" s="51"/>
      <c r="JX31" s="51"/>
      <c r="JY31" s="51"/>
      <c r="JZ31" s="51"/>
      <c r="KA31" s="51"/>
      <c r="KB31" s="51"/>
    </row>
    <row r="32" spans="1:288" s="12" customFormat="1" ht="40.200000000000003" customHeight="1" x14ac:dyDescent="0.3">
      <c r="A32" s="4"/>
      <c r="B32" s="67" t="s">
        <v>87</v>
      </c>
      <c r="C32" s="31" t="s">
        <v>64</v>
      </c>
      <c r="D32" s="31" t="s">
        <v>24</v>
      </c>
      <c r="E32" s="32">
        <f t="shared" ca="1" si="11"/>
        <v>0</v>
      </c>
      <c r="F32" s="33">
        <f ca="1">TODAY()+147</f>
        <v>46104</v>
      </c>
      <c r="G32" s="34">
        <v>1</v>
      </c>
      <c r="H32" s="3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c r="IQ32" s="51"/>
      <c r="IR32" s="51"/>
      <c r="IS32" s="51"/>
      <c r="IT32" s="51"/>
      <c r="IU32" s="51"/>
      <c r="IV32" s="51"/>
      <c r="IW32" s="51"/>
      <c r="IX32" s="51"/>
      <c r="IY32" s="51"/>
      <c r="IZ32" s="51"/>
      <c r="JA32" s="51"/>
      <c r="JB32" s="51"/>
      <c r="JC32" s="51"/>
      <c r="JD32" s="51"/>
      <c r="JE32" s="51"/>
      <c r="JF32" s="51"/>
      <c r="JG32" s="51"/>
      <c r="JH32" s="51"/>
      <c r="JI32" s="51"/>
      <c r="JJ32" s="51"/>
      <c r="JK32" s="51"/>
      <c r="JL32" s="51"/>
      <c r="JM32" s="51"/>
      <c r="JN32" s="51"/>
      <c r="JO32" s="51"/>
      <c r="JP32" s="51"/>
      <c r="JQ32" s="51"/>
      <c r="JR32" s="51"/>
      <c r="JS32" s="51"/>
      <c r="JT32" s="51"/>
      <c r="JU32" s="51"/>
      <c r="JV32" s="51"/>
      <c r="JW32" s="51"/>
      <c r="JX32" s="51"/>
      <c r="JY32" s="51"/>
      <c r="JZ32" s="51"/>
      <c r="KA32" s="51"/>
      <c r="KB32" s="51"/>
    </row>
    <row r="33" spans="1:288" s="12" customFormat="1" ht="40.200000000000003" customHeight="1" x14ac:dyDescent="0.3">
      <c r="A33" s="4"/>
      <c r="B33" s="67" t="s">
        <v>89</v>
      </c>
      <c r="C33" s="31" t="s">
        <v>63</v>
      </c>
      <c r="D33" s="31" t="s">
        <v>24</v>
      </c>
      <c r="E33" s="32">
        <f t="shared" ca="1" si="11"/>
        <v>0</v>
      </c>
      <c r="F33" s="33">
        <f ca="1">F34-14</f>
        <v>46110</v>
      </c>
      <c r="G33" s="34">
        <v>10</v>
      </c>
      <c r="H33" s="3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c r="FB33" s="51"/>
      <c r="FC33" s="51"/>
      <c r="FD33" s="51"/>
      <c r="FE33" s="51"/>
      <c r="FF33" s="51"/>
      <c r="FG33" s="51"/>
      <c r="FH33" s="51"/>
      <c r="FI33" s="51"/>
      <c r="FJ33" s="51"/>
      <c r="FK33" s="51"/>
      <c r="FL33" s="51"/>
      <c r="FM33" s="51"/>
      <c r="FN33" s="51"/>
      <c r="FO33" s="51"/>
      <c r="FP33" s="51"/>
      <c r="FQ33" s="51"/>
      <c r="FR33" s="51"/>
      <c r="FS33" s="51"/>
      <c r="FT33" s="51"/>
      <c r="FU33" s="51"/>
      <c r="FV33" s="51"/>
      <c r="FW33" s="51"/>
      <c r="FX33" s="51"/>
      <c r="FY33" s="51"/>
      <c r="FZ33" s="51"/>
      <c r="GA33" s="51"/>
      <c r="GB33" s="51"/>
      <c r="GC33" s="51"/>
      <c r="GD33" s="51"/>
      <c r="GE33" s="51"/>
      <c r="GF33" s="51"/>
      <c r="GG33" s="51"/>
      <c r="GH33" s="51"/>
      <c r="GI33" s="51"/>
      <c r="GJ33" s="51"/>
      <c r="GK33" s="51"/>
      <c r="GL33" s="51"/>
      <c r="GM33" s="51"/>
      <c r="GN33" s="51"/>
      <c r="GO33" s="51"/>
      <c r="GP33" s="51"/>
      <c r="GQ33" s="51"/>
      <c r="GR33" s="51"/>
      <c r="GS33" s="51"/>
      <c r="GT33" s="51"/>
      <c r="GU33" s="51"/>
      <c r="GV33" s="51"/>
      <c r="GW33" s="51"/>
      <c r="GX33" s="51"/>
      <c r="GY33" s="51"/>
      <c r="GZ33" s="51"/>
      <c r="HA33" s="51"/>
      <c r="HB33" s="51"/>
      <c r="HC33" s="51"/>
      <c r="HD33" s="51"/>
      <c r="HE33" s="51"/>
      <c r="HF33" s="51"/>
      <c r="HG33" s="51"/>
      <c r="HH33" s="51"/>
      <c r="HI33" s="51"/>
      <c r="HJ33" s="51"/>
      <c r="HK33" s="51"/>
      <c r="HL33" s="51"/>
      <c r="HM33" s="51"/>
      <c r="HN33" s="51"/>
      <c r="HO33" s="51"/>
      <c r="HP33" s="51"/>
      <c r="HQ33" s="51"/>
      <c r="HR33" s="51"/>
      <c r="HS33" s="51"/>
      <c r="HT33" s="51"/>
      <c r="HU33" s="51"/>
      <c r="HV33" s="51"/>
      <c r="HW33" s="51"/>
      <c r="HX33" s="51"/>
      <c r="HY33" s="51"/>
      <c r="HZ33" s="51"/>
      <c r="IA33" s="51"/>
      <c r="IB33" s="51"/>
      <c r="IC33" s="51"/>
      <c r="ID33" s="51"/>
      <c r="IE33" s="51"/>
      <c r="IF33" s="51"/>
      <c r="IG33" s="51"/>
      <c r="IH33" s="51"/>
      <c r="II33" s="51"/>
      <c r="IJ33" s="51"/>
      <c r="IK33" s="51"/>
      <c r="IL33" s="51"/>
      <c r="IM33" s="51"/>
      <c r="IN33" s="51"/>
      <c r="IO33" s="51"/>
      <c r="IP33" s="51"/>
      <c r="IQ33" s="51"/>
      <c r="IR33" s="51"/>
      <c r="IS33" s="51"/>
      <c r="IT33" s="51"/>
      <c r="IU33" s="51"/>
      <c r="IV33" s="51"/>
      <c r="IW33" s="51"/>
      <c r="IX33" s="51"/>
      <c r="IY33" s="51"/>
      <c r="IZ33" s="51"/>
      <c r="JA33" s="51"/>
      <c r="JB33" s="51"/>
      <c r="JC33" s="51"/>
      <c r="JD33" s="51"/>
      <c r="JE33" s="51"/>
      <c r="JF33" s="51"/>
      <c r="JG33" s="51"/>
      <c r="JH33" s="51"/>
      <c r="JI33" s="51"/>
      <c r="JJ33" s="51"/>
      <c r="JK33" s="51"/>
      <c r="JL33" s="51"/>
      <c r="JM33" s="51"/>
      <c r="JN33" s="51"/>
      <c r="JO33" s="51"/>
      <c r="JP33" s="51"/>
      <c r="JQ33" s="51"/>
      <c r="JR33" s="51"/>
      <c r="JS33" s="51"/>
      <c r="JT33" s="51"/>
      <c r="JU33" s="51"/>
      <c r="JV33" s="51"/>
      <c r="JW33" s="51"/>
      <c r="JX33" s="51"/>
      <c r="JY33" s="51"/>
      <c r="JZ33" s="51"/>
      <c r="KA33" s="51"/>
      <c r="KB33" s="51"/>
    </row>
    <row r="34" spans="1:288" s="12" customFormat="1" ht="40.200000000000003" customHeight="1" x14ac:dyDescent="0.3">
      <c r="A34" s="4"/>
      <c r="B34" s="68" t="s">
        <v>90</v>
      </c>
      <c r="C34" s="31" t="s">
        <v>64</v>
      </c>
      <c r="D34" s="31" t="s">
        <v>24</v>
      </c>
      <c r="E34" s="32">
        <f t="shared" ca="1" si="11"/>
        <v>0</v>
      </c>
      <c r="F34" s="33">
        <f ca="1">TODAY()+167</f>
        <v>46124</v>
      </c>
      <c r="G34" s="34">
        <v>6</v>
      </c>
      <c r="H34" s="3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c r="IW34" s="51"/>
      <c r="IX34" s="51"/>
      <c r="IY34" s="51"/>
      <c r="IZ34" s="51"/>
      <c r="JA34" s="51"/>
      <c r="JB34" s="51"/>
      <c r="JC34" s="51"/>
      <c r="JD34" s="51"/>
      <c r="JE34" s="51"/>
      <c r="JF34" s="51"/>
      <c r="JG34" s="51"/>
      <c r="JH34" s="51"/>
      <c r="JI34" s="51"/>
      <c r="JJ34" s="51"/>
      <c r="JK34" s="51"/>
      <c r="JL34" s="51"/>
      <c r="JM34" s="51"/>
      <c r="JN34" s="51"/>
      <c r="JO34" s="51"/>
      <c r="JP34" s="51"/>
      <c r="JQ34" s="51"/>
      <c r="JR34" s="51"/>
      <c r="JS34" s="51"/>
      <c r="JT34" s="51"/>
      <c r="JU34" s="51"/>
      <c r="JV34" s="51"/>
      <c r="JW34" s="51"/>
      <c r="JX34" s="51"/>
      <c r="JY34" s="51"/>
      <c r="JZ34" s="51"/>
      <c r="KA34" s="51"/>
      <c r="KB34" s="51"/>
    </row>
    <row r="35" spans="1:288" s="12" customFormat="1" ht="40.200000000000003" customHeight="1" x14ac:dyDescent="0.3">
      <c r="A35" s="4"/>
      <c r="B35" s="67" t="s">
        <v>94</v>
      </c>
      <c r="C35" s="31" t="s">
        <v>63</v>
      </c>
      <c r="D35" s="31" t="s">
        <v>24</v>
      </c>
      <c r="E35" s="32">
        <f t="shared" ref="E35" ca="1" si="12">MIN(1, MAX(0, (TODAY() - F35 + 1) / G35))</f>
        <v>0</v>
      </c>
      <c r="F35" s="33">
        <f ca="1">F36-12</f>
        <v>46131</v>
      </c>
      <c r="G35" s="34">
        <v>5</v>
      </c>
      <c r="H35" s="3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row>
    <row r="36" spans="1:288" s="12" customFormat="1" ht="40.200000000000003" customHeight="1" x14ac:dyDescent="0.3">
      <c r="A36" s="4"/>
      <c r="B36" s="68" t="s">
        <v>91</v>
      </c>
      <c r="C36" s="31" t="s">
        <v>64</v>
      </c>
      <c r="D36" s="31" t="s">
        <v>24</v>
      </c>
      <c r="E36" s="32">
        <f t="shared" ca="1" si="11"/>
        <v>0</v>
      </c>
      <c r="F36" s="33">
        <f ca="1">TODAY()+186</f>
        <v>46143</v>
      </c>
      <c r="G36" s="34">
        <v>1</v>
      </c>
      <c r="H36" s="3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c r="IQ36" s="51"/>
      <c r="IR36" s="51"/>
      <c r="IS36" s="51"/>
      <c r="IT36" s="51"/>
      <c r="IU36" s="51"/>
      <c r="IV36" s="51"/>
      <c r="IW36" s="51"/>
      <c r="IX36" s="51"/>
      <c r="IY36" s="51"/>
      <c r="IZ36" s="51"/>
      <c r="JA36" s="51"/>
      <c r="JB36" s="51"/>
      <c r="JC36" s="51"/>
      <c r="JD36" s="51"/>
      <c r="JE36" s="51"/>
      <c r="JF36" s="51"/>
      <c r="JG36" s="51"/>
      <c r="JH36" s="51"/>
      <c r="JI36" s="51"/>
      <c r="JJ36" s="51"/>
      <c r="JK36" s="51"/>
      <c r="JL36" s="51"/>
      <c r="JM36" s="51"/>
      <c r="JN36" s="51"/>
      <c r="JO36" s="51"/>
      <c r="JP36" s="51"/>
      <c r="JQ36" s="51"/>
      <c r="JR36" s="51"/>
      <c r="JS36" s="51"/>
      <c r="JT36" s="51"/>
      <c r="JU36" s="51"/>
      <c r="JV36" s="51"/>
      <c r="JW36" s="51"/>
      <c r="JX36" s="51"/>
      <c r="JY36" s="51"/>
      <c r="JZ36" s="51"/>
      <c r="KA36" s="51"/>
      <c r="KB36" s="51"/>
    </row>
    <row r="37" spans="1:288" s="12" customFormat="1" ht="40.200000000000003" customHeight="1" x14ac:dyDescent="0.3">
      <c r="A37" s="4"/>
      <c r="B37" s="67" t="s">
        <v>92</v>
      </c>
      <c r="C37" s="31" t="s">
        <v>63</v>
      </c>
      <c r="D37" s="31" t="s">
        <v>24</v>
      </c>
      <c r="E37" s="32">
        <f t="shared" ref="E37" ca="1" si="13">MIN(1, MAX(0, (TODAY() - F37 + 1) / G37))</f>
        <v>0</v>
      </c>
      <c r="F37" s="33">
        <f ca="1">F38-14</f>
        <v>46160</v>
      </c>
      <c r="G37" s="34">
        <v>5</v>
      </c>
      <c r="H37" s="3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c r="FP37" s="51"/>
      <c r="FQ37" s="51"/>
      <c r="FR37" s="51"/>
      <c r="FS37" s="51"/>
      <c r="FT37" s="51"/>
      <c r="FU37" s="51"/>
      <c r="FV37" s="51"/>
      <c r="FW37" s="51"/>
      <c r="FX37" s="51"/>
      <c r="FY37" s="51"/>
      <c r="FZ37" s="51"/>
      <c r="GA37" s="51"/>
      <c r="GB37" s="51"/>
      <c r="GC37" s="51"/>
      <c r="GD37" s="51"/>
      <c r="GE37" s="51"/>
      <c r="GF37" s="51"/>
      <c r="GG37" s="51"/>
      <c r="GH37" s="51"/>
      <c r="GI37" s="51"/>
      <c r="GJ37" s="51"/>
      <c r="GK37" s="51"/>
      <c r="GL37" s="51"/>
      <c r="GM37" s="51"/>
      <c r="GN37" s="51"/>
      <c r="GO37" s="51"/>
      <c r="GP37" s="51"/>
      <c r="GQ37" s="51"/>
      <c r="GR37" s="51"/>
      <c r="GS37" s="51"/>
      <c r="GT37" s="51"/>
      <c r="GU37" s="51"/>
      <c r="GV37" s="51"/>
      <c r="GW37" s="51"/>
      <c r="GX37" s="51"/>
      <c r="GY37" s="51"/>
      <c r="GZ37" s="51"/>
      <c r="HA37" s="51"/>
      <c r="HB37" s="51"/>
      <c r="HC37" s="51"/>
      <c r="HD37" s="51"/>
      <c r="HE37" s="51"/>
      <c r="HF37" s="51"/>
      <c r="HG37" s="51"/>
      <c r="HH37" s="51"/>
      <c r="HI37" s="51"/>
      <c r="HJ37" s="51"/>
      <c r="HK37" s="51"/>
      <c r="HL37" s="51"/>
      <c r="HM37" s="51"/>
      <c r="HN37" s="51"/>
      <c r="HO37" s="51"/>
      <c r="HP37" s="51"/>
      <c r="HQ37" s="51"/>
      <c r="HR37" s="51"/>
      <c r="HS37" s="51"/>
      <c r="HT37" s="51"/>
      <c r="HU37" s="51"/>
      <c r="HV37" s="51"/>
      <c r="HW37" s="51"/>
      <c r="HX37" s="51"/>
      <c r="HY37" s="51"/>
      <c r="HZ37" s="51"/>
      <c r="IA37" s="51"/>
      <c r="IB37" s="51"/>
      <c r="IC37" s="51"/>
      <c r="ID37" s="51"/>
      <c r="IE37" s="51"/>
      <c r="IF37" s="51"/>
      <c r="IG37" s="51"/>
      <c r="IH37" s="51"/>
      <c r="II37" s="51"/>
      <c r="IJ37" s="51"/>
      <c r="IK37" s="51"/>
      <c r="IL37" s="51"/>
      <c r="IM37" s="51"/>
      <c r="IN37" s="51"/>
      <c r="IO37" s="51"/>
      <c r="IP37" s="51"/>
      <c r="IQ37" s="51"/>
      <c r="IR37" s="51"/>
      <c r="IS37" s="51"/>
      <c r="IT37" s="51"/>
      <c r="IU37" s="51"/>
      <c r="IV37" s="51"/>
      <c r="IW37" s="51"/>
      <c r="IX37" s="51"/>
      <c r="IY37" s="51"/>
      <c r="IZ37" s="51"/>
      <c r="JA37" s="51"/>
      <c r="JB37" s="51"/>
      <c r="JC37" s="51"/>
      <c r="JD37" s="51"/>
      <c r="JE37" s="51"/>
      <c r="JF37" s="51"/>
      <c r="JG37" s="51"/>
      <c r="JH37" s="51"/>
      <c r="JI37" s="51"/>
      <c r="JJ37" s="51"/>
      <c r="JK37" s="51"/>
      <c r="JL37" s="51"/>
      <c r="JM37" s="51"/>
      <c r="JN37" s="51"/>
      <c r="JO37" s="51"/>
      <c r="JP37" s="51"/>
      <c r="JQ37" s="51"/>
      <c r="JR37" s="51"/>
      <c r="JS37" s="51"/>
      <c r="JT37" s="51"/>
      <c r="JU37" s="51"/>
      <c r="JV37" s="51"/>
      <c r="JW37" s="51"/>
      <c r="JX37" s="51"/>
      <c r="JY37" s="51"/>
      <c r="JZ37" s="51"/>
      <c r="KA37" s="51"/>
      <c r="KB37" s="51"/>
    </row>
    <row r="38" spans="1:288" s="12" customFormat="1" ht="40.200000000000003" customHeight="1" x14ac:dyDescent="0.3">
      <c r="A38" s="4"/>
      <c r="B38" s="68" t="s">
        <v>93</v>
      </c>
      <c r="C38" s="31" t="s">
        <v>64</v>
      </c>
      <c r="D38" s="31" t="s">
        <v>24</v>
      </c>
      <c r="E38" s="32">
        <f t="shared" ref="E38" ca="1" si="14">MIN(1, MAX(0, (TODAY() - F38 + 1) / G38))</f>
        <v>0</v>
      </c>
      <c r="F38" s="33">
        <f ca="1">TODAY()+217</f>
        <v>46174</v>
      </c>
      <c r="G38" s="34">
        <v>1</v>
      </c>
      <c r="H38" s="3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c r="IQ38" s="51"/>
      <c r="IR38" s="51"/>
      <c r="IS38" s="51"/>
      <c r="IT38" s="51"/>
      <c r="IU38" s="51"/>
      <c r="IV38" s="51"/>
      <c r="IW38" s="51"/>
      <c r="IX38" s="51"/>
      <c r="IY38" s="51"/>
      <c r="IZ38" s="51"/>
      <c r="JA38" s="51"/>
      <c r="JB38" s="51"/>
      <c r="JC38" s="51"/>
      <c r="JD38" s="51"/>
      <c r="JE38" s="51"/>
      <c r="JF38" s="51"/>
      <c r="JG38" s="51"/>
      <c r="JH38" s="51"/>
      <c r="JI38" s="51"/>
      <c r="JJ38" s="51"/>
      <c r="JK38" s="51"/>
      <c r="JL38" s="51"/>
      <c r="JM38" s="51"/>
      <c r="JN38" s="51"/>
      <c r="JO38" s="51"/>
      <c r="JP38" s="51"/>
      <c r="JQ38" s="51"/>
      <c r="JR38" s="51"/>
      <c r="JS38" s="51"/>
      <c r="JT38" s="51"/>
      <c r="JU38" s="51"/>
      <c r="JV38" s="51"/>
      <c r="JW38" s="51"/>
      <c r="JX38" s="51"/>
      <c r="JY38" s="51"/>
      <c r="JZ38" s="51"/>
      <c r="KA38" s="51"/>
      <c r="KB38" s="51"/>
    </row>
    <row r="39" spans="1:288" s="12" customFormat="1" ht="40.200000000000003" customHeight="1" x14ac:dyDescent="0.3">
      <c r="A39" s="4"/>
      <c r="B39" s="68" t="s">
        <v>96</v>
      </c>
      <c r="C39" s="31" t="s">
        <v>64</v>
      </c>
      <c r="D39" s="31" t="s">
        <v>24</v>
      </c>
      <c r="E39" s="32">
        <f t="shared" ref="E39" ca="1" si="15">MIN(1, MAX(0, (TODAY() - F39 + 1) / G39))</f>
        <v>0</v>
      </c>
      <c r="F39" s="33">
        <f ca="1">TODAY()+230</f>
        <v>46187</v>
      </c>
      <c r="G39" s="34">
        <v>5</v>
      </c>
      <c r="H39" s="3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c r="FB39" s="51"/>
      <c r="FC39" s="51"/>
      <c r="FD39" s="51"/>
      <c r="FE39" s="51"/>
      <c r="FF39" s="51"/>
      <c r="FG39" s="51"/>
      <c r="FH39" s="51"/>
      <c r="FI39" s="51"/>
      <c r="FJ39" s="51"/>
      <c r="FK39" s="51"/>
      <c r="FL39" s="51"/>
      <c r="FM39" s="51"/>
      <c r="FN39" s="51"/>
      <c r="FO39" s="51"/>
      <c r="FP39" s="51"/>
      <c r="FQ39" s="51"/>
      <c r="FR39" s="51"/>
      <c r="FS39" s="51"/>
      <c r="FT39" s="51"/>
      <c r="FU39" s="51"/>
      <c r="FV39" s="51"/>
      <c r="FW39" s="51"/>
      <c r="FX39" s="51"/>
      <c r="FY39" s="51"/>
      <c r="FZ39" s="51"/>
      <c r="GA39" s="51"/>
      <c r="GB39" s="51"/>
      <c r="GC39" s="51"/>
      <c r="GD39" s="51"/>
      <c r="GE39" s="51"/>
      <c r="GF39" s="51"/>
      <c r="GG39" s="51"/>
      <c r="GH39" s="51"/>
      <c r="GI39" s="51"/>
      <c r="GJ39" s="51"/>
      <c r="GK39" s="51"/>
      <c r="GL39" s="51"/>
      <c r="GM39" s="51"/>
      <c r="GN39" s="51"/>
      <c r="GO39" s="51"/>
      <c r="GP39" s="51"/>
      <c r="GQ39" s="51"/>
      <c r="GR39" s="51"/>
      <c r="GS39" s="51"/>
      <c r="GT39" s="51"/>
      <c r="GU39" s="51"/>
      <c r="GV39" s="51"/>
      <c r="GW39" s="51"/>
      <c r="GX39" s="51"/>
      <c r="GY39" s="51"/>
      <c r="GZ39" s="51"/>
      <c r="HA39" s="51"/>
      <c r="HB39" s="51"/>
      <c r="HC39" s="51"/>
      <c r="HD39" s="51"/>
      <c r="HE39" s="51"/>
      <c r="HF39" s="51"/>
      <c r="HG39" s="51"/>
      <c r="HH39" s="51"/>
      <c r="HI39" s="51"/>
      <c r="HJ39" s="51"/>
      <c r="HK39" s="51"/>
      <c r="HL39" s="51"/>
      <c r="HM39" s="51"/>
      <c r="HN39" s="51"/>
      <c r="HO39" s="51"/>
      <c r="HP39" s="51"/>
      <c r="HQ39" s="51"/>
      <c r="HR39" s="51"/>
      <c r="HS39" s="51"/>
      <c r="HT39" s="51"/>
      <c r="HU39" s="51"/>
      <c r="HV39" s="51"/>
      <c r="HW39" s="51"/>
      <c r="HX39" s="51"/>
      <c r="HY39" s="51"/>
      <c r="HZ39" s="51"/>
      <c r="IA39" s="51"/>
      <c r="IB39" s="51"/>
      <c r="IC39" s="51"/>
      <c r="ID39" s="51"/>
      <c r="IE39" s="51"/>
      <c r="IF39" s="51"/>
      <c r="IG39" s="51"/>
      <c r="IH39" s="51"/>
      <c r="II39" s="51"/>
      <c r="IJ39" s="51"/>
      <c r="IK39" s="51"/>
      <c r="IL39" s="51"/>
      <c r="IM39" s="51"/>
      <c r="IN39" s="51"/>
      <c r="IO39" s="51"/>
      <c r="IP39" s="51"/>
      <c r="IQ39" s="51"/>
      <c r="IR39" s="51"/>
      <c r="IS39" s="51"/>
      <c r="IT39" s="51"/>
      <c r="IU39" s="51"/>
      <c r="IV39" s="51"/>
      <c r="IW39" s="51"/>
      <c r="IX39" s="51"/>
      <c r="IY39" s="51"/>
      <c r="IZ39" s="51"/>
      <c r="JA39" s="51"/>
      <c r="JB39" s="51"/>
      <c r="JC39" s="51"/>
      <c r="JD39" s="51"/>
      <c r="JE39" s="51"/>
      <c r="JF39" s="51"/>
      <c r="JG39" s="51"/>
      <c r="JH39" s="51"/>
      <c r="JI39" s="51"/>
      <c r="JJ39" s="51"/>
      <c r="JK39" s="51"/>
      <c r="JL39" s="51"/>
      <c r="JM39" s="51"/>
      <c r="JN39" s="51"/>
      <c r="JO39" s="51"/>
      <c r="JP39" s="51"/>
      <c r="JQ39" s="51"/>
      <c r="JR39" s="51"/>
      <c r="JS39" s="51"/>
      <c r="JT39" s="51"/>
      <c r="JU39" s="51"/>
      <c r="JV39" s="51"/>
      <c r="JW39" s="51"/>
      <c r="JX39" s="51"/>
      <c r="JY39" s="51"/>
      <c r="JZ39" s="51"/>
      <c r="KA39" s="51"/>
      <c r="KB39" s="51"/>
    </row>
    <row r="40" spans="1:288" s="12" customFormat="1" ht="40.200000000000003" customHeight="1" x14ac:dyDescent="0.3">
      <c r="A40" s="4"/>
      <c r="B40" s="68" t="s">
        <v>95</v>
      </c>
      <c r="C40" s="31" t="s">
        <v>64</v>
      </c>
      <c r="D40" s="31" t="s">
        <v>24</v>
      </c>
      <c r="E40" s="32">
        <f t="shared" ref="E40" ca="1" si="16">MIN(1, MAX(0, (TODAY() - F40 + 1) / G40))</f>
        <v>0</v>
      </c>
      <c r="F40" s="33">
        <f ca="1">TODAY()+276</f>
        <v>46233</v>
      </c>
      <c r="G40" s="34">
        <v>1</v>
      </c>
      <c r="H40" s="3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c r="IQ40" s="51"/>
      <c r="IR40" s="51"/>
      <c r="IS40" s="51"/>
      <c r="IT40" s="51"/>
      <c r="IU40" s="51"/>
      <c r="IV40" s="51"/>
      <c r="IW40" s="51"/>
      <c r="IX40" s="51"/>
      <c r="IY40" s="51"/>
      <c r="IZ40" s="51"/>
      <c r="JA40" s="51"/>
      <c r="JB40" s="51"/>
      <c r="JC40" s="51"/>
      <c r="JD40" s="51"/>
      <c r="JE40" s="51"/>
      <c r="JF40" s="51"/>
      <c r="JG40" s="51"/>
      <c r="JH40" s="51"/>
      <c r="JI40" s="51"/>
      <c r="JJ40" s="51"/>
      <c r="JK40" s="51"/>
      <c r="JL40" s="51"/>
      <c r="JM40" s="51"/>
      <c r="JN40" s="51"/>
      <c r="JO40" s="51"/>
      <c r="JP40" s="51"/>
      <c r="JQ40" s="51"/>
      <c r="JR40" s="51"/>
      <c r="JS40" s="51"/>
      <c r="JT40" s="51"/>
      <c r="JU40" s="51"/>
      <c r="JV40" s="51"/>
      <c r="JW40" s="51"/>
      <c r="JX40" s="51"/>
      <c r="JY40" s="51"/>
      <c r="JZ40" s="51"/>
      <c r="KA40" s="51"/>
      <c r="KB40" s="51"/>
    </row>
    <row r="41" spans="1:288" ht="30" customHeight="1" x14ac:dyDescent="0.3">
      <c r="D41" s="36"/>
      <c r="G41" s="37"/>
      <c r="H41" s="38"/>
    </row>
    <row r="42" spans="1:288" ht="30" customHeight="1" x14ac:dyDescent="0.3">
      <c r="D42" s="39"/>
    </row>
  </sheetData>
  <mergeCells count="58">
    <mergeCell ref="I2:KB2"/>
    <mergeCell ref="BB4:BM4"/>
    <mergeCell ref="BO4:BZ4"/>
    <mergeCell ref="L4:T4"/>
    <mergeCell ref="V4:AG4"/>
    <mergeCell ref="IT8:IZ8"/>
    <mergeCell ref="JA8:JG8"/>
    <mergeCell ref="JH8:JN8"/>
    <mergeCell ref="JO8:JU8"/>
    <mergeCell ref="JV8:KB8"/>
    <mergeCell ref="IW7:KB7"/>
    <mergeCell ref="GW8:HC8"/>
    <mergeCell ref="HD8:HJ8"/>
    <mergeCell ref="FJ7:GM7"/>
    <mergeCell ref="GN7:HR7"/>
    <mergeCell ref="HS7:IV7"/>
    <mergeCell ref="HK8:HQ8"/>
    <mergeCell ref="HR8:HX8"/>
    <mergeCell ref="HY8:IE8"/>
    <mergeCell ref="IF8:IL8"/>
    <mergeCell ref="IM8:IS8"/>
    <mergeCell ref="FN8:FT8"/>
    <mergeCell ref="FU8:GA8"/>
    <mergeCell ref="GB8:GH8"/>
    <mergeCell ref="GI8:GO8"/>
    <mergeCell ref="GP8:GV8"/>
    <mergeCell ref="EL8:ER8"/>
    <mergeCell ref="ES8:EY8"/>
    <mergeCell ref="EZ8:FF8"/>
    <mergeCell ref="DC7:ED7"/>
    <mergeCell ref="EE7:FI7"/>
    <mergeCell ref="FG8:FM8"/>
    <mergeCell ref="DC8:DI8"/>
    <mergeCell ref="DJ8:DP8"/>
    <mergeCell ref="DQ8:DW8"/>
    <mergeCell ref="DX8:ED8"/>
    <mergeCell ref="EE8:EK8"/>
    <mergeCell ref="AY8:BE8"/>
    <mergeCell ref="BF8:BL8"/>
    <mergeCell ref="BM8:BS8"/>
    <mergeCell ref="AS7:BW7"/>
    <mergeCell ref="BX7:DB7"/>
    <mergeCell ref="BT8:BZ8"/>
    <mergeCell ref="CA8:CG8"/>
    <mergeCell ref="CH8:CN8"/>
    <mergeCell ref="CO8:CU8"/>
    <mergeCell ref="CV8:DB8"/>
    <mergeCell ref="I7:N7"/>
    <mergeCell ref="O7:AR7"/>
    <mergeCell ref="I8:O8"/>
    <mergeCell ref="P8:V8"/>
    <mergeCell ref="W8:AC8"/>
    <mergeCell ref="AD8:AJ8"/>
    <mergeCell ref="AK8:AQ8"/>
    <mergeCell ref="AR8:AX8"/>
    <mergeCell ref="B2:H2"/>
    <mergeCell ref="AI4:AN4"/>
    <mergeCell ref="AP4:AZ4"/>
  </mergeCells>
  <phoneticPr fontId="23" type="noConversion"/>
  <conditionalFormatting sqref="I11:KB40">
    <cfRule type="expression" dxfId="7" priority="143">
      <formula>AND($C11="Bureaucracy &amp; Procurement", I$9&gt;=$F11, I$9&lt;($F11+$G11))</formula>
    </cfRule>
    <cfRule type="expression" dxfId="6" priority="144">
      <formula>AND($C11="Progress Monitoring &amp; Mentorship", I$9&gt;=$F11, I$9&lt;($F11+$G11))</formula>
    </cfRule>
    <cfRule type="expression" dxfId="5" priority="145">
      <formula>AND($C11="Evaluation &amp; Visual Interface", I$9&gt;=$F11, I$9&lt;($F11+$G11))</formula>
    </cfRule>
    <cfRule type="expression" dxfId="4" priority="146">
      <formula>AND($C11="Documentation", I$9&gt;=$F11, I$9&lt;($F11+$G11))</formula>
    </cfRule>
    <cfRule type="expression" dxfId="3" priority="147">
      <formula>AND($C11="Development &amp; Implementation", I$9&gt;=$F11, I$9&lt;($F11+$G11))</formula>
    </cfRule>
    <cfRule type="expression" dxfId="2" priority="148">
      <formula>AND($C11="Planning &amp; Preparation", I$9&gt;=$F11, I$9&lt;($F11+$G11))</formula>
    </cfRule>
  </conditionalFormatting>
  <conditionalFormatting sqref="I9:KB9">
    <cfRule type="expression" dxfId="1" priority="2">
      <formula>I$9=TODAY()</formula>
    </cfRule>
  </conditionalFormatting>
  <conditionalFormatting sqref="I9:KB40">
    <cfRule type="expression" dxfId="0" priority="1">
      <formula>I$9=TODAY()</formula>
    </cfRule>
  </conditionalFormatting>
  <conditionalFormatting sqref="E11:E40">
    <cfRule type="dataBar" priority="194">
      <dataBar>
        <cfvo type="min"/>
        <cfvo type="max"/>
        <color rgb="FF63C384"/>
      </dataBar>
      <extLst>
        <ext xmlns:x14="http://schemas.microsoft.com/office/spreadsheetml/2009/9/main" uri="{B025F937-C7B1-47D3-B67F-A62EFF666E3E}">
          <x14:id>{5DF0070B-B32F-4CE9-83E5-5F58BB435C17}</x14:id>
        </ext>
      </extLst>
    </cfRule>
  </conditionalFormatting>
  <dataValidations count="11">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xr:uid="{12A8278F-D51D-4B98-A311-DB5FCD18D214}">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This is an empty row" sqref="A40" xr:uid="{60F6BB2A-523D-41BA-B324-85E19FB9FF7E}"/>
    <dataValidation type="list" allowBlank="1" showInputMessage="1" showErrorMessage="1" sqref="C11:C40" xr:uid="{D7349582-135C-4EFA-A0E2-8B2F31FF44BE}">
      <formula1>"Planning &amp; Preparation, Development &amp; Implementation, Documentation, Evaluation &amp; Visual Interface, Progress Monitoring &amp; Mentorship, Bureaucracy &amp; Procurement"</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F0070B-B32F-4CE9-83E5-5F58BB435C17}">
            <x14:dataBar minLength="0" maxLength="100" gradient="0">
              <x14:cfvo type="autoMin"/>
              <x14:cfvo type="autoMax"/>
              <x14:negativeFillColor rgb="FFFF0000"/>
              <x14:axisColor rgb="FF000000"/>
            </x14:dataBar>
          </x14:cfRule>
          <xm:sqref>E11:E40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2.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5315E-9A69-4EEB-ACCD-0F886FBF12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3</vt:i4>
      </vt:variant>
    </vt:vector>
  </HeadingPairs>
  <TitlesOfParts>
    <vt:vector size="4" baseType="lpstr">
      <vt:lpstr>Light</vt:lpstr>
      <vt:lpstr>Light!Project_Start</vt:lpstr>
      <vt:lpstr>Light!Scrolling_Increment</vt:lpstr>
      <vt:lpstr>Light!WPrint_TitlesW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2023-01-31T06:47:08Z</dcterms:created>
  <dcterms:modified xsi:type="dcterms:W3CDTF">2025-10-27T18:28:42Z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