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I:\Doc Socsuba\Annida\BILANS MENSUEL\"/>
    </mc:Choice>
  </mc:AlternateContent>
  <xr:revisionPtr revIDLastSave="0" documentId="13_ncr:1_{6FE9A708-FBC1-45CC-9847-1A66667E4A34}" xr6:coauthVersionLast="47" xr6:coauthVersionMax="47" xr10:uidLastSave="{00000000-0000-0000-0000-000000000000}"/>
  <bookViews>
    <workbookView xWindow="-120" yWindow="-120" windowWidth="25440" windowHeight="15390" activeTab="2" xr2:uid="{BCC5B519-AD2D-4FEF-9123-C6B1019AF194}"/>
  </bookViews>
  <sheets>
    <sheet name="Achat" sheetId="3" r:id="rId1"/>
    <sheet name="Vente" sheetId="2" r:id="rId2"/>
    <sheet name="Inventaire" sheetId="4" r:id="rId3"/>
    <sheet name="Table" sheetId="1" r:id="rId4"/>
  </sheets>
  <definedNames>
    <definedName name="_fournisseur_name_range">FOURNISSEUR[FOURNISSEUR]</definedName>
    <definedName name="_liste_inventaire_name_range">LISTE_ACHAT[Designation]</definedName>
    <definedName name="_menu_name_range">MENU[Designation]</definedName>
    <definedName name="ExternalData_1" localSheetId="3" hidden="1">Table!$H$4:$J$83</definedName>
    <definedName name="ExternalData_3" localSheetId="3" hidden="1">Table!$L$4:$N$66</definedName>
    <definedName name="inventaire_table_named_range">INVENTAIRE[]</definedName>
    <definedName name="list_achat_name_range">LISTE_ACHAT[Designation]</definedName>
    <definedName name="root_name_range">ROOT[Categorie]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4" l="1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D107" i="4"/>
  <c r="E107" i="4"/>
  <c r="D98" i="4"/>
  <c r="E98" i="4"/>
  <c r="F156" i="2" l="1"/>
  <c r="G156" i="2"/>
  <c r="A155" i="2"/>
  <c r="F155" i="2"/>
  <c r="G155" i="2"/>
  <c r="D114" i="4"/>
  <c r="E114" i="4"/>
  <c r="D113" i="4"/>
  <c r="E113" i="4"/>
  <c r="D112" i="4"/>
  <c r="E112" i="4"/>
  <c r="D111" i="4"/>
  <c r="E111" i="4"/>
  <c r="D86" i="4"/>
  <c r="E86" i="4"/>
  <c r="D90" i="4"/>
  <c r="E90" i="4"/>
  <c r="D108" i="4"/>
  <c r="E108" i="4"/>
  <c r="D109" i="4"/>
  <c r="E109" i="4"/>
  <c r="D110" i="4"/>
  <c r="E110" i="4"/>
  <c r="A14" i="3"/>
  <c r="F14" i="3"/>
  <c r="G14" i="3"/>
  <c r="G114" i="2" l="1"/>
  <c r="D59" i="4"/>
  <c r="E59" i="4"/>
  <c r="D58" i="4"/>
  <c r="E58" i="4"/>
  <c r="D57" i="4"/>
  <c r="E57" i="4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4" i="2"/>
  <c r="G25" i="2"/>
  <c r="G26" i="2"/>
  <c r="G27" i="2"/>
  <c r="G28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4" i="2"/>
  <c r="F25" i="2"/>
  <c r="F26" i="2"/>
  <c r="F27" i="2"/>
  <c r="F28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G6" i="3"/>
  <c r="G7" i="3"/>
  <c r="G8" i="3"/>
  <c r="G9" i="3"/>
  <c r="G10" i="3"/>
  <c r="G11" i="3"/>
  <c r="G12" i="3"/>
  <c r="G13" i="3"/>
  <c r="G15" i="3"/>
  <c r="G16" i="3"/>
  <c r="G17" i="3"/>
  <c r="G18" i="3"/>
  <c r="G19" i="3"/>
  <c r="G20" i="3"/>
  <c r="G21" i="3"/>
  <c r="G22" i="3"/>
  <c r="G23" i="3"/>
  <c r="G24" i="3"/>
  <c r="G25" i="3"/>
  <c r="G26" i="3"/>
  <c r="F6" i="3"/>
  <c r="F7" i="3"/>
  <c r="F8" i="3"/>
  <c r="F9" i="3"/>
  <c r="F10" i="3"/>
  <c r="F11" i="3"/>
  <c r="F12" i="3"/>
  <c r="F13" i="3"/>
  <c r="F15" i="3"/>
  <c r="F16" i="3"/>
  <c r="F17" i="3"/>
  <c r="F18" i="3"/>
  <c r="F19" i="3"/>
  <c r="F20" i="3"/>
  <c r="F21" i="3"/>
  <c r="F22" i="3"/>
  <c r="F23" i="3"/>
  <c r="F24" i="3"/>
  <c r="F25" i="3"/>
  <c r="F26" i="3"/>
  <c r="D21" i="4"/>
  <c r="E21" i="4"/>
  <c r="E5" i="4"/>
  <c r="E6" i="4"/>
  <c r="E7" i="4"/>
  <c r="E61" i="4"/>
  <c r="E62" i="4"/>
  <c r="E8" i="4"/>
  <c r="E9" i="4"/>
  <c r="E10" i="4"/>
  <c r="E63" i="4"/>
  <c r="E64" i="4"/>
  <c r="E65" i="4"/>
  <c r="E11" i="4"/>
  <c r="E66" i="4"/>
  <c r="E12" i="4"/>
  <c r="E67" i="4"/>
  <c r="E13" i="4"/>
  <c r="E14" i="4"/>
  <c r="E68" i="4"/>
  <c r="E15" i="4"/>
  <c r="E69" i="4"/>
  <c r="E16" i="4"/>
  <c r="E17" i="4"/>
  <c r="E70" i="4"/>
  <c r="E18" i="4"/>
  <c r="E19" i="4"/>
  <c r="E71" i="4"/>
  <c r="E20" i="4"/>
  <c r="E72" i="4"/>
  <c r="E75" i="4"/>
  <c r="E73" i="4"/>
  <c r="E22" i="4"/>
  <c r="E23" i="4"/>
  <c r="E74" i="4"/>
  <c r="E24" i="4"/>
  <c r="E25" i="4"/>
  <c r="E76" i="4"/>
  <c r="E26" i="4"/>
  <c r="E77" i="4"/>
  <c r="E27" i="4"/>
  <c r="E28" i="4"/>
  <c r="E78" i="4"/>
  <c r="E79" i="4"/>
  <c r="E80" i="4"/>
  <c r="E29" i="4"/>
  <c r="E87" i="4"/>
  <c r="E81" i="4"/>
  <c r="E30" i="4"/>
  <c r="E82" i="4"/>
  <c r="E31" i="4"/>
  <c r="E83" i="4"/>
  <c r="E32" i="4"/>
  <c r="E84" i="4"/>
  <c r="E33" i="4"/>
  <c r="E85" i="4"/>
  <c r="E34" i="4"/>
  <c r="E35" i="4"/>
  <c r="E36" i="4"/>
  <c r="E88" i="4"/>
  <c r="E37" i="4"/>
  <c r="E89" i="4"/>
  <c r="E38" i="4"/>
  <c r="E39" i="4"/>
  <c r="E40" i="4"/>
  <c r="E41" i="4"/>
  <c r="E91" i="4"/>
  <c r="E92" i="4"/>
  <c r="E42" i="4"/>
  <c r="E93" i="4"/>
  <c r="E43" i="4"/>
  <c r="E94" i="4"/>
  <c r="E44" i="4"/>
  <c r="E95" i="4"/>
  <c r="E45" i="4"/>
  <c r="E96" i="4"/>
  <c r="E46" i="4"/>
  <c r="E97" i="4"/>
  <c r="E47" i="4"/>
  <c r="E48" i="4"/>
  <c r="E99" i="4"/>
  <c r="E49" i="4"/>
  <c r="E100" i="4"/>
  <c r="E50" i="4"/>
  <c r="E101" i="4"/>
  <c r="E51" i="4"/>
  <c r="E102" i="4"/>
  <c r="E52" i="4"/>
  <c r="E103" i="4"/>
  <c r="E53" i="4"/>
  <c r="E104" i="4"/>
  <c r="E54" i="4"/>
  <c r="E105" i="4"/>
  <c r="E55" i="4"/>
  <c r="E106" i="4"/>
  <c r="E56" i="4"/>
  <c r="D41" i="4"/>
  <c r="D40" i="4"/>
  <c r="D19" i="4"/>
  <c r="D10" i="4"/>
  <c r="D7" i="4"/>
  <c r="D45" i="4"/>
  <c r="A13" i="3" l="1"/>
  <c r="A15" i="3"/>
  <c r="A16" i="3"/>
  <c r="A17" i="3"/>
  <c r="A18" i="3"/>
  <c r="A19" i="3"/>
  <c r="A20" i="3"/>
  <c r="A21" i="3"/>
  <c r="A22" i="3"/>
  <c r="A23" i="3"/>
  <c r="A24" i="3"/>
  <c r="A25" i="3"/>
  <c r="A26" i="3"/>
  <c r="D48" i="4"/>
  <c r="D74" i="4"/>
  <c r="D24" i="4"/>
  <c r="D35" i="4"/>
  <c r="D26" i="4"/>
  <c r="A6" i="3"/>
  <c r="A7" i="3"/>
  <c r="A8" i="3"/>
  <c r="A9" i="3"/>
  <c r="A10" i="3"/>
  <c r="A11" i="3"/>
  <c r="A12" i="3"/>
  <c r="A5" i="4"/>
  <c r="D42" i="4"/>
  <c r="E60" i="4"/>
  <c r="G5" i="3"/>
  <c r="D82" i="4"/>
  <c r="D73" i="4"/>
  <c r="D99" i="4"/>
  <c r="D95" i="4"/>
  <c r="D96" i="4"/>
  <c r="D88" i="4"/>
  <c r="D94" i="4"/>
  <c r="D85" i="4"/>
  <c r="D84" i="4"/>
  <c r="D81" i="4"/>
  <c r="D83" i="4"/>
  <c r="D97" i="4"/>
  <c r="D91" i="4"/>
  <c r="D89" i="4"/>
  <c r="D92" i="4"/>
  <c r="D79" i="4"/>
  <c r="D80" i="4"/>
  <c r="D64" i="4"/>
  <c r="D77" i="4"/>
  <c r="D61" i="4"/>
  <c r="D63" i="4"/>
  <c r="D70" i="4"/>
  <c r="D78" i="4"/>
  <c r="D69" i="4"/>
  <c r="D62" i="4"/>
  <c r="D65" i="4"/>
  <c r="D66" i="4"/>
  <c r="D67" i="4"/>
  <c r="D76" i="4"/>
  <c r="D68" i="4"/>
  <c r="D75" i="4"/>
  <c r="D71" i="4"/>
  <c r="D72" i="4"/>
  <c r="D102" i="4"/>
  <c r="D60" i="4"/>
  <c r="D100" i="4"/>
  <c r="D101" i="4"/>
  <c r="D87" i="4"/>
  <c r="D103" i="4"/>
  <c r="D104" i="4"/>
  <c r="D105" i="4"/>
  <c r="D93" i="4"/>
  <c r="D106" i="4"/>
  <c r="D29" i="4"/>
  <c r="D28" i="4"/>
  <c r="D27" i="4"/>
  <c r="D18" i="4"/>
  <c r="D16" i="4"/>
  <c r="D8" i="4"/>
  <c r="D12" i="4"/>
  <c r="D11" i="4"/>
  <c r="D13" i="4"/>
  <c r="D17" i="4"/>
  <c r="D52" i="4"/>
  <c r="D15" i="4"/>
  <c r="D25" i="4"/>
  <c r="D20" i="4"/>
  <c r="D5" i="4"/>
  <c r="D56" i="4"/>
  <c r="D14" i="4"/>
  <c r="D50" i="4"/>
  <c r="D51" i="4"/>
  <c r="D36" i="4"/>
  <c r="D9" i="4"/>
  <c r="D6" i="4"/>
  <c r="D53" i="4"/>
  <c r="D54" i="4"/>
  <c r="D55" i="4"/>
  <c r="D43" i="4"/>
  <c r="D31" i="4"/>
  <c r="D22" i="4"/>
  <c r="D49" i="4"/>
  <c r="D46" i="4"/>
  <c r="D37" i="4"/>
  <c r="D39" i="4"/>
  <c r="D44" i="4"/>
  <c r="D34" i="4"/>
  <c r="D33" i="4"/>
  <c r="D30" i="4"/>
  <c r="D32" i="4"/>
  <c r="D47" i="4"/>
  <c r="D38" i="4"/>
  <c r="D23" i="4"/>
  <c r="G5" i="2"/>
  <c r="F5" i="2"/>
  <c r="F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718EC-A755-4D28-9895-F7B284DC8279}" keepAlive="1" name="Query - LISTE ACHAT" description="Connection to the 'LISTE ACHAT' query in the workbook." type="5" refreshedVersion="8" background="1" saveData="1">
    <dbPr connection="Provider=Microsoft.Mashup.OleDb.1;Data Source=$Workbook$;Location=&quot;LISTE ACHAT&quot;;Extended Properties=&quot;&quot;" command="SELECT * FROM [LISTE ACHAT]"/>
  </connection>
  <connection id="2" xr16:uid="{50B77836-FF50-416A-B7EA-CF2C53EF517B}" keepAlive="1" name="Query - MENU" description="Connection to the 'MENU' query in the workbook." type="5" refreshedVersion="8" background="1" saveData="1">
    <dbPr connection="Provider=Microsoft.Mashup.OleDb.1;Data Source=$Workbook$;Location=MENU;Extended Properties=&quot;&quot;" command="SELECT * FROM [MENU]"/>
  </connection>
  <connection id="3" xr16:uid="{E5067152-1012-43C6-B59F-ECAB358EC0F8}" keepAlive="1" name="Query - ROOT" description="Connection to the 'ROOT' query in the workbook." type="5" refreshedVersion="0" background="1">
    <dbPr connection="Provider=Microsoft.Mashup.OleDb.1;Data Source=$Workbook$;Location=ROOT;Extended Properties=&quot;&quot;" command="SELECT * FROM [ROOT]"/>
  </connection>
</connections>
</file>

<file path=xl/sharedStrings.xml><?xml version="1.0" encoding="utf-8"?>
<sst xmlns="http://schemas.openxmlformats.org/spreadsheetml/2006/main" count="1693" uniqueCount="206">
  <si>
    <t>ROOT</t>
  </si>
  <si>
    <t>LISTE ACHAT</t>
  </si>
  <si>
    <t>Designation</t>
  </si>
  <si>
    <t>Categorie</t>
  </si>
  <si>
    <t>UDM</t>
  </si>
  <si>
    <t>PLANTAIN</t>
  </si>
  <si>
    <t>Accompagnement</t>
  </si>
  <si>
    <t>BAILEYS 1L</t>
  </si>
  <si>
    <t>POMME</t>
  </si>
  <si>
    <t>portion</t>
  </si>
  <si>
    <t>BIERRE 33 EXPORT BTL  65CL</t>
  </si>
  <si>
    <t>RIZ</t>
  </si>
  <si>
    <t>gram</t>
  </si>
  <si>
    <t>BIERRE BEAUFORT BTL  50CL</t>
  </si>
  <si>
    <t>SPAGHETTI</t>
  </si>
  <si>
    <t>BIERRE BOOSTER COLA  BTL  0.50L</t>
  </si>
  <si>
    <t>Bar</t>
  </si>
  <si>
    <t>btl</t>
  </si>
  <si>
    <t>BIERRE BOOSTER TONIC BTL  0.65L</t>
  </si>
  <si>
    <t>BIERRE CASTEL BTL 50CL</t>
  </si>
  <si>
    <t>BIERRE CHILL BTL  50CL</t>
  </si>
  <si>
    <t>BIERRE GUINNESS GM BTL  65CL</t>
  </si>
  <si>
    <t>BIERRE GUINNESS PM BTL  33CL</t>
  </si>
  <si>
    <t>BIERRE GUINNESS SMOOTH BTL  50CL</t>
  </si>
  <si>
    <t>BIERRE HEINEKEN BTL  0.33L</t>
  </si>
  <si>
    <t>BIERRE ICE BLACK BTL  0.33L</t>
  </si>
  <si>
    <t>BIERRE ISEMBECK BTL  0.65L</t>
  </si>
  <si>
    <t>BIERRE KADJI BEER BTL  60CL</t>
  </si>
  <si>
    <t>BIERRE MUTZIQ BTL  0.65L</t>
  </si>
  <si>
    <t>BIERRE ORIGIN BTL  60CL</t>
  </si>
  <si>
    <t>BIERRE RACINE BTL 50CL</t>
  </si>
  <si>
    <t>EAU SUPER MONT  0.50L</t>
  </si>
  <si>
    <t>EAU SUPERMONT  1.5L</t>
  </si>
  <si>
    <t>EAU SUPERMONT  1L</t>
  </si>
  <si>
    <t>JP CHENET 20CL</t>
  </si>
  <si>
    <t>JUS COCA WORLD BTL 50CL</t>
  </si>
  <si>
    <t>JUS DJINO COCKTAILE BTL 60CL</t>
  </si>
  <si>
    <t>JUS EXORTICA BTL 30CL</t>
  </si>
  <si>
    <t xml:space="preserve">JUS ORANGINA BTL </t>
  </si>
  <si>
    <t>JUS TOP ANNANAS BTL 0.50L</t>
  </si>
  <si>
    <t>JUS TOP GRENADINE BTL 0.50L</t>
  </si>
  <si>
    <t>JUS TOP ORANGE  BTL 0.50L</t>
  </si>
  <si>
    <t xml:space="preserve">JUS VIMTO BTL </t>
  </si>
  <si>
    <t>PERLANT DEMI 50CL</t>
  </si>
  <si>
    <t>RICARDO 70CL</t>
  </si>
  <si>
    <t>VIN BLANC 75CL</t>
  </si>
  <si>
    <t>VIN ROUGE 75CL</t>
  </si>
  <si>
    <t>WHISKEY GRANTS  35CL</t>
  </si>
  <si>
    <t>WHISKEY GRANTS  70CL</t>
  </si>
  <si>
    <t>WHISKEY JACK DANIEL  35CL</t>
  </si>
  <si>
    <t>WHISKEY JACK DANIEL  75CL</t>
  </si>
  <si>
    <t>Arachide</t>
  </si>
  <si>
    <t xml:space="preserve">Aromate </t>
  </si>
  <si>
    <t>Condiment Vert</t>
  </si>
  <si>
    <t>Ecrevise</t>
  </si>
  <si>
    <t>Ingredient</t>
  </si>
  <si>
    <t>Foie</t>
  </si>
  <si>
    <t>Huile</t>
  </si>
  <si>
    <t>Morue</t>
  </si>
  <si>
    <t>Ndole</t>
  </si>
  <si>
    <t>Ognion</t>
  </si>
  <si>
    <t>ml</t>
  </si>
  <si>
    <t>Plantain</t>
  </si>
  <si>
    <t>Poisson</t>
  </si>
  <si>
    <t>boule</t>
  </si>
  <si>
    <t>Poivre Blanc</t>
  </si>
  <si>
    <t xml:space="preserve">Poivron </t>
  </si>
  <si>
    <t>Pomme</t>
  </si>
  <si>
    <t>Porc</t>
  </si>
  <si>
    <t>Poulet</t>
  </si>
  <si>
    <t>Queue de Boeuf</t>
  </si>
  <si>
    <t>Riz</t>
  </si>
  <si>
    <t>Rognion</t>
  </si>
  <si>
    <t>quart</t>
  </si>
  <si>
    <t>Sel</t>
  </si>
  <si>
    <t>Spaghetti</t>
  </si>
  <si>
    <t>Tomate</t>
  </si>
  <si>
    <t>Trippe</t>
  </si>
  <si>
    <t>Viande Boeuf</t>
  </si>
  <si>
    <t xml:space="preserve">BOUILLON DE QUEUE DE BOEUF </t>
  </si>
  <si>
    <t>Plat Chaud</t>
  </si>
  <si>
    <t>plat</t>
  </si>
  <si>
    <t>FOIE DE BOEUF SAUTE</t>
  </si>
  <si>
    <t>NDOLE SENTIMENTALE</t>
  </si>
  <si>
    <t>POISSON SAUCE PROVINCIALE</t>
  </si>
  <si>
    <t>PORC ROTIS</t>
  </si>
  <si>
    <t>POULET ROTIS</t>
  </si>
  <si>
    <t>ROIGNON SAUTE</t>
  </si>
  <si>
    <t>TRIPPE SAUTE</t>
  </si>
  <si>
    <t>VENTE</t>
  </si>
  <si>
    <t>Periode</t>
  </si>
  <si>
    <t>Quantite Vendu</t>
  </si>
  <si>
    <t>MENU</t>
  </si>
  <si>
    <t>ACHAT</t>
  </si>
  <si>
    <t>Quantite</t>
  </si>
  <si>
    <t>Total</t>
  </si>
  <si>
    <t>INVENTAIRE</t>
  </si>
  <si>
    <t>Oeuf</t>
  </si>
  <si>
    <t>Petit Dej</t>
  </si>
  <si>
    <t>THE</t>
  </si>
  <si>
    <t>CAFE MOULU</t>
  </si>
  <si>
    <t>GAMELLE</t>
  </si>
  <si>
    <t>WHISKY BLACK &amp; WHITE</t>
  </si>
  <si>
    <t>tasse</t>
  </si>
  <si>
    <t>JUS TOP PAMPLEMOUSSE BTL 0.50L</t>
  </si>
  <si>
    <t>gamelle</t>
  </si>
  <si>
    <t>JUS MALTA GUINNESS BTL 0.33CL</t>
  </si>
  <si>
    <t xml:space="preserve">APPERO MARTINI </t>
  </si>
  <si>
    <t>Emballage</t>
  </si>
  <si>
    <t>conso</t>
  </si>
  <si>
    <t>Pain</t>
  </si>
  <si>
    <t>baguette</t>
  </si>
  <si>
    <t>default</t>
  </si>
  <si>
    <t>Peiode</t>
  </si>
  <si>
    <t>No BR</t>
  </si>
  <si>
    <t>FOURNISSEUR</t>
  </si>
  <si>
    <t>SANTA LUCIA</t>
  </si>
  <si>
    <t>DEPOT AUTRES</t>
  </si>
  <si>
    <t>NIKI</t>
  </si>
  <si>
    <t>DEPOT TCHAKOUNTE</t>
  </si>
  <si>
    <t>MARCHE MFOUNDI</t>
  </si>
  <si>
    <t>Fournisseur</t>
  </si>
  <si>
    <t>MARCHE NKONDENGUI</t>
  </si>
  <si>
    <t>MAGUIDA</t>
  </si>
  <si>
    <t>BTF</t>
  </si>
  <si>
    <t>FJCA</t>
  </si>
  <si>
    <t>PETIT DEJEUNER CONTINENTALE</t>
  </si>
  <si>
    <t>Matinal</t>
  </si>
  <si>
    <t>Nido</t>
  </si>
  <si>
    <t>Nescafe</t>
  </si>
  <si>
    <t>sachet</t>
  </si>
  <si>
    <t>Mayonnaise</t>
  </si>
  <si>
    <t>Motarde</t>
  </si>
  <si>
    <t>Piment</t>
  </si>
  <si>
    <t>tas</t>
  </si>
  <si>
    <t>Prix Vente</t>
  </si>
  <si>
    <t>Prix Achat</t>
  </si>
  <si>
    <t>24P11</t>
  </si>
  <si>
    <t>CHIPS</t>
  </si>
  <si>
    <t>paquet</t>
  </si>
  <si>
    <t>ROOM SERVICE</t>
  </si>
  <si>
    <t>Service</t>
  </si>
  <si>
    <t>service</t>
  </si>
  <si>
    <t>WHISKEY JOHNNY RED LABEL 75CL</t>
  </si>
  <si>
    <t>oeuf</t>
  </si>
  <si>
    <t>Date</t>
  </si>
  <si>
    <t>OEUF</t>
  </si>
  <si>
    <t>unite</t>
  </si>
  <si>
    <t>24P12</t>
  </si>
  <si>
    <t>116803</t>
  </si>
  <si>
    <t>116805</t>
  </si>
  <si>
    <t>116806</t>
  </si>
  <si>
    <t>116807</t>
  </si>
  <si>
    <t>116808</t>
  </si>
  <si>
    <t>116810</t>
  </si>
  <si>
    <t>116811</t>
  </si>
  <si>
    <t>0050076</t>
  </si>
  <si>
    <t>0050077</t>
  </si>
  <si>
    <t>0050078</t>
  </si>
  <si>
    <t>0050079</t>
  </si>
  <si>
    <t>0050080</t>
  </si>
  <si>
    <t>0050081</t>
  </si>
  <si>
    <t>0050083</t>
  </si>
  <si>
    <t>0050084</t>
  </si>
  <si>
    <t>006804</t>
  </si>
  <si>
    <t>bar</t>
  </si>
  <si>
    <t>116812</t>
  </si>
  <si>
    <t>0050085</t>
  </si>
  <si>
    <t>116813</t>
  </si>
  <si>
    <t>116814</t>
  </si>
  <si>
    <t>0050088</t>
  </si>
  <si>
    <t>0050089</t>
  </si>
  <si>
    <t>0050090</t>
  </si>
  <si>
    <t>116816</t>
  </si>
  <si>
    <t>00090046</t>
  </si>
  <si>
    <t>00090049</t>
  </si>
  <si>
    <t>0050087</t>
  </si>
  <si>
    <t>116815</t>
  </si>
  <si>
    <t>0050092</t>
  </si>
  <si>
    <t>0050093</t>
  </si>
  <si>
    <t>0050094</t>
  </si>
  <si>
    <t>116817</t>
  </si>
  <si>
    <t>116818</t>
  </si>
  <si>
    <t>116819</t>
  </si>
  <si>
    <t>116820</t>
  </si>
  <si>
    <t>0050086</t>
  </si>
  <si>
    <t>0050095</t>
  </si>
  <si>
    <t>116821</t>
  </si>
  <si>
    <t>116822</t>
  </si>
  <si>
    <t>116823</t>
  </si>
  <si>
    <t>0050097</t>
  </si>
  <si>
    <t>116824</t>
  </si>
  <si>
    <t>0094356</t>
  </si>
  <si>
    <t>0094359</t>
  </si>
  <si>
    <t>0094363</t>
  </si>
  <si>
    <t>0050100</t>
  </si>
  <si>
    <t>0002365</t>
  </si>
  <si>
    <t>0002362</t>
  </si>
  <si>
    <t>0002363</t>
  </si>
  <si>
    <t>0002367</t>
  </si>
  <si>
    <t>0002368</t>
  </si>
  <si>
    <t>116825</t>
  </si>
  <si>
    <t>116827</t>
  </si>
  <si>
    <t>116828</t>
  </si>
  <si>
    <t>116829</t>
  </si>
  <si>
    <t>BIERRE HARP 60CL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</si>
</sst>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name val="Aptos Narrow"/>
      <family val="2"/>
      <scheme val="minor"/>
    </font>
    <font>
      <sz val="11"/>
      <name val="Aptos Narrow"/>
      <family val="2"/>
      <scheme val="minor"/>
    </font>
    <font>
      <b/>
      <sz val="14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b/>
      <sz val="14"/>
      <color theme="0"/>
      <name val="Calibri"/>
      <family val="2"/>
    </font>
    <font>
      <sz val="8"/>
      <name val="Aptos Narrow"/>
      <family val="2"/>
      <scheme val="minor"/>
    </font>
    <font>
      <b/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rgb="FF000000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0" fontId="6" fillId="0" borderId="0" xfId="0" applyFont="1"/>
    <xf numFmtId="0" fontId="5" fillId="0" borderId="0" xfId="0" applyFont="1"/>
    <xf numFmtId="0" fontId="7" fillId="2" borderId="0" xfId="0" applyFont="1" applyFill="1" applyAlignment="1">
      <alignment horizontal="centerContinuous"/>
    </xf>
    <xf numFmtId="0" fontId="8" fillId="2" borderId="0" xfId="0" applyFont="1" applyFill="1" applyAlignment="1">
      <alignment horizontal="centerContinuous"/>
    </xf>
    <xf numFmtId="0" fontId="2" fillId="3" borderId="0" xfId="0" applyFont="1" applyFill="1" applyAlignment="1">
      <alignment horizontal="centerContinuous"/>
    </xf>
    <xf numFmtId="0" fontId="1" fillId="2" borderId="0" xfId="0" applyFont="1" applyFill="1"/>
    <xf numFmtId="14" fontId="0" fillId="0" borderId="0" xfId="0" applyNumberFormat="1"/>
    <xf numFmtId="0" fontId="0" fillId="5" borderId="0" xfId="0" applyFill="1"/>
    <xf numFmtId="0" fontId="3" fillId="5" borderId="0" xfId="0" applyFont="1" applyFill="1"/>
    <xf numFmtId="0" fontId="4" fillId="6" borderId="0" xfId="0" applyFont="1" applyFill="1" applyAlignment="1">
      <alignment horizontal="centerContinuous"/>
    </xf>
    <xf numFmtId="0" fontId="5" fillId="6" borderId="0" xfId="0" applyFont="1" applyFill="1" applyAlignment="1">
      <alignment horizontal="centerContinuous"/>
    </xf>
    <xf numFmtId="0" fontId="9" fillId="6" borderId="0" xfId="0" applyFont="1" applyFill="1" applyAlignment="1">
      <alignment horizontal="centerContinuous"/>
    </xf>
    <xf numFmtId="49" fontId="0" fillId="0" borderId="0" xfId="0" applyNumberFormat="1"/>
    <xf numFmtId="49" fontId="8" fillId="2" borderId="0" xfId="0" applyNumberFormat="1" applyFont="1" applyFill="1" applyAlignment="1">
      <alignment horizontal="centerContinuous"/>
    </xf>
    <xf numFmtId="14" fontId="0" fillId="5" borderId="0" xfId="0" applyNumberFormat="1" applyFill="1"/>
    <xf numFmtId="0" fontId="4" fillId="4" borderId="0" xfId="0" applyFont="1" applyFill="1" applyAlignment="1">
      <alignment horizontal="centerContinuous"/>
    </xf>
    <xf numFmtId="0" fontId="11" fillId="7" borderId="1" xfId="0" applyFont="1" applyFill="1" applyBorder="1"/>
  </cellXfs>
  <cellStyles count="1">
    <cellStyle name="Normal" xfId="0" builtinId="0"/>
  </cellStyles>
  <dxfs count="59">
    <dxf>
      <fill>
        <patternFill>
          <bgColor rgb="FFFF2D2D"/>
        </patternFill>
      </fill>
    </dxf>
    <dxf>
      <fill>
        <patternFill>
          <bgColor rgb="FFFFABAB"/>
        </patternFill>
      </fill>
    </dxf>
    <dxf>
      <font>
        <color auto="1"/>
      </font>
      <fill>
        <patternFill>
          <bgColor rgb="FFFF3737"/>
        </patternFill>
      </fill>
    </dxf>
    <dxf>
      <fill>
        <patternFill>
          <bgColor rgb="FFFFABAB"/>
        </patternFill>
      </fill>
    </dxf>
    <dxf>
      <font>
        <strike val="0"/>
        <u val="none"/>
        <color rgb="FF920000"/>
      </font>
      <numFmt numFmtId="19" formatCode="dd/mm/yy"/>
      <fill>
        <patternFill>
          <bgColor rgb="FFFF3F3F"/>
        </patternFill>
      </fill>
    </dxf>
    <dxf>
      <fill>
        <patternFill>
          <bgColor rgb="FFFF9F9F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numFmt numFmtId="0" formatCode="General"/>
      <fill>
        <patternFill patternType="solid">
          <fgColor indexed="64"/>
          <bgColor theme="2" tint="-0.249977111117893"/>
        </patternFill>
      </fill>
    </dxf>
    <dxf>
      <numFmt numFmtId="0" formatCode="General"/>
      <fill>
        <patternFill patternType="solid">
          <fgColor indexed="64"/>
          <bgColor theme="2" tint="-0.249977111117893"/>
        </patternFill>
      </fill>
    </dxf>
    <dxf>
      <numFmt numFmtId="19" formatCode="dd/mm/yy"/>
    </dxf>
    <dxf>
      <numFmt numFmtId="164" formatCode="dd/mm/yyyy"/>
      <fill>
        <patternFill patternType="solid">
          <fgColor indexed="64"/>
          <bgColor theme="2" tint="-0.249977111117893"/>
        </patternFill>
      </fill>
    </dxf>
    <dxf>
      <numFmt numFmtId="0" formatCode="General"/>
      <fill>
        <patternFill patternType="solid">
          <fgColor indexed="64"/>
          <bgColor theme="2" tint="-0.249977111117893"/>
        </patternFill>
      </fill>
    </dxf>
    <dxf>
      <numFmt numFmtId="0" formatCode="General"/>
      <fill>
        <patternFill patternType="solid">
          <fgColor indexed="64"/>
          <bgColor theme="2" tint="-0.249977111117893"/>
        </patternFill>
      </fill>
    </dxf>
    <dxf>
      <numFmt numFmtId="30" formatCode="@"/>
    </dxf>
    <dxf>
      <numFmt numFmtId="30" formatCode="@"/>
    </dxf>
    <dxf>
      <numFmt numFmtId="19" formatCode="dd/mm/yy"/>
    </dxf>
    <dxf>
      <numFmt numFmtId="164" formatCode="dd/mm/yyyy"/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0" formatCode="General"/>
      <fill>
        <patternFill patternType="solid">
          <fgColor indexed="64"/>
          <bgColor theme="2" tint="-0.249977111117893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0" formatCode="General"/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0" formatCode="General"/>
      <fill>
        <patternFill patternType="solid">
          <fgColor indexed="64"/>
          <bgColor theme="2" tint="-0.249977111117893"/>
        </patternFill>
      </fill>
    </dxf>
    <dxf>
      <font>
        <color auto="1"/>
      </font>
      <numFmt numFmtId="0" formatCode="General"/>
      <fill>
        <patternFill patternType="solid">
          <fgColor indexed="64"/>
          <bgColor theme="2" tint="-0.249977111117893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dd/mm/yyyy"/>
    </dxf>
    <dxf>
      <numFmt numFmtId="164" formatCode="dd/mm/yyyy"/>
    </dxf>
    <dxf>
      <numFmt numFmtId="164" formatCode="dd/mm/yyyy"/>
      <fill>
        <patternFill patternType="solid">
          <fgColor indexed="64"/>
          <bgColor theme="2" tint="-0.249977111117893"/>
        </patternFill>
      </fill>
    </dxf>
    <dxf>
      <numFmt numFmtId="164" formatCode="dd/mm/yyyy"/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rgb="FFE2EFDA"/>
          <bgColor rgb="FFE2EFDA"/>
        </patternFill>
      </fill>
    </dxf>
    <dxf>
      <fill>
        <patternFill patternType="solid">
          <fgColor rgb="FFE2EFDA"/>
          <bgColor rgb="FFE2EFDA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70AD47"/>
        </top>
      </border>
    </dxf>
    <dxf>
      <font>
        <b/>
        <color rgb="FFFFFFFF"/>
      </font>
      <fill>
        <patternFill patternType="solid">
          <fgColor rgb="FF70AD47"/>
          <bgColor rgb="FF70AD47"/>
        </patternFill>
      </fill>
    </dxf>
    <dxf>
      <font>
        <color rgb="FF000000"/>
      </font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 patternType="solid">
          <fgColor rgb="FFD9E1F2"/>
          <bgColor rgb="FFD9E1F2"/>
        </patternFill>
      </fill>
    </dxf>
    <dxf>
      <fill>
        <patternFill patternType="solid">
          <fgColor rgb="FFD9E1F2"/>
          <bgColor rgb="FFD9E1F2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472C4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color rgb="FF000000"/>
      </font>
      <border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  <horizontal style="thin">
          <color rgb="FF8EA9DB"/>
        </horizontal>
      </border>
    </dxf>
  </dxfs>
  <tableStyles count="2" defaultTableStyle="TableStyleMedium2" defaultPivotStyle="PivotStyleLight16">
    <tableStyle name="TableStyleMedium2 2" pivot="0" count="7" xr9:uid="{8AFBF5BC-16A5-44D4-93F4-7264D8AE9B0B}">
      <tableStyleElement type="wholeTable" dxfId="58"/>
      <tableStyleElement type="headerRow" dxfId="57"/>
      <tableStyleElement type="totalRow" dxfId="56"/>
      <tableStyleElement type="firstColumn" dxfId="55"/>
      <tableStyleElement type="lastColumn" dxfId="54"/>
      <tableStyleElement type="firstRowStripe" dxfId="53"/>
      <tableStyleElement type="firstColumnStripe" dxfId="52"/>
    </tableStyle>
    <tableStyle name="TableStyleMedium7 2" pivot="0" count="7" xr9:uid="{1BBC38E0-C5EB-4516-843C-9AE9B7DF6F04}">
      <tableStyleElement type="wholeTable" dxfId="51"/>
      <tableStyleElement type="headerRow" dxfId="50"/>
      <tableStyleElement type="totalRow" dxfId="49"/>
      <tableStyleElement type="firstColumn" dxfId="48"/>
      <tableStyleElement type="lastColumn" dxfId="47"/>
      <tableStyleElement type="firstRowStripe" dxfId="46"/>
      <tableStyleElement type="firstColumnStripe" dxfId="45"/>
    </tableStyle>
  </tableStyles>
  <colors>
    <mruColors>
      <color rgb="FFFFABAB"/>
      <color rgb="FFFF9F9F"/>
      <color rgb="FFFFA3A3"/>
      <color rgb="FFFF1919"/>
      <color rgb="FFFF2D2D"/>
      <color rgb="FFFF3737"/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84854B9-C4D3-4CE9-8A9E-620D5CCBE3D9}" autoFormatId="16" applyNumberFormats="0" applyBorderFormats="0" applyFontFormats="0" applyPatternFormats="0" applyAlignmentFormats="0" applyWidthHeightFormats="0">
  <queryTableRefresh nextId="6">
    <queryTableFields count="3">
      <queryTableField id="3" name="Categorie" tableColumnId="2"/>
      <queryTableField id="1" name="Designation" tableColumnId="1"/>
      <queryTableField id="4" name="UDM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442F6A17-96E7-4990-9B84-236463FC95BF}" autoFormatId="16" applyNumberFormats="0" applyBorderFormats="0" applyFontFormats="0" applyPatternFormats="0" applyAlignmentFormats="0" applyWidthHeightFormats="0">
  <queryTableRefresh nextId="9">
    <queryTableFields count="3">
      <queryTableField id="6" name="Categorie" tableColumnId="2"/>
      <queryTableField id="1" name="Designation" tableColumnId="1"/>
      <queryTableField id="7" name="UDM" tableColumnId="3"/>
    </queryTableFields>
    <queryTableDeletedFields count="1">
      <deletedField name="Valeur"/>
    </queryTableDeleted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D2C0D30-71F3-432E-97EE-17084FF44516}" name="ACHAT" displayName="ACHAT" ref="A4:I26" totalsRowShown="0">
  <autoFilter ref="A4:I26" xr:uid="{2D2C0D30-71F3-432E-97EE-17084FF44516}"/>
  <tableColumns count="9">
    <tableColumn id="9" xr3:uid="{060B62B9-DD43-49B1-9E99-2B3AD5EE0AF3}" name="Periode" dataDxfId="44" totalsRowDxfId="43">
      <calculatedColumnFormula>CONCATENATE(RIGHT(YEAR(ACHAT[[#This Row],[Date]]),2),"P",TEXT(MONTH(ACHAT[[#This Row],[Date]]),"00"))</calculatedColumnFormula>
    </tableColumn>
    <tableColumn id="7" xr3:uid="{8E585706-F1E8-4A6A-887C-8D180E07CBEF}" name="Date" dataDxfId="42" totalsRowDxfId="41"/>
    <tableColumn id="6" xr3:uid="{3BD8AED0-F524-4FD2-8C51-1A5C982C108D}" name="No BR" dataDxfId="40" totalsRowDxfId="39"/>
    <tableColumn id="8" xr3:uid="{28A5457B-F1CE-404B-88C4-3D3AF2CE4012}" name="Fournisseur" dataDxfId="38" totalsRowDxfId="37"/>
    <tableColumn id="2" xr3:uid="{7CC40BF9-74D1-4B3E-A1AC-7C6A21EB43FC}" name="Designation"/>
    <tableColumn id="1" xr3:uid="{151D03FD-1149-4B8B-8982-9ADE8E511F0F}" name="Categorie" dataDxfId="36" totalsRowDxfId="35">
      <calculatedColumnFormula>INDEX(LISTE_ACHAT[[Categorie]:[UDM]],MATCH(ACHAT[[#This Row],[Designation]],LISTE_ACHAT[Designation],0),1)</calculatedColumnFormula>
    </tableColumn>
    <tableColumn id="4" xr3:uid="{7BF1A7EF-5DE9-46E2-9467-055FE33E44E2}" name="UDM" dataDxfId="34" totalsRowDxfId="33">
      <calculatedColumnFormula>INDEX(LISTE_ACHAT[[Categorie]:[UDM]],MATCH(ACHAT[[#This Row],[Designation]],LISTE_ACHAT[Designation],0),3)</calculatedColumnFormula>
    </tableColumn>
    <tableColumn id="3" xr3:uid="{587A0CEC-43F1-46CC-BE85-22F4EE49B7FD}" name="Quantite"/>
    <tableColumn id="5" xr3:uid="{5B8DBA53-B471-409F-B348-33DD73678BEA}" name="Tot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EF3DF7F-7BFE-46E2-AA2A-BD3039D03E01}" name="VENTE" displayName="VENTE" ref="A4:H169" totalsRowShown="0">
  <autoFilter ref="A4:H169" xr:uid="{7EF3DF7F-7BFE-46E2-AA2A-BD3039D03E01}"/>
  <tableColumns count="8">
    <tableColumn id="8" xr3:uid="{7DEB127C-E71E-4084-B047-CDB23F1A3C1E}" name="Periode" dataDxfId="32">
      <calculatedColumnFormula>CONCATENATE(RIGHT(YEAR(VENTE[[#This Row],[Date]]),2),"P",TEXT(MONTH(VENTE[[#This Row],[Date]]),"00"))</calculatedColumnFormula>
    </tableColumn>
    <tableColumn id="1" xr3:uid="{A4078834-5151-49C3-B4E8-DCE74AC9A532}" name="Date" dataDxfId="31"/>
    <tableColumn id="7" xr3:uid="{055CDAF1-4013-4EB3-AAF4-24D1FC04D9D1}" name="BTF" dataDxfId="30"/>
    <tableColumn id="6" xr3:uid="{79C48F3A-F473-4DD5-9859-51895582E6DA}" name="FJCA" dataDxfId="29"/>
    <tableColumn id="2" xr3:uid="{C2A28ACC-B3D4-433A-9061-0DF0914796BE}" name="Designation"/>
    <tableColumn id="3" xr3:uid="{74377E8F-C02A-4167-9C54-27DA0BFC6668}" name="Categorie" dataDxfId="28">
      <calculatedColumnFormula>INDEX(MENU[[Categorie]:[UDM]],MATCH(VENTE[[#This Row],[Designation]],MENU[Designation],0),1)</calculatedColumnFormula>
    </tableColumn>
    <tableColumn id="4" xr3:uid="{63B0B1EA-ED4E-4213-86BF-F2419C920882}" name="UDM" dataDxfId="27">
      <calculatedColumnFormula>INDEX(MENU[[Categorie]:[UDM]],MATCH(VENTE[[#This Row],[Designation]],MENU[Designation],0),3)</calculatedColumnFormula>
    </tableColumn>
    <tableColumn id="5" xr3:uid="{FE105814-0207-4589-AA34-FD87563B2934}" name="Quantite Vendu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7313A86-B1F9-4DB0-8AB9-44D76E382BB6}" name="INVENTAIRE" displayName="INVENTAIRE" ref="A4:F114" totalsRowShown="0">
  <autoFilter ref="A4:F114" xr:uid="{47313A86-B1F9-4DB0-8AB9-44D76E382BB6}"/>
  <sortState xmlns:xlrd2="http://schemas.microsoft.com/office/spreadsheetml/2017/richdata2" ref="A5:F114">
    <sortCondition ref="A4:A114"/>
  </sortState>
  <tableColumns count="6">
    <tableColumn id="6" xr3:uid="{0EAE7D15-82E8-4DDA-91E7-17B8D99F6224}" name="Periode" dataDxfId="26">
      <calculatedColumnFormula>CONCATENATE(RIGHT(YEAR(INVENTAIRE[[#This Row],[Date]]),2),"P",TEXT(MONTH(INVENTAIRE[[#This Row],[Date]]),"00"))</calculatedColumnFormula>
    </tableColumn>
    <tableColumn id="1" xr3:uid="{6C49ECB4-9F0A-4317-A6A8-6A83866D40BF}" name="Date" dataDxfId="25"/>
    <tableColumn id="2" xr3:uid="{AC4E1018-186D-4A98-8AFA-5E32235F9AE5}" name="Designation"/>
    <tableColumn id="5" xr3:uid="{FB513F46-59BA-4715-8069-B372B771F05C}" name="Categorie" dataDxfId="24">
      <calculatedColumnFormula>INDEX(LISTE_ACHAT[[Categorie]:[UDM]],MATCH(INVENTAIRE[[#This Row],[Designation]],LISTE_ACHAT[Designation],0),1)</calculatedColumnFormula>
    </tableColumn>
    <tableColumn id="4" xr3:uid="{AC2A4C79-A2C1-4406-BC1B-9A93D269D4E8}" name="UDM" dataDxfId="23">
      <calculatedColumnFormula>INDEX(LISTE_ACHAT[[Categorie]:[UDM]],MATCH(INVENTAIRE[[#This Row],[Designation]],LISTE_ACHAT[Designation],0),3)</calculatedColumnFormula>
    </tableColumn>
    <tableColumn id="3" xr3:uid="{20099C3A-DD78-481C-B67F-5D328596F690}" name="Quanti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856F884-05E8-4C27-AD98-3D9250F91064}" name="ROOT" displayName="ROOT" ref="A4:F99" totalsRowShown="0" headerRowDxfId="22" dataDxfId="21">
  <autoFilter ref="A4:F99" xr:uid="{7856F884-05E8-4C27-AD98-3D9250F91064}"/>
  <tableColumns count="6">
    <tableColumn id="5" xr3:uid="{0EFC4798-E1F2-40D5-A77A-4B19B19DA1E3}" name="Peiode" dataDxfId="20"/>
    <tableColumn id="1" xr3:uid="{C6D659DE-ECAC-4FD4-A4FE-0C80EF5A6400}" name="Categorie" dataDxfId="19"/>
    <tableColumn id="2" xr3:uid="{2326BAC3-E006-4403-A22A-2699D2A1A1C3}" name="Designation" dataDxfId="18"/>
    <tableColumn id="3" xr3:uid="{6F9F41B1-7803-4ABC-A03E-FE6E46DEEE7C}" name="UDM" dataDxfId="17"/>
    <tableColumn id="4" xr3:uid="{47A2D87A-1F8B-4FCF-BDD6-7349B2F2190A}" name="Prix Achat" dataDxfId="16"/>
    <tableColumn id="7" xr3:uid="{62B44BCB-FDB2-49C7-A61A-B0F54E992752}" name="Prix Vente" dataDxfId="1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E1D758A-8A2E-4F51-A497-ECAE32A3BA20}" name="LISTE_ACHAT" displayName="LISTE_ACHAT" ref="H4:J83" tableType="queryTable" totalsRowShown="0" headerRowDxfId="14" dataDxfId="13">
  <autoFilter ref="H4:J83" xr:uid="{4E1D758A-8A2E-4F51-A497-ECAE32A3BA20}"/>
  <tableColumns count="3">
    <tableColumn id="2" xr3:uid="{AC7546CF-172E-4216-A662-BB9DF7AA195A}" uniqueName="2" name="Categorie" queryTableFieldId="3" dataDxfId="12"/>
    <tableColumn id="1" xr3:uid="{CEFAD960-98D6-411F-B427-CAB17C1339BA}" uniqueName="1" name="Designation" queryTableFieldId="1" dataDxfId="11"/>
    <tableColumn id="3" xr3:uid="{35C772C5-936C-4F90-B97F-0F7CCF31A315}" uniqueName="3" name="UDM" queryTableFieldId="4" dataDxfId="1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D68C8E3-0B01-4EE3-86B6-42ADC085FD72}" name="MENU" displayName="MENU" ref="L4:N66" tableType="queryTable" totalsRowShown="0" headerRowDxfId="9">
  <autoFilter ref="L4:N66" xr:uid="{7D68C8E3-0B01-4EE3-86B6-42ADC085FD72}"/>
  <tableColumns count="3">
    <tableColumn id="2" xr3:uid="{26804CEE-20B6-477F-8B26-E70F5FFFD6FF}" uniqueName="2" name="Categorie" queryTableFieldId="6" dataDxfId="8"/>
    <tableColumn id="1" xr3:uid="{50C47847-39D6-4FE6-B252-4DCEFB831A8E}" uniqueName="1" name="Designation" queryTableFieldId="1" dataDxfId="7"/>
    <tableColumn id="3" xr3:uid="{78859483-DA80-4A14-868B-092C83D3CF7F}" uniqueName="3" name="UDM" queryTableFieldId="7" dataDxf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FEBD69-12D0-4B75-AA94-54BD24DF0DB8}" name="FOURNISSEUR" displayName="FOURNISSEUR" ref="P4:P11" totalsRowShown="0">
  <autoFilter ref="P4:P11" xr:uid="{81FEBD69-12D0-4B75-AA94-54BD24DF0DB8}"/>
  <tableColumns count="1">
    <tableColumn id="1" xr3:uid="{0776A37C-6E2E-4468-B7F7-53598A0B5008}" name="FOURNISSEU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90922-451C-4A3F-81D6-292212D01BC9}">
  <dimension ref="A2:I26"/>
  <sheetViews>
    <sheetView workbookViewId="0">
      <selection activeCell="L15" sqref="L15"/>
    </sheetView>
  </sheetViews>
  <sheetFormatPr defaultColWidth="9.140625" defaultRowHeight="15" x14ac:dyDescent="0.25"/>
  <cols>
    <col min="1" max="1" width="8" bestFit="1" customWidth="1"/>
    <col min="2" max="2" width="10.42578125" bestFit="1" customWidth="1"/>
    <col min="3" max="3" width="9" bestFit="1" customWidth="1"/>
    <col min="4" max="4" width="21.42578125" bestFit="1" customWidth="1"/>
    <col min="5" max="5" width="29.7109375" bestFit="1" customWidth="1"/>
    <col min="6" max="6" width="17" bestFit="1" customWidth="1"/>
    <col min="7" max="7" width="8.5703125" bestFit="1" customWidth="1"/>
    <col min="8" max="8" width="8.85546875" bestFit="1" customWidth="1"/>
    <col min="9" max="9" width="8.5703125" customWidth="1"/>
  </cols>
  <sheetData>
    <row r="2" spans="1:9" ht="18.75" x14ac:dyDescent="0.3">
      <c r="A2" s="4" t="s">
        <v>93</v>
      </c>
      <c r="B2" s="4"/>
      <c r="C2" s="4"/>
      <c r="D2" s="4"/>
      <c r="E2" s="4"/>
      <c r="F2" s="4"/>
      <c r="G2" s="4"/>
      <c r="H2" s="4"/>
      <c r="I2" s="4"/>
    </row>
    <row r="4" spans="1:9" x14ac:dyDescent="0.25">
      <c r="A4" s="8" t="s">
        <v>90</v>
      </c>
      <c r="B4" s="8" t="s">
        <v>145</v>
      </c>
      <c r="C4" s="8" t="s">
        <v>114</v>
      </c>
      <c r="D4" s="8" t="s">
        <v>121</v>
      </c>
      <c r="E4" t="s">
        <v>2</v>
      </c>
      <c r="F4" t="s">
        <v>3</v>
      </c>
      <c r="G4" s="7" t="s">
        <v>4</v>
      </c>
      <c r="H4" t="s">
        <v>94</v>
      </c>
      <c r="I4" t="s">
        <v>95</v>
      </c>
    </row>
    <row r="5" spans="1:9" x14ac:dyDescent="0.25">
      <c r="A5" s="16" t="s">
        <v>148</v>
      </c>
      <c r="B5" s="8">
        <v>45633</v>
      </c>
      <c r="C5" s="14" t="s">
        <v>174</v>
      </c>
      <c r="D5" s="14" t="s">
        <v>120</v>
      </c>
      <c r="E5" t="s">
        <v>62</v>
      </c>
      <c r="F5" s="10" t="str">
        <f>INDEX(LISTE_ACHAT[[Categorie]:[UDM]],MATCH(ACHAT[[#This Row],[Designation]],LISTE_ACHAT[Designation],0),1)</f>
        <v>Ingredient</v>
      </c>
      <c r="G5" s="10" t="str">
        <f>INDEX(LISTE_ACHAT[[Categorie]:[UDM]],MATCH(ACHAT[[#This Row],[Designation]],LISTE_ACHAT[Designation],0),3)</f>
        <v>portion</v>
      </c>
      <c r="H5">
        <v>24</v>
      </c>
      <c r="I5">
        <v>3500</v>
      </c>
    </row>
    <row r="6" spans="1:9" x14ac:dyDescent="0.25">
      <c r="A6" s="16" t="str">
        <f>CONCATENATE(RIGHT(YEAR(ACHAT[[#This Row],[Date]]),2),"P",TEXT(MONTH(ACHAT[[#This Row],[Date]]),"00"))</f>
        <v>24P12</v>
      </c>
      <c r="B6" s="8">
        <v>45641</v>
      </c>
      <c r="C6" s="14" t="s">
        <v>175</v>
      </c>
      <c r="D6" s="14" t="s">
        <v>116</v>
      </c>
      <c r="E6" t="s">
        <v>32</v>
      </c>
      <c r="F6" s="10" t="str">
        <f>INDEX(LISTE_ACHAT[[Categorie]:[UDM]],MATCH(ACHAT[[#This Row],[Designation]],LISTE_ACHAT[Designation],0),1)</f>
        <v>Bar</v>
      </c>
      <c r="G6" s="10" t="str">
        <f>INDEX(LISTE_ACHAT[[Categorie]:[UDM]],MATCH(ACHAT[[#This Row],[Designation]],LISTE_ACHAT[Designation],0),3)</f>
        <v>btl</v>
      </c>
      <c r="H6">
        <v>6</v>
      </c>
      <c r="I6">
        <v>1500</v>
      </c>
    </row>
    <row r="7" spans="1:9" x14ac:dyDescent="0.25">
      <c r="A7" s="16" t="str">
        <f>CONCATENATE(RIGHT(YEAR(ACHAT[[#This Row],[Date]]),2),"P",TEXT(MONTH(ACHAT[[#This Row],[Date]]),"00"))</f>
        <v>24P12</v>
      </c>
      <c r="B7" s="8">
        <v>45652</v>
      </c>
      <c r="C7" s="14" t="s">
        <v>192</v>
      </c>
      <c r="D7" s="14" t="s">
        <v>118</v>
      </c>
      <c r="E7" t="s">
        <v>32</v>
      </c>
      <c r="F7" s="10" t="str">
        <f>INDEX(LISTE_ACHAT[[Categorie]:[UDM]],MATCH(ACHAT[[#This Row],[Designation]],LISTE_ACHAT[Designation],0),1)</f>
        <v>Bar</v>
      </c>
      <c r="G7" s="10" t="str">
        <f>INDEX(LISTE_ACHAT[[Categorie]:[UDM]],MATCH(ACHAT[[#This Row],[Designation]],LISTE_ACHAT[Designation],0),3)</f>
        <v>btl</v>
      </c>
      <c r="H7">
        <v>30</v>
      </c>
      <c r="I7">
        <v>7500</v>
      </c>
    </row>
    <row r="8" spans="1:9" x14ac:dyDescent="0.25">
      <c r="A8" s="16" t="str">
        <f>CONCATENATE(RIGHT(YEAR(ACHAT[[#This Row],[Date]]),2),"P",TEXT(MONTH(ACHAT[[#This Row],[Date]]),"00"))</f>
        <v>24P12</v>
      </c>
      <c r="B8" s="8">
        <v>45652</v>
      </c>
      <c r="C8" s="14" t="s">
        <v>192</v>
      </c>
      <c r="D8" s="14" t="s">
        <v>118</v>
      </c>
      <c r="E8" t="s">
        <v>33</v>
      </c>
      <c r="F8" s="10" t="str">
        <f>INDEX(LISTE_ACHAT[[Categorie]:[UDM]],MATCH(ACHAT[[#This Row],[Designation]],LISTE_ACHAT[Designation],0),1)</f>
        <v>Bar</v>
      </c>
      <c r="G8" s="10" t="str">
        <f>INDEX(LISTE_ACHAT[[Categorie]:[UDM]],MATCH(ACHAT[[#This Row],[Designation]],LISTE_ACHAT[Designation],0),3)</f>
        <v>btl</v>
      </c>
      <c r="H8">
        <v>60</v>
      </c>
      <c r="I8">
        <v>15000</v>
      </c>
    </row>
    <row r="9" spans="1:9" x14ac:dyDescent="0.25">
      <c r="A9" s="16" t="str">
        <f>CONCATENATE(RIGHT(YEAR(ACHAT[[#This Row],[Date]]),2),"P",TEXT(MONTH(ACHAT[[#This Row],[Date]]),"00"))</f>
        <v>24P12</v>
      </c>
      <c r="B9" s="8">
        <v>45653</v>
      </c>
      <c r="C9" s="14" t="s">
        <v>193</v>
      </c>
      <c r="D9" s="14" t="s">
        <v>120</v>
      </c>
      <c r="E9" t="s">
        <v>56</v>
      </c>
      <c r="F9" s="10" t="str">
        <f>INDEX(LISTE_ACHAT[[Categorie]:[UDM]],MATCH(ACHAT[[#This Row],[Designation]],LISTE_ACHAT[Designation],0),1)</f>
        <v>Ingredient</v>
      </c>
      <c r="G9" s="10" t="str">
        <f>INDEX(LISTE_ACHAT[[Categorie]:[UDM]],MATCH(ACHAT[[#This Row],[Designation]],LISTE_ACHAT[Designation],0),3)</f>
        <v>portion</v>
      </c>
      <c r="H9">
        <v>10</v>
      </c>
      <c r="I9">
        <v>10500</v>
      </c>
    </row>
    <row r="10" spans="1:9" x14ac:dyDescent="0.25">
      <c r="A10" s="16" t="str">
        <f>CONCATENATE(RIGHT(YEAR(ACHAT[[#This Row],[Date]]),2),"P",TEXT(MONTH(ACHAT[[#This Row],[Date]]),"00"))</f>
        <v>24P12</v>
      </c>
      <c r="B10" s="8">
        <v>45653</v>
      </c>
      <c r="C10" s="14" t="s">
        <v>193</v>
      </c>
      <c r="D10" s="14" t="s">
        <v>120</v>
      </c>
      <c r="E10" t="s">
        <v>77</v>
      </c>
      <c r="F10" s="10" t="str">
        <f>INDEX(LISTE_ACHAT[[Categorie]:[UDM]],MATCH(ACHAT[[#This Row],[Designation]],LISTE_ACHAT[Designation],0),1)</f>
        <v>Ingredient</v>
      </c>
      <c r="G10" s="10" t="str">
        <f>INDEX(LISTE_ACHAT[[Categorie]:[UDM]],MATCH(ACHAT[[#This Row],[Designation]],LISTE_ACHAT[Designation],0),3)</f>
        <v>portion</v>
      </c>
      <c r="H10">
        <v>10</v>
      </c>
      <c r="I10">
        <v>10000</v>
      </c>
    </row>
    <row r="11" spans="1:9" x14ac:dyDescent="0.25">
      <c r="A11" s="16" t="str">
        <f>CONCATENATE(RIGHT(YEAR(ACHAT[[#This Row],[Date]]),2),"P",TEXT(MONTH(ACHAT[[#This Row],[Date]]),"00"))</f>
        <v>24P12</v>
      </c>
      <c r="B11" s="8">
        <v>45653</v>
      </c>
      <c r="C11" s="14" t="s">
        <v>193</v>
      </c>
      <c r="D11" s="14" t="s">
        <v>120</v>
      </c>
      <c r="E11" t="s">
        <v>57</v>
      </c>
      <c r="F11" s="10" t="str">
        <f>INDEX(LISTE_ACHAT[[Categorie]:[UDM]],MATCH(ACHAT[[#This Row],[Designation]],LISTE_ACHAT[Designation],0),1)</f>
        <v>Ingredient</v>
      </c>
      <c r="G11" s="10" t="str">
        <f>INDEX(LISTE_ACHAT[[Categorie]:[UDM]],MATCH(ACHAT[[#This Row],[Designation]],LISTE_ACHAT[Designation],0),3)</f>
        <v>ml</v>
      </c>
      <c r="H11">
        <v>5000</v>
      </c>
      <c r="I11">
        <v>7500</v>
      </c>
    </row>
    <row r="12" spans="1:9" x14ac:dyDescent="0.25">
      <c r="A12" s="16" t="str">
        <f>CONCATENATE(RIGHT(YEAR(ACHAT[[#This Row],[Date]]),2),"P",TEXT(MONTH(ACHAT[[#This Row],[Date]]),"00"))</f>
        <v>24P12</v>
      </c>
      <c r="B12" s="8">
        <v>45653</v>
      </c>
      <c r="C12" s="14" t="s">
        <v>193</v>
      </c>
      <c r="D12" s="14" t="s">
        <v>120</v>
      </c>
      <c r="E12" t="s">
        <v>75</v>
      </c>
      <c r="F12" s="10" t="str">
        <f>INDEX(LISTE_ACHAT[[Categorie]:[UDM]],MATCH(ACHAT[[#This Row],[Designation]],LISTE_ACHAT[Designation],0),1)</f>
        <v>Ingredient</v>
      </c>
      <c r="G12" s="10" t="str">
        <f>INDEX(LISTE_ACHAT[[Categorie]:[UDM]],MATCH(ACHAT[[#This Row],[Designation]],LISTE_ACHAT[Designation],0),3)</f>
        <v>gram</v>
      </c>
      <c r="H12">
        <v>2500</v>
      </c>
      <c r="I12">
        <v>2500</v>
      </c>
    </row>
    <row r="13" spans="1:9" x14ac:dyDescent="0.25">
      <c r="A13" s="16" t="str">
        <f>CONCATENATE(RIGHT(YEAR(ACHAT[[#This Row],[Date]]),2),"P",TEXT(MONTH(ACHAT[[#This Row],[Date]]),"00"))</f>
        <v>24P12</v>
      </c>
      <c r="B13" s="8">
        <v>45653</v>
      </c>
      <c r="C13" s="14" t="s">
        <v>193</v>
      </c>
      <c r="D13" s="14" t="s">
        <v>120</v>
      </c>
      <c r="E13" t="s">
        <v>63</v>
      </c>
      <c r="F13" s="10" t="str">
        <f>INDEX(LISTE_ACHAT[[Categorie]:[UDM]],MATCH(ACHAT[[#This Row],[Designation]],LISTE_ACHAT[Designation],0),1)</f>
        <v>Ingredient</v>
      </c>
      <c r="G13" s="10" t="str">
        <f>INDEX(LISTE_ACHAT[[Categorie]:[UDM]],MATCH(ACHAT[[#This Row],[Designation]],LISTE_ACHAT[Designation],0),3)</f>
        <v>unite</v>
      </c>
      <c r="H13">
        <v>16</v>
      </c>
      <c r="I13">
        <v>13500</v>
      </c>
    </row>
    <row r="14" spans="1:9" x14ac:dyDescent="0.25">
      <c r="A14" s="16" t="str">
        <f>CONCATENATE(RIGHT(YEAR(ACHAT[[#This Row],[Date]]),2),"P",TEXT(MONTH(ACHAT[[#This Row],[Date]]),"00"))</f>
        <v>24P12</v>
      </c>
      <c r="B14" s="8">
        <v>45653</v>
      </c>
      <c r="C14" s="14" t="s">
        <v>193</v>
      </c>
      <c r="D14" s="14" t="s">
        <v>118</v>
      </c>
      <c r="E14" t="s">
        <v>138</v>
      </c>
      <c r="F14" s="10" t="str">
        <f>INDEX(LISTE_ACHAT[[Categorie]:[UDM]],MATCH(ACHAT[[#This Row],[Designation]],LISTE_ACHAT[Designation],0),1)</f>
        <v>Bar</v>
      </c>
      <c r="G14" s="10" t="str">
        <f>INDEX(LISTE_ACHAT[[Categorie]:[UDM]],MATCH(ACHAT[[#This Row],[Designation]],LISTE_ACHAT[Designation],0),3)</f>
        <v>paquet</v>
      </c>
      <c r="H14">
        <v>40</v>
      </c>
      <c r="I14">
        <v>5000</v>
      </c>
    </row>
    <row r="15" spans="1:9" x14ac:dyDescent="0.25">
      <c r="A15" s="16" t="str">
        <f>CONCATENATE(RIGHT(YEAR(ACHAT[[#This Row],[Date]]),2),"P",TEXT(MONTH(ACHAT[[#This Row],[Date]]),"00"))</f>
        <v>24P12</v>
      </c>
      <c r="B15" s="8">
        <v>45656</v>
      </c>
      <c r="C15" s="14" t="s">
        <v>194</v>
      </c>
      <c r="D15" s="14" t="s">
        <v>119</v>
      </c>
      <c r="E15" t="s">
        <v>35</v>
      </c>
      <c r="F15" s="10" t="str">
        <f>INDEX(LISTE_ACHAT[[Categorie]:[UDM]],MATCH(ACHAT[[#This Row],[Designation]],LISTE_ACHAT[Designation],0),1)</f>
        <v>Bar</v>
      </c>
      <c r="G15" s="10" t="str">
        <f>INDEX(LISTE_ACHAT[[Categorie]:[UDM]],MATCH(ACHAT[[#This Row],[Designation]],LISTE_ACHAT[Designation],0),3)</f>
        <v>btl</v>
      </c>
      <c r="H15">
        <v>11</v>
      </c>
      <c r="I15">
        <v>4000</v>
      </c>
    </row>
    <row r="16" spans="1:9" x14ac:dyDescent="0.25">
      <c r="A16" s="16" t="str">
        <f>CONCATENATE(RIGHT(YEAR(ACHAT[[#This Row],[Date]]),2),"P",TEXT(MONTH(ACHAT[[#This Row],[Date]]),"00"))</f>
        <v>24P12</v>
      </c>
      <c r="B16" s="8">
        <v>45656</v>
      </c>
      <c r="C16" s="14" t="s">
        <v>194</v>
      </c>
      <c r="D16" s="14" t="s">
        <v>119</v>
      </c>
      <c r="E16" t="s">
        <v>104</v>
      </c>
      <c r="F16" s="10" t="str">
        <f>INDEX(LISTE_ACHAT[[Categorie]:[UDM]],MATCH(ACHAT[[#This Row],[Designation]],LISTE_ACHAT[Designation],0),1)</f>
        <v>Bar</v>
      </c>
      <c r="G16" s="10" t="str">
        <f>INDEX(LISTE_ACHAT[[Categorie]:[UDM]],MATCH(ACHAT[[#This Row],[Designation]],LISTE_ACHAT[Designation],0),3)</f>
        <v>btl</v>
      </c>
      <c r="H16">
        <v>13</v>
      </c>
      <c r="I16">
        <v>5250</v>
      </c>
    </row>
    <row r="17" spans="1:9" x14ac:dyDescent="0.25">
      <c r="A17" s="16" t="str">
        <f>CONCATENATE(RIGHT(YEAR(ACHAT[[#This Row],[Date]]),2),"P",TEXT(MONTH(ACHAT[[#This Row],[Date]]),"00"))</f>
        <v>24P12</v>
      </c>
      <c r="B17" s="8">
        <v>45656</v>
      </c>
      <c r="C17" s="14" t="s">
        <v>194</v>
      </c>
      <c r="D17" s="14" t="s">
        <v>119</v>
      </c>
      <c r="E17" t="s">
        <v>36</v>
      </c>
      <c r="F17" s="10" t="str">
        <f>INDEX(LISTE_ACHAT[[Categorie]:[UDM]],MATCH(ACHAT[[#This Row],[Designation]],LISTE_ACHAT[Designation],0),1)</f>
        <v>Bar</v>
      </c>
      <c r="G17" s="10" t="str">
        <f>INDEX(LISTE_ACHAT[[Categorie]:[UDM]],MATCH(ACHAT[[#This Row],[Designation]],LISTE_ACHAT[Designation],0),3)</f>
        <v>btl</v>
      </c>
      <c r="H17">
        <v>12</v>
      </c>
      <c r="I17">
        <v>5000</v>
      </c>
    </row>
    <row r="18" spans="1:9" x14ac:dyDescent="0.25">
      <c r="A18" s="16" t="str">
        <f>CONCATENATE(RIGHT(YEAR(ACHAT[[#This Row],[Date]]),2),"P",TEXT(MONTH(ACHAT[[#This Row],[Date]]),"00"))</f>
        <v>24P12</v>
      </c>
      <c r="B18" s="8">
        <v>45656</v>
      </c>
      <c r="C18" s="14" t="s">
        <v>194</v>
      </c>
      <c r="D18" s="14" t="s">
        <v>119</v>
      </c>
      <c r="E18" t="s">
        <v>20</v>
      </c>
      <c r="F18" s="10" t="str">
        <f>INDEX(LISTE_ACHAT[[Categorie]:[UDM]],MATCH(ACHAT[[#This Row],[Designation]],LISTE_ACHAT[Designation],0),1)</f>
        <v>Bar</v>
      </c>
      <c r="G18" s="10" t="str">
        <f>INDEX(LISTE_ACHAT[[Categorie]:[UDM]],MATCH(ACHAT[[#This Row],[Designation]],LISTE_ACHAT[Designation],0),3)</f>
        <v>btl</v>
      </c>
      <c r="H18">
        <v>12</v>
      </c>
      <c r="I18">
        <v>6000</v>
      </c>
    </row>
    <row r="19" spans="1:9" x14ac:dyDescent="0.25">
      <c r="A19" s="16" t="str">
        <f>CONCATENATE(RIGHT(YEAR(ACHAT[[#This Row],[Date]]),2),"P",TEXT(MONTH(ACHAT[[#This Row],[Date]]),"00"))</f>
        <v>24P12</v>
      </c>
      <c r="B19" s="8">
        <v>45656</v>
      </c>
      <c r="C19" s="14" t="s">
        <v>194</v>
      </c>
      <c r="D19" s="14" t="s">
        <v>119</v>
      </c>
      <c r="E19" t="s">
        <v>106</v>
      </c>
      <c r="F19" s="10" t="str">
        <f>INDEX(LISTE_ACHAT[[Categorie]:[UDM]],MATCH(ACHAT[[#This Row],[Designation]],LISTE_ACHAT[Designation],0),1)</f>
        <v>Bar</v>
      </c>
      <c r="G19" s="10" t="str">
        <f>INDEX(LISTE_ACHAT[[Categorie]:[UDM]],MATCH(ACHAT[[#This Row],[Designation]],LISTE_ACHAT[Designation],0),3)</f>
        <v>btl</v>
      </c>
      <c r="H19">
        <v>24</v>
      </c>
      <c r="I19">
        <v>12400</v>
      </c>
    </row>
    <row r="20" spans="1:9" x14ac:dyDescent="0.25">
      <c r="A20" s="16" t="str">
        <f>CONCATENATE(RIGHT(YEAR(ACHAT[[#This Row],[Date]]),2),"P",TEXT(MONTH(ACHAT[[#This Row],[Date]]),"00"))</f>
        <v>24P12</v>
      </c>
      <c r="B20" s="8">
        <v>45656</v>
      </c>
      <c r="C20" s="14" t="s">
        <v>194</v>
      </c>
      <c r="D20" s="14" t="s">
        <v>119</v>
      </c>
      <c r="E20" t="s">
        <v>28</v>
      </c>
      <c r="F20" s="10" t="str">
        <f>INDEX(LISTE_ACHAT[[Categorie]:[UDM]],MATCH(ACHAT[[#This Row],[Designation]],LISTE_ACHAT[Designation],0),1)</f>
        <v>Bar</v>
      </c>
      <c r="G20" s="10" t="str">
        <f>INDEX(LISTE_ACHAT[[Categorie]:[UDM]],MATCH(ACHAT[[#This Row],[Designation]],LISTE_ACHAT[Designation],0),3)</f>
        <v>btl</v>
      </c>
      <c r="H20">
        <v>6</v>
      </c>
      <c r="I20">
        <v>3900</v>
      </c>
    </row>
    <row r="21" spans="1:9" x14ac:dyDescent="0.25">
      <c r="A21" s="16" t="str">
        <f>CONCATENATE(RIGHT(YEAR(ACHAT[[#This Row],[Date]]),2),"P",TEXT(MONTH(ACHAT[[#This Row],[Date]]),"00"))</f>
        <v>24P12</v>
      </c>
      <c r="B21" s="8">
        <v>45656</v>
      </c>
      <c r="C21" s="14" t="s">
        <v>194</v>
      </c>
      <c r="D21" s="14" t="s">
        <v>119</v>
      </c>
      <c r="E21" t="s">
        <v>10</v>
      </c>
      <c r="F21" s="10" t="str">
        <f>INDEX(LISTE_ACHAT[[Categorie]:[UDM]],MATCH(ACHAT[[#This Row],[Designation]],LISTE_ACHAT[Designation],0),1)</f>
        <v>Bar</v>
      </c>
      <c r="G21" s="10" t="str">
        <f>INDEX(LISTE_ACHAT[[Categorie]:[UDM]],MATCH(ACHAT[[#This Row],[Designation]],LISTE_ACHAT[Designation],0),3)</f>
        <v>btl</v>
      </c>
      <c r="H21">
        <v>6</v>
      </c>
      <c r="I21">
        <v>3900</v>
      </c>
    </row>
    <row r="22" spans="1:9" x14ac:dyDescent="0.25">
      <c r="A22" s="16" t="str">
        <f>CONCATENATE(RIGHT(YEAR(ACHAT[[#This Row],[Date]]),2),"P",TEXT(MONTH(ACHAT[[#This Row],[Date]]),"00"))</f>
        <v>24P12</v>
      </c>
      <c r="B22" s="8">
        <v>45656</v>
      </c>
      <c r="C22" s="14" t="s">
        <v>194</v>
      </c>
      <c r="D22" s="14" t="s">
        <v>119</v>
      </c>
      <c r="E22" t="s">
        <v>25</v>
      </c>
      <c r="F22" s="10" t="str">
        <f>INDEX(LISTE_ACHAT[[Categorie]:[UDM]],MATCH(ACHAT[[#This Row],[Designation]],LISTE_ACHAT[Designation],0),1)</f>
        <v>Bar</v>
      </c>
      <c r="G22" s="10" t="str">
        <f>INDEX(LISTE_ACHAT[[Categorie]:[UDM]],MATCH(ACHAT[[#This Row],[Designation]],LISTE_ACHAT[Designation],0),3)</f>
        <v>btl</v>
      </c>
      <c r="H22">
        <v>24</v>
      </c>
      <c r="I22">
        <v>14500</v>
      </c>
    </row>
    <row r="23" spans="1:9" x14ac:dyDescent="0.25">
      <c r="A23" s="16" t="str">
        <f>CONCATENATE(RIGHT(YEAR(ACHAT[[#This Row],[Date]]),2),"P",TEXT(MONTH(ACHAT[[#This Row],[Date]]),"00"))</f>
        <v>24P12</v>
      </c>
      <c r="B23" s="8">
        <v>45656</v>
      </c>
      <c r="C23" s="14" t="s">
        <v>194</v>
      </c>
      <c r="D23" s="14" t="s">
        <v>119</v>
      </c>
      <c r="E23" t="s">
        <v>21</v>
      </c>
      <c r="F23" s="10" t="str">
        <f>INDEX(LISTE_ACHAT[[Categorie]:[UDM]],MATCH(ACHAT[[#This Row],[Designation]],LISTE_ACHAT[Designation],0),1)</f>
        <v>Bar</v>
      </c>
      <c r="G23" s="10" t="str">
        <f>INDEX(LISTE_ACHAT[[Categorie]:[UDM]],MATCH(ACHAT[[#This Row],[Designation]],LISTE_ACHAT[Designation],0),3)</f>
        <v>btl</v>
      </c>
      <c r="H23">
        <v>12</v>
      </c>
      <c r="I23">
        <v>13000</v>
      </c>
    </row>
    <row r="24" spans="1:9" x14ac:dyDescent="0.25">
      <c r="A24" s="16" t="str">
        <f>CONCATENATE(RIGHT(YEAR(ACHAT[[#This Row],[Date]]),2),"P",TEXT(MONTH(ACHAT[[#This Row],[Date]]),"00"))</f>
        <v>24P12</v>
      </c>
      <c r="B24" s="8">
        <v>45656</v>
      </c>
      <c r="C24" s="14" t="s">
        <v>194</v>
      </c>
      <c r="D24" s="14" t="s">
        <v>119</v>
      </c>
      <c r="E24" t="s">
        <v>19</v>
      </c>
      <c r="F24" s="10" t="str">
        <f>INDEX(LISTE_ACHAT[[Categorie]:[UDM]],MATCH(ACHAT[[#This Row],[Designation]],LISTE_ACHAT[Designation],0),1)</f>
        <v>Bar</v>
      </c>
      <c r="G24" s="10" t="str">
        <f>INDEX(LISTE_ACHAT[[Categorie]:[UDM]],MATCH(ACHAT[[#This Row],[Designation]],LISTE_ACHAT[Designation],0),3)</f>
        <v>btl</v>
      </c>
      <c r="H24">
        <v>12</v>
      </c>
      <c r="I24">
        <v>7800</v>
      </c>
    </row>
    <row r="25" spans="1:9" x14ac:dyDescent="0.25">
      <c r="A25" s="16" t="str">
        <f>CONCATENATE(RIGHT(YEAR(ACHAT[[#This Row],[Date]]),2),"P",TEXT(MONTH(ACHAT[[#This Row],[Date]]),"00"))</f>
        <v>24P12</v>
      </c>
      <c r="B25" s="8">
        <v>45657</v>
      </c>
      <c r="C25" s="14" t="s">
        <v>194</v>
      </c>
      <c r="D25" s="14" t="s">
        <v>119</v>
      </c>
      <c r="E25" t="s">
        <v>41</v>
      </c>
      <c r="F25" s="10" t="str">
        <f>INDEX(LISTE_ACHAT[[Categorie]:[UDM]],MATCH(ACHAT[[#This Row],[Designation]],LISTE_ACHAT[Designation],0),1)</f>
        <v>Bar</v>
      </c>
      <c r="G25" s="10" t="str">
        <f>INDEX(LISTE_ACHAT[[Categorie]:[UDM]],MATCH(ACHAT[[#This Row],[Designation]],LISTE_ACHAT[Designation],0),3)</f>
        <v>btl</v>
      </c>
      <c r="H25">
        <v>2</v>
      </c>
      <c r="I25">
        <v>700</v>
      </c>
    </row>
    <row r="26" spans="1:9" x14ac:dyDescent="0.25">
      <c r="A26" s="16" t="str">
        <f>CONCATENATE(RIGHT(YEAR(ACHAT[[#This Row],[Date]]),2),"P",TEXT(MONTH(ACHAT[[#This Row],[Date]]),"00"))</f>
        <v>24P12</v>
      </c>
      <c r="B26" s="8">
        <v>45656</v>
      </c>
      <c r="C26" s="14" t="s">
        <v>194</v>
      </c>
      <c r="D26" s="14" t="s">
        <v>119</v>
      </c>
      <c r="E26" t="s">
        <v>205</v>
      </c>
      <c r="F26" s="10" t="str">
        <f>INDEX(LISTE_ACHAT[[Categorie]:[UDM]],MATCH(ACHAT[[#This Row],[Designation]],LISTE_ACHAT[Designation],0),1)</f>
        <v>bar</v>
      </c>
      <c r="G26" s="10" t="str">
        <f>INDEX(LISTE_ACHAT[[Categorie]:[UDM]],MATCH(ACHAT[[#This Row],[Designation]],LISTE_ACHAT[Designation],0),3)</f>
        <v>btl</v>
      </c>
      <c r="H26">
        <v>6</v>
      </c>
      <c r="I26">
        <v>4200</v>
      </c>
    </row>
  </sheetData>
  <phoneticPr fontId="10" type="noConversion"/>
  <conditionalFormatting sqref="A5:I26">
    <cfRule type="expression" dxfId="5" priority="72">
      <formula>COUNTIFS($B$5:$B$195,$B5,$E$5:$E$195,$E5)&gt;1</formula>
    </cfRule>
    <cfRule type="containsBlanks" dxfId="4" priority="73">
      <formula>LEN(TRIM(A5))=0</formula>
    </cfRule>
  </conditionalFormatting>
  <dataValidations count="2">
    <dataValidation type="list" allowBlank="1" showInputMessage="1" showErrorMessage="1" sqref="E5:E26" xr:uid="{C6924750-B698-44BE-BC56-E1A964BB8606}">
      <formula1>list_achat_name_range</formula1>
    </dataValidation>
    <dataValidation type="list" allowBlank="1" showInputMessage="1" showErrorMessage="1" sqref="D5:D26" xr:uid="{86F0A2DC-67DC-450F-9E10-1465F857CF38}">
      <formula1>_fournisseur_name_range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45BEC-39F3-4127-B9A8-7CFA9E0F123A}">
  <dimension ref="A2:H191"/>
  <sheetViews>
    <sheetView topLeftCell="A138" workbookViewId="0">
      <selection activeCell="B182" sqref="B182"/>
    </sheetView>
  </sheetViews>
  <sheetFormatPr defaultColWidth="9.140625" defaultRowHeight="15" x14ac:dyDescent="0.25"/>
  <cols>
    <col min="1" max="1" width="8.85546875" customWidth="1"/>
    <col min="2" max="2" width="11.7109375" style="14" customWidth="1"/>
    <col min="3" max="3" width="9.140625" style="14" customWidth="1"/>
    <col min="4" max="4" width="10" customWidth="1"/>
    <col min="5" max="5" width="33.5703125" bestFit="1" customWidth="1"/>
    <col min="6" max="6" width="17" bestFit="1" customWidth="1"/>
    <col min="7" max="7" width="8" bestFit="1" customWidth="1"/>
    <col min="8" max="8" width="17.42578125" bestFit="1" customWidth="1"/>
  </cols>
  <sheetData>
    <row r="2" spans="1:8" ht="21" x14ac:dyDescent="0.35">
      <c r="A2" s="5" t="s">
        <v>89</v>
      </c>
      <c r="B2" s="15"/>
      <c r="C2" s="15"/>
      <c r="D2" s="5"/>
      <c r="E2" s="5"/>
      <c r="F2" s="5"/>
      <c r="G2" s="5"/>
      <c r="H2" s="5"/>
    </row>
    <row r="4" spans="1:8" x14ac:dyDescent="0.25">
      <c r="A4" t="s">
        <v>90</v>
      </c>
      <c r="B4" t="s">
        <v>145</v>
      </c>
      <c r="C4" s="14" t="s">
        <v>124</v>
      </c>
      <c r="D4" s="14" t="s">
        <v>125</v>
      </c>
      <c r="E4" t="s">
        <v>2</v>
      </c>
      <c r="F4" t="s">
        <v>3</v>
      </c>
      <c r="G4" t="s">
        <v>4</v>
      </c>
      <c r="H4" t="s">
        <v>91</v>
      </c>
    </row>
    <row r="5" spans="1:8" x14ac:dyDescent="0.25">
      <c r="A5" s="16" t="s">
        <v>148</v>
      </c>
      <c r="B5" s="8">
        <v>45628</v>
      </c>
      <c r="C5" s="14" t="s">
        <v>156</v>
      </c>
      <c r="D5" s="14" t="s">
        <v>149</v>
      </c>
      <c r="E5" t="s">
        <v>106</v>
      </c>
      <c r="F5" s="9" t="str">
        <f>INDEX(MENU[[Categorie]:[UDM]],MATCH(VENTE[[#This Row],[Designation]],MENU[Designation],0),1)</f>
        <v>Bar</v>
      </c>
      <c r="G5" s="9" t="str">
        <f>INDEX(MENU[[Categorie]:[UDM]],MATCH(VENTE[[#This Row],[Designation]],MENU[Designation],0),3)</f>
        <v>btl</v>
      </c>
      <c r="H5">
        <v>1</v>
      </c>
    </row>
    <row r="6" spans="1:8" x14ac:dyDescent="0.25">
      <c r="A6" s="16" t="s">
        <v>148</v>
      </c>
      <c r="B6" s="8">
        <v>45628</v>
      </c>
      <c r="C6" s="14" t="s">
        <v>156</v>
      </c>
      <c r="D6" s="14" t="s">
        <v>149</v>
      </c>
      <c r="E6" t="s">
        <v>26</v>
      </c>
      <c r="F6" s="9" t="str">
        <f>INDEX(MENU[[Categorie]:[UDM]],MATCH(VENTE[[#This Row],[Designation]],MENU[Designation],0),1)</f>
        <v>Bar</v>
      </c>
      <c r="G6" s="9" t="str">
        <f>INDEX(MENU[[Categorie]:[UDM]],MATCH(VENTE[[#This Row],[Designation]],MENU[Designation],0),3)</f>
        <v>btl</v>
      </c>
      <c r="H6">
        <v>1</v>
      </c>
    </row>
    <row r="7" spans="1:8" x14ac:dyDescent="0.25">
      <c r="A7" s="16" t="s">
        <v>148</v>
      </c>
      <c r="B7" s="8">
        <v>45628</v>
      </c>
      <c r="C7" s="14" t="s">
        <v>156</v>
      </c>
      <c r="D7" s="14" t="s">
        <v>149</v>
      </c>
      <c r="E7" t="s">
        <v>13</v>
      </c>
      <c r="F7" s="9" t="str">
        <f>INDEX(MENU[[Categorie]:[UDM]],MATCH(VENTE[[#This Row],[Designation]],MENU[Designation],0),1)</f>
        <v>Bar</v>
      </c>
      <c r="G7" s="9" t="str">
        <f>INDEX(MENU[[Categorie]:[UDM]],MATCH(VENTE[[#This Row],[Designation]],MENU[Designation],0),3)</f>
        <v>btl</v>
      </c>
      <c r="H7">
        <v>1</v>
      </c>
    </row>
    <row r="8" spans="1:8" x14ac:dyDescent="0.25">
      <c r="A8" s="16" t="s">
        <v>148</v>
      </c>
      <c r="B8" s="8">
        <v>45628</v>
      </c>
      <c r="C8" s="14" t="s">
        <v>156</v>
      </c>
      <c r="D8" s="14" t="s">
        <v>149</v>
      </c>
      <c r="E8" t="s">
        <v>22</v>
      </c>
      <c r="F8" s="9" t="str">
        <f>INDEX(MENU[[Categorie]:[UDM]],MATCH(VENTE[[#This Row],[Designation]],MENU[Designation],0),1)</f>
        <v>Bar</v>
      </c>
      <c r="G8" s="9" t="str">
        <f>INDEX(MENU[[Categorie]:[UDM]],MATCH(VENTE[[#This Row],[Designation]],MENU[Designation],0),3)</f>
        <v>btl</v>
      </c>
      <c r="H8">
        <v>1</v>
      </c>
    </row>
    <row r="9" spans="1:8" x14ac:dyDescent="0.25">
      <c r="A9" s="16" t="s">
        <v>148</v>
      </c>
      <c r="B9" s="8">
        <v>45628</v>
      </c>
      <c r="C9" s="14" t="s">
        <v>156</v>
      </c>
      <c r="D9" s="14" t="s">
        <v>149</v>
      </c>
      <c r="E9" t="s">
        <v>23</v>
      </c>
      <c r="F9" s="9" t="str">
        <f>INDEX(MENU[[Categorie]:[UDM]],MATCH(VENTE[[#This Row],[Designation]],MENU[Designation],0),1)</f>
        <v>Bar</v>
      </c>
      <c r="G9" s="9" t="str">
        <f>INDEX(MENU[[Categorie]:[UDM]],MATCH(VENTE[[#This Row],[Designation]],MENU[Designation],0),3)</f>
        <v>btl</v>
      </c>
      <c r="H9">
        <v>1</v>
      </c>
    </row>
    <row r="10" spans="1:8" x14ac:dyDescent="0.25">
      <c r="A10" s="16" t="s">
        <v>148</v>
      </c>
      <c r="B10" s="8">
        <v>45628</v>
      </c>
      <c r="C10" s="14" t="s">
        <v>156</v>
      </c>
      <c r="D10" s="14" t="s">
        <v>149</v>
      </c>
      <c r="E10" t="s">
        <v>27</v>
      </c>
      <c r="F10" s="9" t="str">
        <f>INDEX(MENU[[Categorie]:[UDM]],MATCH(VENTE[[#This Row],[Designation]],MENU[Designation],0),1)</f>
        <v>Bar</v>
      </c>
      <c r="G10" s="9" t="str">
        <f>INDEX(MENU[[Categorie]:[UDM]],MATCH(VENTE[[#This Row],[Designation]],MENU[Designation],0),3)</f>
        <v>btl</v>
      </c>
      <c r="H10">
        <v>1</v>
      </c>
    </row>
    <row r="11" spans="1:8" x14ac:dyDescent="0.25">
      <c r="A11" s="16" t="s">
        <v>148</v>
      </c>
      <c r="B11" s="8">
        <v>45628</v>
      </c>
      <c r="C11" s="14" t="s">
        <v>156</v>
      </c>
      <c r="D11" s="14" t="s">
        <v>149</v>
      </c>
      <c r="E11" t="s">
        <v>25</v>
      </c>
      <c r="F11" s="9" t="str">
        <f>INDEX(MENU[[Categorie]:[UDM]],MATCH(VENTE[[#This Row],[Designation]],MENU[Designation],0),1)</f>
        <v>Bar</v>
      </c>
      <c r="G11" s="9" t="str">
        <f>INDEX(MENU[[Categorie]:[UDM]],MATCH(VENTE[[#This Row],[Designation]],MENU[Designation],0),3)</f>
        <v>btl</v>
      </c>
      <c r="H11">
        <v>4</v>
      </c>
    </row>
    <row r="12" spans="1:8" x14ac:dyDescent="0.25">
      <c r="A12" s="16" t="s">
        <v>148</v>
      </c>
      <c r="B12" s="8">
        <v>45628</v>
      </c>
      <c r="C12" s="14" t="s">
        <v>156</v>
      </c>
      <c r="D12" s="14" t="s">
        <v>149</v>
      </c>
      <c r="E12" t="s">
        <v>32</v>
      </c>
      <c r="F12" s="9" t="str">
        <f>INDEX(MENU[[Categorie]:[UDM]],MATCH(VENTE[[#This Row],[Designation]],MENU[Designation],0),1)</f>
        <v>Bar</v>
      </c>
      <c r="G12" s="9" t="str">
        <f>INDEX(MENU[[Categorie]:[UDM]],MATCH(VENTE[[#This Row],[Designation]],MENU[Designation],0),3)</f>
        <v>btl</v>
      </c>
      <c r="H12">
        <v>2</v>
      </c>
    </row>
    <row r="13" spans="1:8" x14ac:dyDescent="0.25">
      <c r="A13" s="16" t="s">
        <v>148</v>
      </c>
      <c r="B13" s="8">
        <v>45628</v>
      </c>
      <c r="C13" s="14" t="s">
        <v>156</v>
      </c>
      <c r="D13" s="14" t="s">
        <v>149</v>
      </c>
      <c r="E13" t="s">
        <v>33</v>
      </c>
      <c r="F13" s="9" t="str">
        <f>INDEX(MENU[[Categorie]:[UDM]],MATCH(VENTE[[#This Row],[Designation]],MENU[Designation],0),1)</f>
        <v>Bar</v>
      </c>
      <c r="G13" s="9" t="str">
        <f>INDEX(MENU[[Categorie]:[UDM]],MATCH(VENTE[[#This Row],[Designation]],MENU[Designation],0),3)</f>
        <v>btl</v>
      </c>
      <c r="H13">
        <v>2</v>
      </c>
    </row>
    <row r="14" spans="1:8" x14ac:dyDescent="0.25">
      <c r="A14" s="16" t="s">
        <v>148</v>
      </c>
      <c r="B14" s="8">
        <v>45628</v>
      </c>
      <c r="C14" s="14" t="s">
        <v>156</v>
      </c>
      <c r="D14" s="14" t="s">
        <v>149</v>
      </c>
      <c r="E14" t="s">
        <v>83</v>
      </c>
      <c r="F14" s="9" t="str">
        <f>INDEX(MENU[[Categorie]:[UDM]],MATCH(VENTE[[#This Row],[Designation]],MENU[Designation],0),1)</f>
        <v>Plat Chaud</v>
      </c>
      <c r="G14" s="9" t="str">
        <f>INDEX(MENU[[Categorie]:[UDM]],MATCH(VENTE[[#This Row],[Designation]],MENU[Designation],0),3)</f>
        <v>plat</v>
      </c>
      <c r="H14">
        <v>1</v>
      </c>
    </row>
    <row r="15" spans="1:8" x14ac:dyDescent="0.25">
      <c r="A15" s="16" t="s">
        <v>148</v>
      </c>
      <c r="B15" s="8">
        <v>45628</v>
      </c>
      <c r="C15" s="14" t="s">
        <v>156</v>
      </c>
      <c r="D15" s="14" t="s">
        <v>149</v>
      </c>
      <c r="E15" t="s">
        <v>82</v>
      </c>
      <c r="F15" s="9" t="str">
        <f>INDEX(MENU[[Categorie]:[UDM]],MATCH(VENTE[[#This Row],[Designation]],MENU[Designation],0),1)</f>
        <v>Plat Chaud</v>
      </c>
      <c r="G15" s="9" t="str">
        <f>INDEX(MENU[[Categorie]:[UDM]],MATCH(VENTE[[#This Row],[Designation]],MENU[Designation],0),3)</f>
        <v>plat</v>
      </c>
      <c r="H15">
        <v>1</v>
      </c>
    </row>
    <row r="16" spans="1:8" x14ac:dyDescent="0.25">
      <c r="A16" s="16" t="s">
        <v>148</v>
      </c>
      <c r="B16" s="8">
        <v>45628</v>
      </c>
      <c r="C16" s="14" t="s">
        <v>156</v>
      </c>
      <c r="D16" s="14" t="s">
        <v>149</v>
      </c>
      <c r="E16" t="s">
        <v>88</v>
      </c>
      <c r="F16" s="9" t="str">
        <f>INDEX(MENU[[Categorie]:[UDM]],MATCH(VENTE[[#This Row],[Designation]],MENU[Designation],0),1)</f>
        <v>Plat Chaud</v>
      </c>
      <c r="G16" s="9" t="str">
        <f>INDEX(MENU[[Categorie]:[UDM]],MATCH(VENTE[[#This Row],[Designation]],MENU[Designation],0),3)</f>
        <v>plat</v>
      </c>
      <c r="H16">
        <v>1</v>
      </c>
    </row>
    <row r="17" spans="1:8" x14ac:dyDescent="0.25">
      <c r="A17" s="16" t="s">
        <v>148</v>
      </c>
      <c r="B17" s="8">
        <v>45628</v>
      </c>
      <c r="C17" s="14" t="s">
        <v>156</v>
      </c>
      <c r="D17" s="14" t="s">
        <v>149</v>
      </c>
      <c r="E17" t="s">
        <v>5</v>
      </c>
      <c r="F17" s="9" t="str">
        <f>INDEX(MENU[[Categorie]:[UDM]],MATCH(VENTE[[#This Row],[Designation]],MENU[Designation],0),1)</f>
        <v>Accompagnement</v>
      </c>
      <c r="G17" s="9" t="str">
        <f>INDEX(MENU[[Categorie]:[UDM]],MATCH(VENTE[[#This Row],[Designation]],MENU[Designation],0),3)</f>
        <v>portion</v>
      </c>
      <c r="H17">
        <v>1</v>
      </c>
    </row>
    <row r="18" spans="1:8" x14ac:dyDescent="0.25">
      <c r="A18" s="16" t="s">
        <v>148</v>
      </c>
      <c r="B18" s="8">
        <v>45628</v>
      </c>
      <c r="C18" s="14" t="s">
        <v>156</v>
      </c>
      <c r="D18" s="14" t="s">
        <v>149</v>
      </c>
      <c r="E18" t="s">
        <v>11</v>
      </c>
      <c r="F18" s="9" t="str">
        <f>INDEX(MENU[[Categorie]:[UDM]],MATCH(VENTE[[#This Row],[Designation]],MENU[Designation],0),1)</f>
        <v>Accompagnement</v>
      </c>
      <c r="G18" s="9" t="str">
        <f>INDEX(MENU[[Categorie]:[UDM]],MATCH(VENTE[[#This Row],[Designation]],MENU[Designation],0),3)</f>
        <v>portion</v>
      </c>
      <c r="H18">
        <v>1</v>
      </c>
    </row>
    <row r="19" spans="1:8" x14ac:dyDescent="0.25">
      <c r="A19" s="16" t="s">
        <v>148</v>
      </c>
      <c r="B19" s="8">
        <v>45629</v>
      </c>
      <c r="C19" s="14" t="s">
        <v>157</v>
      </c>
      <c r="D19" s="14" t="s">
        <v>164</v>
      </c>
      <c r="E19" t="s">
        <v>104</v>
      </c>
      <c r="F19" s="9" t="str">
        <f>INDEX(MENU[[Categorie]:[UDM]],MATCH(VENTE[[#This Row],[Designation]],MENU[Designation],0),1)</f>
        <v>Bar</v>
      </c>
      <c r="G19" s="9" t="str">
        <f>INDEX(MENU[[Categorie]:[UDM]],MATCH(VENTE[[#This Row],[Designation]],MENU[Designation],0),3)</f>
        <v>btl</v>
      </c>
      <c r="H19">
        <v>1</v>
      </c>
    </row>
    <row r="20" spans="1:8" x14ac:dyDescent="0.25">
      <c r="A20" s="16" t="s">
        <v>148</v>
      </c>
      <c r="B20" s="8">
        <v>45629</v>
      </c>
      <c r="C20" s="14" t="s">
        <v>157</v>
      </c>
      <c r="D20" s="14" t="s">
        <v>164</v>
      </c>
      <c r="E20" t="s">
        <v>5</v>
      </c>
      <c r="F20" s="9" t="str">
        <f>INDEX(MENU[[Categorie]:[UDM]],MATCH(VENTE[[#This Row],[Designation]],MENU[Designation],0),1)</f>
        <v>Accompagnement</v>
      </c>
      <c r="G20" s="9" t="str">
        <f>INDEX(MENU[[Categorie]:[UDM]],MATCH(VENTE[[#This Row],[Designation]],MENU[Designation],0),3)</f>
        <v>portion</v>
      </c>
      <c r="H20">
        <v>1</v>
      </c>
    </row>
    <row r="21" spans="1:8" x14ac:dyDescent="0.25">
      <c r="A21" s="16" t="s">
        <v>148</v>
      </c>
      <c r="B21" s="8">
        <v>45629</v>
      </c>
      <c r="C21" s="14" t="s">
        <v>157</v>
      </c>
      <c r="D21" s="14" t="s">
        <v>164</v>
      </c>
      <c r="E21" t="s">
        <v>85</v>
      </c>
      <c r="F21" s="9" t="str">
        <f>INDEX(MENU[[Categorie]:[UDM]],MATCH(VENTE[[#This Row],[Designation]],MENU[Designation],0),1)</f>
        <v>Plat Chaud</v>
      </c>
      <c r="G21" s="9" t="str">
        <f>INDEX(MENU[[Categorie]:[UDM]],MATCH(VENTE[[#This Row],[Designation]],MENU[Designation],0),3)</f>
        <v>plat</v>
      </c>
      <c r="H21">
        <v>1</v>
      </c>
    </row>
    <row r="22" spans="1:8" x14ac:dyDescent="0.25">
      <c r="A22" s="16" t="s">
        <v>148</v>
      </c>
      <c r="B22" s="8">
        <v>45630</v>
      </c>
      <c r="C22" s="14" t="s">
        <v>158</v>
      </c>
      <c r="D22" s="14" t="s">
        <v>150</v>
      </c>
      <c r="E22" t="s">
        <v>28</v>
      </c>
      <c r="F22" s="9" t="str">
        <f>INDEX(MENU[[Categorie]:[UDM]],MATCH(VENTE[[#This Row],[Designation]],MENU[Designation],0),1)</f>
        <v>Bar</v>
      </c>
      <c r="G22" s="9" t="str">
        <f>INDEX(MENU[[Categorie]:[UDM]],MATCH(VENTE[[#This Row],[Designation]],MENU[Designation],0),3)</f>
        <v>btl</v>
      </c>
      <c r="H22">
        <v>1</v>
      </c>
    </row>
    <row r="23" spans="1:8" x14ac:dyDescent="0.25">
      <c r="A23" s="16" t="s">
        <v>148</v>
      </c>
      <c r="B23" s="8">
        <v>45630</v>
      </c>
      <c r="C23" s="14" t="s">
        <v>158</v>
      </c>
      <c r="D23" s="14" t="s">
        <v>150</v>
      </c>
      <c r="E23" t="s">
        <v>86</v>
      </c>
      <c r="F23" s="9" t="s">
        <v>80</v>
      </c>
      <c r="G23" s="9" t="s">
        <v>81</v>
      </c>
      <c r="H23">
        <v>1</v>
      </c>
    </row>
    <row r="24" spans="1:8" x14ac:dyDescent="0.25">
      <c r="A24" s="16" t="s">
        <v>148</v>
      </c>
      <c r="B24" s="8">
        <v>45630</v>
      </c>
      <c r="C24" s="14" t="s">
        <v>158</v>
      </c>
      <c r="D24" s="14" t="s">
        <v>150</v>
      </c>
      <c r="E24" t="s">
        <v>37</v>
      </c>
      <c r="F24" s="9" t="str">
        <f>INDEX(MENU[[Categorie]:[UDM]],MATCH(VENTE[[#This Row],[Designation]],MENU[Designation],0),1)</f>
        <v>Bar</v>
      </c>
      <c r="G24" s="9" t="str">
        <f>INDEX(MENU[[Categorie]:[UDM]],MATCH(VENTE[[#This Row],[Designation]],MENU[Designation],0),3)</f>
        <v>btl</v>
      </c>
      <c r="H24">
        <v>4</v>
      </c>
    </row>
    <row r="25" spans="1:8" x14ac:dyDescent="0.25">
      <c r="A25" s="16" t="s">
        <v>148</v>
      </c>
      <c r="B25" s="8">
        <v>45630</v>
      </c>
      <c r="C25" s="14" t="s">
        <v>158</v>
      </c>
      <c r="D25" s="14" t="s">
        <v>150</v>
      </c>
      <c r="E25" t="s">
        <v>31</v>
      </c>
      <c r="F25" s="9" t="str">
        <f>INDEX(MENU[[Categorie]:[UDM]],MATCH(VENTE[[#This Row],[Designation]],MENU[Designation],0),1)</f>
        <v>Bar</v>
      </c>
      <c r="G25" s="9" t="str">
        <f>INDEX(MENU[[Categorie]:[UDM]],MATCH(VENTE[[#This Row],[Designation]],MENU[Designation],0),3)</f>
        <v>btl</v>
      </c>
      <c r="H25">
        <v>2</v>
      </c>
    </row>
    <row r="26" spans="1:8" x14ac:dyDescent="0.25">
      <c r="A26" s="16" t="s">
        <v>148</v>
      </c>
      <c r="B26" s="8">
        <v>45630</v>
      </c>
      <c r="C26" s="14" t="s">
        <v>158</v>
      </c>
      <c r="D26" s="14" t="s">
        <v>150</v>
      </c>
      <c r="E26" t="s">
        <v>32</v>
      </c>
      <c r="F26" s="9" t="str">
        <f>INDEX(MENU[[Categorie]:[UDM]],MATCH(VENTE[[#This Row],[Designation]],MENU[Designation],0),1)</f>
        <v>Bar</v>
      </c>
      <c r="G26" s="9" t="str">
        <f>INDEX(MENU[[Categorie]:[UDM]],MATCH(VENTE[[#This Row],[Designation]],MENU[Designation],0),3)</f>
        <v>btl</v>
      </c>
      <c r="H26">
        <v>1</v>
      </c>
    </row>
    <row r="27" spans="1:8" x14ac:dyDescent="0.25">
      <c r="A27" s="16" t="s">
        <v>148</v>
      </c>
      <c r="B27" s="8">
        <v>45630</v>
      </c>
      <c r="C27" s="14" t="s">
        <v>158</v>
      </c>
      <c r="D27" s="14" t="s">
        <v>150</v>
      </c>
      <c r="E27" t="s">
        <v>33</v>
      </c>
      <c r="F27" s="9" t="str">
        <f>INDEX(MENU[[Categorie]:[UDM]],MATCH(VENTE[[#This Row],[Designation]],MENU[Designation],0),1)</f>
        <v>Bar</v>
      </c>
      <c r="G27" s="9" t="str">
        <f>INDEX(MENU[[Categorie]:[UDM]],MATCH(VENTE[[#This Row],[Designation]],MENU[Designation],0),3)</f>
        <v>btl</v>
      </c>
      <c r="H27">
        <v>1</v>
      </c>
    </row>
    <row r="28" spans="1:8" x14ac:dyDescent="0.25">
      <c r="A28" s="16" t="s">
        <v>148</v>
      </c>
      <c r="B28" s="8">
        <v>45630</v>
      </c>
      <c r="C28" s="14" t="s">
        <v>158</v>
      </c>
      <c r="D28" s="14" t="s">
        <v>150</v>
      </c>
      <c r="E28" t="s">
        <v>8</v>
      </c>
      <c r="F28" s="9" t="str">
        <f>INDEX(MENU[[Categorie]:[UDM]],MATCH(VENTE[[#This Row],[Designation]],MENU[Designation],0),1)</f>
        <v>Accompagnement</v>
      </c>
      <c r="G28" s="9" t="str">
        <f>INDEX(MENU[[Categorie]:[UDM]],MATCH(VENTE[[#This Row],[Designation]],MENU[Designation],0),3)</f>
        <v>portion</v>
      </c>
      <c r="H28">
        <v>1</v>
      </c>
    </row>
    <row r="29" spans="1:8" x14ac:dyDescent="0.25">
      <c r="A29" s="16" t="s">
        <v>148</v>
      </c>
      <c r="B29" s="8">
        <v>45631</v>
      </c>
      <c r="C29" s="14" t="s">
        <v>159</v>
      </c>
      <c r="D29" s="14" t="s">
        <v>151</v>
      </c>
      <c r="E29" t="s">
        <v>106</v>
      </c>
      <c r="F29" s="9" t="s">
        <v>165</v>
      </c>
      <c r="G29" s="9" t="s">
        <v>17</v>
      </c>
      <c r="H29">
        <v>2</v>
      </c>
    </row>
    <row r="30" spans="1:8" x14ac:dyDescent="0.25">
      <c r="A30" s="16" t="s">
        <v>148</v>
      </c>
      <c r="B30" s="8">
        <v>45631</v>
      </c>
      <c r="C30" s="14" t="s">
        <v>159</v>
      </c>
      <c r="D30" s="14" t="s">
        <v>151</v>
      </c>
      <c r="E30" t="s">
        <v>10</v>
      </c>
      <c r="F30" s="9" t="str">
        <f>INDEX(MENU[[Categorie]:[UDM]],MATCH(VENTE[[#This Row],[Designation]],MENU[Designation],0),1)</f>
        <v>Bar</v>
      </c>
      <c r="G30" s="9" t="str">
        <f>INDEX(MENU[[Categorie]:[UDM]],MATCH(VENTE[[#This Row],[Designation]],MENU[Designation],0),3)</f>
        <v>btl</v>
      </c>
      <c r="H30">
        <v>1</v>
      </c>
    </row>
    <row r="31" spans="1:8" x14ac:dyDescent="0.25">
      <c r="A31" s="16" t="s">
        <v>148</v>
      </c>
      <c r="B31" s="8">
        <v>45631</v>
      </c>
      <c r="C31" s="14" t="s">
        <v>159</v>
      </c>
      <c r="D31" s="14" t="s">
        <v>151</v>
      </c>
      <c r="E31" t="s">
        <v>28</v>
      </c>
      <c r="F31" s="9" t="str">
        <f>INDEX(MENU[[Categorie]:[UDM]],MATCH(VENTE[[#This Row],[Designation]],MENU[Designation],0),1)</f>
        <v>Bar</v>
      </c>
      <c r="G31" s="9" t="str">
        <f>INDEX(MENU[[Categorie]:[UDM]],MATCH(VENTE[[#This Row],[Designation]],MENU[Designation],0),3)</f>
        <v>btl</v>
      </c>
      <c r="H31">
        <v>1</v>
      </c>
    </row>
    <row r="32" spans="1:8" x14ac:dyDescent="0.25">
      <c r="A32" s="16" t="s">
        <v>148</v>
      </c>
      <c r="B32" s="8">
        <v>45631</v>
      </c>
      <c r="C32" s="14" t="s">
        <v>159</v>
      </c>
      <c r="D32" s="14" t="s">
        <v>151</v>
      </c>
      <c r="E32" t="s">
        <v>33</v>
      </c>
      <c r="F32" s="9" t="str">
        <f>INDEX(MENU[[Categorie]:[UDM]],MATCH(VENTE[[#This Row],[Designation]],MENU[Designation],0),1)</f>
        <v>Bar</v>
      </c>
      <c r="G32" s="9" t="str">
        <f>INDEX(MENU[[Categorie]:[UDM]],MATCH(VENTE[[#This Row],[Designation]],MENU[Designation],0),3)</f>
        <v>btl</v>
      </c>
      <c r="H32">
        <v>4</v>
      </c>
    </row>
    <row r="33" spans="1:8" x14ac:dyDescent="0.25">
      <c r="A33" s="16" t="s">
        <v>148</v>
      </c>
      <c r="B33" s="8">
        <v>45631</v>
      </c>
      <c r="C33" s="14" t="s">
        <v>159</v>
      </c>
      <c r="D33" s="14" t="s">
        <v>151</v>
      </c>
      <c r="E33" t="s">
        <v>8</v>
      </c>
      <c r="F33" s="9" t="str">
        <f>INDEX(MENU[[Categorie]:[UDM]],MATCH(VENTE[[#This Row],[Designation]],MENU[Designation],0),1)</f>
        <v>Accompagnement</v>
      </c>
      <c r="G33" s="9" t="str">
        <f>INDEX(MENU[[Categorie]:[UDM]],MATCH(VENTE[[#This Row],[Designation]],MENU[Designation],0),3)</f>
        <v>portion</v>
      </c>
      <c r="H33">
        <v>1</v>
      </c>
    </row>
    <row r="34" spans="1:8" x14ac:dyDescent="0.25">
      <c r="A34" s="16" t="s">
        <v>148</v>
      </c>
      <c r="B34" s="8">
        <v>45631</v>
      </c>
      <c r="C34" s="14" t="s">
        <v>159</v>
      </c>
      <c r="D34" s="14" t="s">
        <v>151</v>
      </c>
      <c r="E34" t="s">
        <v>140</v>
      </c>
      <c r="F34" s="9" t="str">
        <f>INDEX(MENU[[Categorie]:[UDM]],MATCH(VENTE[[#This Row],[Designation]],MENU[Designation],0),1)</f>
        <v>Service</v>
      </c>
      <c r="G34" s="9" t="str">
        <f>INDEX(MENU[[Categorie]:[UDM]],MATCH(VENTE[[#This Row],[Designation]],MENU[Designation],0),3)</f>
        <v>service</v>
      </c>
      <c r="H34">
        <v>1</v>
      </c>
    </row>
    <row r="35" spans="1:8" x14ac:dyDescent="0.25">
      <c r="A35" s="16" t="s">
        <v>148</v>
      </c>
      <c r="B35" s="8">
        <v>45631</v>
      </c>
      <c r="C35" s="14" t="s">
        <v>159</v>
      </c>
      <c r="D35" s="14" t="s">
        <v>151</v>
      </c>
      <c r="E35" t="s">
        <v>84</v>
      </c>
      <c r="F35" s="9" t="str">
        <f>INDEX(MENU[[Categorie]:[UDM]],MATCH(VENTE[[#This Row],[Designation]],MENU[Designation],0),1)</f>
        <v>Plat Chaud</v>
      </c>
      <c r="G35" s="9" t="str">
        <f>INDEX(MENU[[Categorie]:[UDM]],MATCH(VENTE[[#This Row],[Designation]],MENU[Designation],0),3)</f>
        <v>plat</v>
      </c>
      <c r="H35">
        <v>1</v>
      </c>
    </row>
    <row r="36" spans="1:8" x14ac:dyDescent="0.25">
      <c r="A36" s="16" t="s">
        <v>148</v>
      </c>
      <c r="B36" s="8">
        <v>45632</v>
      </c>
      <c r="C36" s="14" t="s">
        <v>160</v>
      </c>
      <c r="D36" s="14" t="s">
        <v>152</v>
      </c>
      <c r="E36" t="s">
        <v>10</v>
      </c>
      <c r="F36" s="9" t="str">
        <f>INDEX(MENU[[Categorie]:[UDM]],MATCH(VENTE[[#This Row],[Designation]],MENU[Designation],0),1)</f>
        <v>Bar</v>
      </c>
      <c r="G36" s="9" t="str">
        <f>INDEX(MENU[[Categorie]:[UDM]],MATCH(VENTE[[#This Row],[Designation]],MENU[Designation],0),3)</f>
        <v>btl</v>
      </c>
      <c r="H36">
        <v>1</v>
      </c>
    </row>
    <row r="37" spans="1:8" x14ac:dyDescent="0.25">
      <c r="A37" s="16" t="s">
        <v>148</v>
      </c>
      <c r="B37" s="8">
        <v>45632</v>
      </c>
      <c r="C37" s="14" t="s">
        <v>160</v>
      </c>
      <c r="D37" s="14" t="s">
        <v>152</v>
      </c>
      <c r="E37" t="s">
        <v>26</v>
      </c>
      <c r="F37" s="9" t="str">
        <f>INDEX(MENU[[Categorie]:[UDM]],MATCH(VENTE[[#This Row],[Designation]],MENU[Designation],0),1)</f>
        <v>Bar</v>
      </c>
      <c r="G37" s="9" t="str">
        <f>INDEX(MENU[[Categorie]:[UDM]],MATCH(VENTE[[#This Row],[Designation]],MENU[Designation],0),3)</f>
        <v>btl</v>
      </c>
      <c r="H37">
        <v>2</v>
      </c>
    </row>
    <row r="38" spans="1:8" x14ac:dyDescent="0.25">
      <c r="A38" s="16" t="s">
        <v>148</v>
      </c>
      <c r="B38" s="8">
        <v>45632</v>
      </c>
      <c r="C38" s="14" t="s">
        <v>160</v>
      </c>
      <c r="D38" s="14" t="s">
        <v>152</v>
      </c>
      <c r="E38" t="s">
        <v>23</v>
      </c>
      <c r="F38" s="9" t="str">
        <f>INDEX(MENU[[Categorie]:[UDM]],MATCH(VENTE[[#This Row],[Designation]],MENU[Designation],0),1)</f>
        <v>Bar</v>
      </c>
      <c r="G38" s="9" t="str">
        <f>INDEX(MENU[[Categorie]:[UDM]],MATCH(VENTE[[#This Row],[Designation]],MENU[Designation],0),3)</f>
        <v>btl</v>
      </c>
      <c r="H38">
        <v>1</v>
      </c>
    </row>
    <row r="39" spans="1:8" x14ac:dyDescent="0.25">
      <c r="A39" s="16" t="s">
        <v>148</v>
      </c>
      <c r="B39" s="8">
        <v>45632</v>
      </c>
      <c r="C39" s="14" t="s">
        <v>160</v>
      </c>
      <c r="D39" s="14" t="s">
        <v>152</v>
      </c>
      <c r="E39" t="s">
        <v>33</v>
      </c>
      <c r="F39" s="9" t="str">
        <f>INDEX(MENU[[Categorie]:[UDM]],MATCH(VENTE[[#This Row],[Designation]],MENU[Designation],0),1)</f>
        <v>Bar</v>
      </c>
      <c r="G39" s="9" t="str">
        <f>INDEX(MENU[[Categorie]:[UDM]],MATCH(VENTE[[#This Row],[Designation]],MENU[Designation],0),3)</f>
        <v>btl</v>
      </c>
      <c r="H39">
        <v>3</v>
      </c>
    </row>
    <row r="40" spans="1:8" x14ac:dyDescent="0.25">
      <c r="A40" s="16" t="s">
        <v>148</v>
      </c>
      <c r="B40" s="8">
        <v>45632</v>
      </c>
      <c r="C40" s="14" t="s">
        <v>160</v>
      </c>
      <c r="D40" s="14" t="s">
        <v>152</v>
      </c>
      <c r="E40" t="s">
        <v>8</v>
      </c>
      <c r="F40" s="9" t="str">
        <f>INDEX(MENU[[Categorie]:[UDM]],MATCH(VENTE[[#This Row],[Designation]],MENU[Designation],0),1)</f>
        <v>Accompagnement</v>
      </c>
      <c r="G40" s="9" t="str">
        <f>INDEX(MENU[[Categorie]:[UDM]],MATCH(VENTE[[#This Row],[Designation]],MENU[Designation],0),3)</f>
        <v>portion</v>
      </c>
      <c r="H40">
        <v>3</v>
      </c>
    </row>
    <row r="41" spans="1:8" x14ac:dyDescent="0.25">
      <c r="A41" s="16" t="s">
        <v>148</v>
      </c>
      <c r="B41" s="8">
        <v>45632</v>
      </c>
      <c r="C41" s="14" t="s">
        <v>160</v>
      </c>
      <c r="D41" s="14" t="s">
        <v>152</v>
      </c>
      <c r="E41" t="s">
        <v>85</v>
      </c>
      <c r="F41" s="9" t="str">
        <f>INDEX(MENU[[Categorie]:[UDM]],MATCH(VENTE[[#This Row],[Designation]],MENU[Designation],0),1)</f>
        <v>Plat Chaud</v>
      </c>
      <c r="G41" s="9" t="str">
        <f>INDEX(MENU[[Categorie]:[UDM]],MATCH(VENTE[[#This Row],[Designation]],MENU[Designation],0),3)</f>
        <v>plat</v>
      </c>
      <c r="H41">
        <v>1</v>
      </c>
    </row>
    <row r="42" spans="1:8" x14ac:dyDescent="0.25">
      <c r="A42" s="16" t="s">
        <v>148</v>
      </c>
      <c r="B42" s="8">
        <v>45632</v>
      </c>
      <c r="C42" s="14" t="s">
        <v>160</v>
      </c>
      <c r="D42" s="14" t="s">
        <v>152</v>
      </c>
      <c r="E42" t="s">
        <v>84</v>
      </c>
      <c r="F42" s="9" t="str">
        <f>INDEX(MENU[[Categorie]:[UDM]],MATCH(VENTE[[#This Row],[Designation]],MENU[Designation],0),1)</f>
        <v>Plat Chaud</v>
      </c>
      <c r="G42" s="9" t="str">
        <f>INDEX(MENU[[Categorie]:[UDM]],MATCH(VENTE[[#This Row],[Designation]],MENU[Designation],0),3)</f>
        <v>plat</v>
      </c>
      <c r="H42">
        <v>2</v>
      </c>
    </row>
    <row r="43" spans="1:8" x14ac:dyDescent="0.25">
      <c r="A43" s="16" t="s">
        <v>148</v>
      </c>
      <c r="B43" s="8">
        <v>45632</v>
      </c>
      <c r="C43" s="14" t="s">
        <v>160</v>
      </c>
      <c r="D43" s="14" t="s">
        <v>152</v>
      </c>
      <c r="E43" t="s">
        <v>100</v>
      </c>
      <c r="F43" s="9" t="str">
        <f>INDEX(MENU[[Categorie]:[UDM]],MATCH(VENTE[[#This Row],[Designation]],MENU[Designation],0),1)</f>
        <v>Petit Dej</v>
      </c>
      <c r="G43" s="9" t="str">
        <f>INDEX(MENU[[Categorie]:[UDM]],MATCH(VENTE[[#This Row],[Designation]],MENU[Designation],0),3)</f>
        <v>tasse</v>
      </c>
      <c r="H43">
        <v>1</v>
      </c>
    </row>
    <row r="44" spans="1:8" x14ac:dyDescent="0.25">
      <c r="A44" s="16" t="s">
        <v>148</v>
      </c>
      <c r="B44" s="8">
        <v>45633</v>
      </c>
      <c r="C44" s="14" t="s">
        <v>161</v>
      </c>
      <c r="D44" s="14" t="s">
        <v>153</v>
      </c>
      <c r="E44" t="s">
        <v>106</v>
      </c>
      <c r="F44" s="9" t="str">
        <f>INDEX(MENU[[Categorie]:[UDM]],MATCH(VENTE[[#This Row],[Designation]],MENU[Designation],0),1)</f>
        <v>Bar</v>
      </c>
      <c r="G44" s="9" t="str">
        <f>INDEX(MENU[[Categorie]:[UDM]],MATCH(VENTE[[#This Row],[Designation]],MENU[Designation],0),3)</f>
        <v>btl</v>
      </c>
      <c r="H44">
        <v>1</v>
      </c>
    </row>
    <row r="45" spans="1:8" x14ac:dyDescent="0.25">
      <c r="A45" s="16" t="s">
        <v>148</v>
      </c>
      <c r="B45" s="8">
        <v>45633</v>
      </c>
      <c r="C45" s="14" t="s">
        <v>161</v>
      </c>
      <c r="D45" s="14" t="s">
        <v>153</v>
      </c>
      <c r="E45" t="s">
        <v>22</v>
      </c>
      <c r="F45" s="9" t="str">
        <f>INDEX(MENU[[Categorie]:[UDM]],MATCH(VENTE[[#This Row],[Designation]],MENU[Designation],0),1)</f>
        <v>Bar</v>
      </c>
      <c r="G45" s="9" t="str">
        <f>INDEX(MENU[[Categorie]:[UDM]],MATCH(VENTE[[#This Row],[Designation]],MENU[Designation],0),3)</f>
        <v>btl</v>
      </c>
      <c r="H45">
        <v>1</v>
      </c>
    </row>
    <row r="46" spans="1:8" x14ac:dyDescent="0.25">
      <c r="A46" s="16" t="s">
        <v>148</v>
      </c>
      <c r="B46" s="8">
        <v>45633</v>
      </c>
      <c r="C46" s="14" t="s">
        <v>161</v>
      </c>
      <c r="D46" s="14" t="s">
        <v>153</v>
      </c>
      <c r="E46" t="s">
        <v>32</v>
      </c>
      <c r="F46" s="9" t="str">
        <f>INDEX(MENU[[Categorie]:[UDM]],MATCH(VENTE[[#This Row],[Designation]],MENU[Designation],0),1)</f>
        <v>Bar</v>
      </c>
      <c r="G46" s="9" t="str">
        <f>INDEX(MENU[[Categorie]:[UDM]],MATCH(VENTE[[#This Row],[Designation]],MENU[Designation],0),3)</f>
        <v>btl</v>
      </c>
      <c r="H46">
        <v>1</v>
      </c>
    </row>
    <row r="47" spans="1:8" x14ac:dyDescent="0.25">
      <c r="A47" s="16" t="s">
        <v>148</v>
      </c>
      <c r="B47" s="8">
        <v>45633</v>
      </c>
      <c r="C47" s="14" t="s">
        <v>161</v>
      </c>
      <c r="D47" s="14" t="s">
        <v>153</v>
      </c>
      <c r="E47" t="s">
        <v>33</v>
      </c>
      <c r="F47" s="9" t="str">
        <f>INDEX(MENU[[Categorie]:[UDM]],MATCH(VENTE[[#This Row],[Designation]],MENU[Designation],0),1)</f>
        <v>Bar</v>
      </c>
      <c r="G47" s="9" t="str">
        <f>INDEX(MENU[[Categorie]:[UDM]],MATCH(VENTE[[#This Row],[Designation]],MENU[Designation],0),3)</f>
        <v>btl</v>
      </c>
      <c r="H47">
        <v>2</v>
      </c>
    </row>
    <row r="48" spans="1:8" x14ac:dyDescent="0.25">
      <c r="A48" s="16" t="s">
        <v>148</v>
      </c>
      <c r="B48" s="8">
        <v>45633</v>
      </c>
      <c r="C48" s="14" t="s">
        <v>161</v>
      </c>
      <c r="D48" s="14" t="s">
        <v>153</v>
      </c>
      <c r="E48" t="s">
        <v>126</v>
      </c>
      <c r="F48" s="9" t="str">
        <f>INDEX(MENU[[Categorie]:[UDM]],MATCH(VENTE[[#This Row],[Designation]],MENU[Designation],0),1)</f>
        <v>Petit Dej</v>
      </c>
      <c r="G48" s="9" t="str">
        <f>INDEX(MENU[[Categorie]:[UDM]],MATCH(VENTE[[#This Row],[Designation]],MENU[Designation],0),3)</f>
        <v>plat</v>
      </c>
      <c r="H48">
        <v>2</v>
      </c>
    </row>
    <row r="49" spans="1:8" x14ac:dyDescent="0.25">
      <c r="A49" s="16" t="s">
        <v>148</v>
      </c>
      <c r="B49" s="8">
        <v>45635</v>
      </c>
      <c r="C49" s="14" t="s">
        <v>162</v>
      </c>
      <c r="D49" s="14" t="s">
        <v>154</v>
      </c>
      <c r="E49" t="s">
        <v>106</v>
      </c>
      <c r="F49" s="9" t="str">
        <f>INDEX(MENU[[Categorie]:[UDM]],MATCH(VENTE[[#This Row],[Designation]],MENU[Designation],0),1)</f>
        <v>Bar</v>
      </c>
      <c r="G49" s="9" t="str">
        <f>INDEX(MENU[[Categorie]:[UDM]],MATCH(VENTE[[#This Row],[Designation]],MENU[Designation],0),3)</f>
        <v>btl</v>
      </c>
      <c r="H49">
        <v>1</v>
      </c>
    </row>
    <row r="50" spans="1:8" x14ac:dyDescent="0.25">
      <c r="A50" s="16" t="s">
        <v>148</v>
      </c>
      <c r="B50" s="8">
        <v>45635</v>
      </c>
      <c r="C50" s="14" t="s">
        <v>162</v>
      </c>
      <c r="D50" s="14" t="s">
        <v>154</v>
      </c>
      <c r="E50" t="s">
        <v>26</v>
      </c>
      <c r="F50" s="9" t="str">
        <f>INDEX(MENU[[Categorie]:[UDM]],MATCH(VENTE[[#This Row],[Designation]],MENU[Designation],0),1)</f>
        <v>Bar</v>
      </c>
      <c r="G50" s="9" t="str">
        <f>INDEX(MENU[[Categorie]:[UDM]],MATCH(VENTE[[#This Row],[Designation]],MENU[Designation],0),3)</f>
        <v>btl</v>
      </c>
      <c r="H50">
        <v>6</v>
      </c>
    </row>
    <row r="51" spans="1:8" x14ac:dyDescent="0.25">
      <c r="A51" s="16" t="s">
        <v>148</v>
      </c>
      <c r="B51" s="8">
        <v>45635</v>
      </c>
      <c r="C51" s="14" t="s">
        <v>162</v>
      </c>
      <c r="D51" s="14" t="s">
        <v>154</v>
      </c>
      <c r="E51" t="s">
        <v>22</v>
      </c>
      <c r="F51" s="9" t="str">
        <f>INDEX(MENU[[Categorie]:[UDM]],MATCH(VENTE[[#This Row],[Designation]],MENU[Designation],0),1)</f>
        <v>Bar</v>
      </c>
      <c r="G51" s="9" t="str">
        <f>INDEX(MENU[[Categorie]:[UDM]],MATCH(VENTE[[#This Row],[Designation]],MENU[Designation],0),3)</f>
        <v>btl</v>
      </c>
      <c r="H51">
        <v>1</v>
      </c>
    </row>
    <row r="52" spans="1:8" x14ac:dyDescent="0.25">
      <c r="A52" s="16" t="s">
        <v>148</v>
      </c>
      <c r="B52" s="8">
        <v>45635</v>
      </c>
      <c r="C52" s="14" t="s">
        <v>162</v>
      </c>
      <c r="D52" s="14" t="s">
        <v>154</v>
      </c>
      <c r="E52" t="s">
        <v>23</v>
      </c>
      <c r="F52" s="9" t="str">
        <f>INDEX(MENU[[Categorie]:[UDM]],MATCH(VENTE[[#This Row],[Designation]],MENU[Designation],0),1)</f>
        <v>Bar</v>
      </c>
      <c r="G52" s="9" t="str">
        <f>INDEX(MENU[[Categorie]:[UDM]],MATCH(VENTE[[#This Row],[Designation]],MENU[Designation],0),3)</f>
        <v>btl</v>
      </c>
      <c r="H52">
        <v>1</v>
      </c>
    </row>
    <row r="53" spans="1:8" x14ac:dyDescent="0.25">
      <c r="A53" s="16" t="s">
        <v>148</v>
      </c>
      <c r="B53" s="8">
        <v>45635</v>
      </c>
      <c r="C53" s="14" t="s">
        <v>162</v>
      </c>
      <c r="D53" s="14" t="s">
        <v>154</v>
      </c>
      <c r="E53" t="s">
        <v>37</v>
      </c>
      <c r="F53" s="9" t="str">
        <f>INDEX(MENU[[Categorie]:[UDM]],MATCH(VENTE[[#This Row],[Designation]],MENU[Designation],0),1)</f>
        <v>Bar</v>
      </c>
      <c r="G53" s="9" t="str">
        <f>INDEX(MENU[[Categorie]:[UDM]],MATCH(VENTE[[#This Row],[Designation]],MENU[Designation],0),3)</f>
        <v>btl</v>
      </c>
      <c r="H53">
        <v>1</v>
      </c>
    </row>
    <row r="54" spans="1:8" x14ac:dyDescent="0.25">
      <c r="A54" s="16" t="s">
        <v>148</v>
      </c>
      <c r="B54" s="8">
        <v>45635</v>
      </c>
      <c r="C54" s="14" t="s">
        <v>162</v>
      </c>
      <c r="D54" s="14" t="s">
        <v>154</v>
      </c>
      <c r="E54" t="s">
        <v>25</v>
      </c>
      <c r="F54" s="9" t="str">
        <f>INDEX(MENU[[Categorie]:[UDM]],MATCH(VENTE[[#This Row],[Designation]],MENU[Designation],0),1)</f>
        <v>Bar</v>
      </c>
      <c r="G54" s="9" t="str">
        <f>INDEX(MENU[[Categorie]:[UDM]],MATCH(VENTE[[#This Row],[Designation]],MENU[Designation],0),3)</f>
        <v>btl</v>
      </c>
      <c r="H54">
        <v>1</v>
      </c>
    </row>
    <row r="55" spans="1:8" x14ac:dyDescent="0.25">
      <c r="A55" s="16" t="s">
        <v>148</v>
      </c>
      <c r="B55" s="8">
        <v>45635</v>
      </c>
      <c r="C55" s="14" t="s">
        <v>162</v>
      </c>
      <c r="D55" s="14" t="s">
        <v>154</v>
      </c>
      <c r="E55" t="s">
        <v>33</v>
      </c>
      <c r="F55" s="9" t="str">
        <f>INDEX(MENU[[Categorie]:[UDM]],MATCH(VENTE[[#This Row],[Designation]],MENU[Designation],0),1)</f>
        <v>Bar</v>
      </c>
      <c r="G55" s="9" t="str">
        <f>INDEX(MENU[[Categorie]:[UDM]],MATCH(VENTE[[#This Row],[Designation]],MENU[Designation],0),3)</f>
        <v>btl</v>
      </c>
      <c r="H55">
        <v>5</v>
      </c>
    </row>
    <row r="56" spans="1:8" x14ac:dyDescent="0.25">
      <c r="A56" s="16" t="s">
        <v>148</v>
      </c>
      <c r="B56" s="8">
        <v>45635</v>
      </c>
      <c r="C56" s="14" t="s">
        <v>162</v>
      </c>
      <c r="D56" s="14" t="s">
        <v>154</v>
      </c>
      <c r="E56" t="s">
        <v>24</v>
      </c>
      <c r="F56" s="9" t="str">
        <f>INDEX(MENU[[Categorie]:[UDM]],MATCH(VENTE[[#This Row],[Designation]],MENU[Designation],0),1)</f>
        <v>Bar</v>
      </c>
      <c r="G56" s="9" t="str">
        <f>INDEX(MENU[[Categorie]:[UDM]],MATCH(VENTE[[#This Row],[Designation]],MENU[Designation],0),3)</f>
        <v>btl</v>
      </c>
      <c r="H56">
        <v>1</v>
      </c>
    </row>
    <row r="57" spans="1:8" x14ac:dyDescent="0.25">
      <c r="A57" s="16" t="s">
        <v>148</v>
      </c>
      <c r="B57" s="8">
        <v>45636</v>
      </c>
      <c r="C57" s="14" t="s">
        <v>163</v>
      </c>
      <c r="D57" s="14" t="s">
        <v>155</v>
      </c>
      <c r="E57" t="s">
        <v>104</v>
      </c>
      <c r="F57" s="9" t="str">
        <f>INDEX(MENU[[Categorie]:[UDM]],MATCH(VENTE[[#This Row],[Designation]],MENU[Designation],0),1)</f>
        <v>Bar</v>
      </c>
      <c r="G57" s="9" t="str">
        <f>INDEX(MENU[[Categorie]:[UDM]],MATCH(VENTE[[#This Row],[Designation]],MENU[Designation],0),3)</f>
        <v>btl</v>
      </c>
      <c r="H57">
        <v>1</v>
      </c>
    </row>
    <row r="58" spans="1:8" x14ac:dyDescent="0.25">
      <c r="A58" s="16" t="s">
        <v>148</v>
      </c>
      <c r="B58" s="8">
        <v>45636</v>
      </c>
      <c r="C58" s="14" t="s">
        <v>163</v>
      </c>
      <c r="D58" s="14" t="s">
        <v>155</v>
      </c>
      <c r="E58" t="s">
        <v>39</v>
      </c>
      <c r="F58" s="9" t="str">
        <f>INDEX(MENU[[Categorie]:[UDM]],MATCH(VENTE[[#This Row],[Designation]],MENU[Designation],0),1)</f>
        <v>Bar</v>
      </c>
      <c r="G58" s="9" t="str">
        <f>INDEX(MENU[[Categorie]:[UDM]],MATCH(VENTE[[#This Row],[Designation]],MENU[Designation],0),3)</f>
        <v>btl</v>
      </c>
      <c r="H58">
        <v>1</v>
      </c>
    </row>
    <row r="59" spans="1:8" x14ac:dyDescent="0.25">
      <c r="A59" s="16" t="s">
        <v>148</v>
      </c>
      <c r="B59" s="8">
        <v>45636</v>
      </c>
      <c r="C59" s="14" t="s">
        <v>163</v>
      </c>
      <c r="D59" s="14" t="s">
        <v>155</v>
      </c>
      <c r="E59" t="s">
        <v>22</v>
      </c>
      <c r="F59" s="9" t="str">
        <f>INDEX(MENU[[Categorie]:[UDM]],MATCH(VENTE[[#This Row],[Designation]],MENU[Designation],0),1)</f>
        <v>Bar</v>
      </c>
      <c r="G59" s="9" t="str">
        <f>INDEX(MENU[[Categorie]:[UDM]],MATCH(VENTE[[#This Row],[Designation]],MENU[Designation],0),3)</f>
        <v>btl</v>
      </c>
      <c r="H59">
        <v>1</v>
      </c>
    </row>
    <row r="60" spans="1:8" x14ac:dyDescent="0.25">
      <c r="A60" s="16" t="s">
        <v>148</v>
      </c>
      <c r="B60" s="8">
        <v>45636</v>
      </c>
      <c r="C60" s="14" t="s">
        <v>163</v>
      </c>
      <c r="D60" s="14" t="s">
        <v>155</v>
      </c>
      <c r="E60" t="s">
        <v>31</v>
      </c>
      <c r="F60" s="9" t="str">
        <f>INDEX(MENU[[Categorie]:[UDM]],MATCH(VENTE[[#This Row],[Designation]],MENU[Designation],0),1)</f>
        <v>Bar</v>
      </c>
      <c r="G60" s="9" t="str">
        <f>INDEX(MENU[[Categorie]:[UDM]],MATCH(VENTE[[#This Row],[Designation]],MENU[Designation],0),3)</f>
        <v>btl</v>
      </c>
      <c r="H60">
        <v>2</v>
      </c>
    </row>
    <row r="61" spans="1:8" x14ac:dyDescent="0.25">
      <c r="A61" s="16" t="s">
        <v>148</v>
      </c>
      <c r="B61" s="8">
        <v>45636</v>
      </c>
      <c r="C61" s="14" t="s">
        <v>163</v>
      </c>
      <c r="D61" s="14" t="s">
        <v>155</v>
      </c>
      <c r="E61" t="s">
        <v>5</v>
      </c>
      <c r="F61" s="9" t="str">
        <f>INDEX(MENU[[Categorie]:[UDM]],MATCH(VENTE[[#This Row],[Designation]],MENU[Designation],0),1)</f>
        <v>Accompagnement</v>
      </c>
      <c r="G61" s="9" t="str">
        <f>INDEX(MENU[[Categorie]:[UDM]],MATCH(VENTE[[#This Row],[Designation]],MENU[Designation],0),3)</f>
        <v>portion</v>
      </c>
      <c r="H61">
        <v>2</v>
      </c>
    </row>
    <row r="62" spans="1:8" x14ac:dyDescent="0.25">
      <c r="A62" s="16" t="s">
        <v>148</v>
      </c>
      <c r="B62" s="8">
        <v>45636</v>
      </c>
      <c r="C62" s="14" t="s">
        <v>163</v>
      </c>
      <c r="D62" s="14" t="s">
        <v>155</v>
      </c>
      <c r="E62" t="s">
        <v>8</v>
      </c>
      <c r="F62" s="9" t="str">
        <f>INDEX(MENU[[Categorie]:[UDM]],MATCH(VENTE[[#This Row],[Designation]],MENU[Designation],0),1)</f>
        <v>Accompagnement</v>
      </c>
      <c r="G62" s="9" t="str">
        <f>INDEX(MENU[[Categorie]:[UDM]],MATCH(VENTE[[#This Row],[Designation]],MENU[Designation],0),3)</f>
        <v>portion</v>
      </c>
      <c r="H62">
        <v>1</v>
      </c>
    </row>
    <row r="63" spans="1:8" x14ac:dyDescent="0.25">
      <c r="A63" s="16" t="s">
        <v>148</v>
      </c>
      <c r="B63" s="8">
        <v>45636</v>
      </c>
      <c r="C63" s="14" t="s">
        <v>163</v>
      </c>
      <c r="D63" s="14" t="s">
        <v>155</v>
      </c>
      <c r="E63" t="s">
        <v>126</v>
      </c>
      <c r="F63" s="9" t="str">
        <f>INDEX(MENU[[Categorie]:[UDM]],MATCH(VENTE[[#This Row],[Designation]],MENU[Designation],0),1)</f>
        <v>Petit Dej</v>
      </c>
      <c r="G63" s="9" t="str">
        <f>INDEX(MENU[[Categorie]:[UDM]],MATCH(VENTE[[#This Row],[Designation]],MENU[Designation],0),3)</f>
        <v>plat</v>
      </c>
      <c r="H63">
        <v>3</v>
      </c>
    </row>
    <row r="64" spans="1:8" x14ac:dyDescent="0.25">
      <c r="A64" s="16" t="s">
        <v>148</v>
      </c>
      <c r="B64" s="8">
        <v>45636</v>
      </c>
      <c r="C64" s="14" t="s">
        <v>163</v>
      </c>
      <c r="D64" s="14" t="s">
        <v>155</v>
      </c>
      <c r="E64" t="s">
        <v>100</v>
      </c>
      <c r="F64" s="9" t="str">
        <f>INDEX(MENU[[Categorie]:[UDM]],MATCH(VENTE[[#This Row],[Designation]],MENU[Designation],0),1)</f>
        <v>Petit Dej</v>
      </c>
      <c r="G64" s="9" t="str">
        <f>INDEX(MENU[[Categorie]:[UDM]],MATCH(VENTE[[#This Row],[Designation]],MENU[Designation],0),3)</f>
        <v>tasse</v>
      </c>
      <c r="H64">
        <v>2</v>
      </c>
    </row>
    <row r="65" spans="1:8" x14ac:dyDescent="0.25">
      <c r="A65" s="16" t="s">
        <v>148</v>
      </c>
      <c r="B65" s="8">
        <v>45637</v>
      </c>
      <c r="C65" s="14" t="s">
        <v>167</v>
      </c>
      <c r="D65" s="14" t="s">
        <v>166</v>
      </c>
      <c r="E65" t="s">
        <v>106</v>
      </c>
      <c r="F65" s="9" t="str">
        <f>INDEX(MENU[[Categorie]:[UDM]],MATCH(VENTE[[#This Row],[Designation]],MENU[Designation],0),1)</f>
        <v>Bar</v>
      </c>
      <c r="G65" s="9" t="str">
        <f>INDEX(MENU[[Categorie]:[UDM]],MATCH(VENTE[[#This Row],[Designation]],MENU[Designation],0),3)</f>
        <v>btl</v>
      </c>
      <c r="H65">
        <v>1</v>
      </c>
    </row>
    <row r="66" spans="1:8" x14ac:dyDescent="0.25">
      <c r="A66" s="16" t="s">
        <v>148</v>
      </c>
      <c r="B66" s="8">
        <v>45637</v>
      </c>
      <c r="C66" s="14" t="s">
        <v>167</v>
      </c>
      <c r="D66" s="14" t="s">
        <v>166</v>
      </c>
      <c r="E66" t="s">
        <v>31</v>
      </c>
      <c r="F66" s="9" t="str">
        <f>INDEX(MENU[[Categorie]:[UDM]],MATCH(VENTE[[#This Row],[Designation]],MENU[Designation],0),1)</f>
        <v>Bar</v>
      </c>
      <c r="G66" s="9" t="str">
        <f>INDEX(MENU[[Categorie]:[UDM]],MATCH(VENTE[[#This Row],[Designation]],MENU[Designation],0),3)</f>
        <v>btl</v>
      </c>
      <c r="H66">
        <v>2</v>
      </c>
    </row>
    <row r="67" spans="1:8" x14ac:dyDescent="0.25">
      <c r="A67" s="16" t="s">
        <v>148</v>
      </c>
      <c r="B67" s="8">
        <v>45637</v>
      </c>
      <c r="C67" s="14" t="s">
        <v>167</v>
      </c>
      <c r="D67" s="14" t="s">
        <v>166</v>
      </c>
      <c r="E67" t="s">
        <v>32</v>
      </c>
      <c r="F67" s="9" t="str">
        <f>INDEX(MENU[[Categorie]:[UDM]],MATCH(VENTE[[#This Row],[Designation]],MENU[Designation],0),1)</f>
        <v>Bar</v>
      </c>
      <c r="G67" s="9" t="str">
        <f>INDEX(MENU[[Categorie]:[UDM]],MATCH(VENTE[[#This Row],[Designation]],MENU[Designation],0),3)</f>
        <v>btl</v>
      </c>
      <c r="H67">
        <v>2</v>
      </c>
    </row>
    <row r="68" spans="1:8" x14ac:dyDescent="0.25">
      <c r="A68" s="16" t="s">
        <v>148</v>
      </c>
      <c r="B68" s="8">
        <v>45637</v>
      </c>
      <c r="C68" s="14" t="s">
        <v>167</v>
      </c>
      <c r="D68" s="14" t="s">
        <v>166</v>
      </c>
      <c r="E68" t="s">
        <v>33</v>
      </c>
      <c r="F68" s="9" t="str">
        <f>INDEX(MENU[[Categorie]:[UDM]],MATCH(VENTE[[#This Row],[Designation]],MENU[Designation],0),1)</f>
        <v>Bar</v>
      </c>
      <c r="G68" s="9" t="str">
        <f>INDEX(MENU[[Categorie]:[UDM]],MATCH(VENTE[[#This Row],[Designation]],MENU[Designation],0),3)</f>
        <v>btl</v>
      </c>
      <c r="H68">
        <v>1</v>
      </c>
    </row>
    <row r="69" spans="1:8" x14ac:dyDescent="0.25">
      <c r="A69" s="16" t="s">
        <v>148</v>
      </c>
      <c r="B69" s="8">
        <v>45637</v>
      </c>
      <c r="C69" s="14" t="s">
        <v>167</v>
      </c>
      <c r="D69" s="14" t="s">
        <v>166</v>
      </c>
      <c r="E69" t="s">
        <v>5</v>
      </c>
      <c r="F69" s="9" t="str">
        <f>INDEX(MENU[[Categorie]:[UDM]],MATCH(VENTE[[#This Row],[Designation]],MENU[Designation],0),1)</f>
        <v>Accompagnement</v>
      </c>
      <c r="G69" s="9" t="str">
        <f>INDEX(MENU[[Categorie]:[UDM]],MATCH(VENTE[[#This Row],[Designation]],MENU[Designation],0),3)</f>
        <v>portion</v>
      </c>
      <c r="H69">
        <v>1</v>
      </c>
    </row>
    <row r="70" spans="1:8" x14ac:dyDescent="0.25">
      <c r="A70" s="16" t="s">
        <v>148</v>
      </c>
      <c r="B70" s="8">
        <v>45637</v>
      </c>
      <c r="C70" s="14" t="s">
        <v>167</v>
      </c>
      <c r="D70" s="14" t="s">
        <v>166</v>
      </c>
      <c r="E70" t="s">
        <v>140</v>
      </c>
      <c r="F70" s="9" t="str">
        <f>INDEX(MENU[[Categorie]:[UDM]],MATCH(VENTE[[#This Row],[Designation]],MENU[Designation],0),1)</f>
        <v>Service</v>
      </c>
      <c r="G70" s="9" t="str">
        <f>INDEX(MENU[[Categorie]:[UDM]],MATCH(VENTE[[#This Row],[Designation]],MENU[Designation],0),3)</f>
        <v>service</v>
      </c>
      <c r="H70">
        <v>1</v>
      </c>
    </row>
    <row r="71" spans="1:8" x14ac:dyDescent="0.25">
      <c r="A71" s="16" t="s">
        <v>148</v>
      </c>
      <c r="B71" s="8">
        <v>45637</v>
      </c>
      <c r="C71" s="14" t="s">
        <v>167</v>
      </c>
      <c r="D71" s="14" t="s">
        <v>166</v>
      </c>
      <c r="E71" t="s">
        <v>84</v>
      </c>
      <c r="F71" s="9" t="str">
        <f>INDEX(MENU[[Categorie]:[UDM]],MATCH(VENTE[[#This Row],[Designation]],MENU[Designation],0),1)</f>
        <v>Plat Chaud</v>
      </c>
      <c r="G71" s="9" t="str">
        <f>INDEX(MENU[[Categorie]:[UDM]],MATCH(VENTE[[#This Row],[Designation]],MENU[Designation],0),3)</f>
        <v>plat</v>
      </c>
      <c r="H71">
        <v>1</v>
      </c>
    </row>
    <row r="72" spans="1:8" x14ac:dyDescent="0.25">
      <c r="A72" s="16" t="s">
        <v>148</v>
      </c>
      <c r="B72" s="8">
        <v>45638</v>
      </c>
      <c r="C72" s="14" t="s">
        <v>170</v>
      </c>
      <c r="D72" s="14" t="s">
        <v>168</v>
      </c>
      <c r="E72" t="s">
        <v>106</v>
      </c>
      <c r="F72" s="9" t="str">
        <f>INDEX(MENU[[Categorie]:[UDM]],MATCH(VENTE[[#This Row],[Designation]],MENU[Designation],0),1)</f>
        <v>Bar</v>
      </c>
      <c r="G72" s="9" t="str">
        <f>INDEX(MENU[[Categorie]:[UDM]],MATCH(VENTE[[#This Row],[Designation]],MENU[Designation],0),3)</f>
        <v>btl</v>
      </c>
      <c r="H72">
        <v>1</v>
      </c>
    </row>
    <row r="73" spans="1:8" x14ac:dyDescent="0.25">
      <c r="A73" s="16" t="s">
        <v>148</v>
      </c>
      <c r="B73" s="8">
        <v>45638</v>
      </c>
      <c r="C73" s="14" t="s">
        <v>170</v>
      </c>
      <c r="D73" s="14" t="s">
        <v>168</v>
      </c>
      <c r="E73" t="s">
        <v>25</v>
      </c>
      <c r="F73" s="9" t="str">
        <f>INDEX(MENU[[Categorie]:[UDM]],MATCH(VENTE[[#This Row],[Designation]],MENU[Designation],0),1)</f>
        <v>Bar</v>
      </c>
      <c r="G73" s="9" t="str">
        <f>INDEX(MENU[[Categorie]:[UDM]],MATCH(VENTE[[#This Row],[Designation]],MENU[Designation],0),3)</f>
        <v>btl</v>
      </c>
      <c r="H73">
        <v>1</v>
      </c>
    </row>
    <row r="74" spans="1:8" x14ac:dyDescent="0.25">
      <c r="A74" s="16" t="s">
        <v>148</v>
      </c>
      <c r="B74" s="8">
        <v>45638</v>
      </c>
      <c r="C74" s="14" t="s">
        <v>170</v>
      </c>
      <c r="D74" s="14" t="s">
        <v>168</v>
      </c>
      <c r="E74" t="s">
        <v>24</v>
      </c>
      <c r="F74" s="9" t="str">
        <f>INDEX(MENU[[Categorie]:[UDM]],MATCH(VENTE[[#This Row],[Designation]],MENU[Designation],0),1)</f>
        <v>Bar</v>
      </c>
      <c r="G74" s="9" t="str">
        <f>INDEX(MENU[[Categorie]:[UDM]],MATCH(VENTE[[#This Row],[Designation]],MENU[Designation],0),3)</f>
        <v>btl</v>
      </c>
      <c r="H74">
        <v>2</v>
      </c>
    </row>
    <row r="75" spans="1:8" x14ac:dyDescent="0.25">
      <c r="A75" s="16" t="s">
        <v>148</v>
      </c>
      <c r="B75" s="8">
        <v>45639</v>
      </c>
      <c r="C75" s="14" t="s">
        <v>171</v>
      </c>
      <c r="D75" s="14" t="s">
        <v>169</v>
      </c>
      <c r="E75" t="s">
        <v>106</v>
      </c>
      <c r="F75" s="9" t="str">
        <f>INDEX(MENU[[Categorie]:[UDM]],MATCH(VENTE[[#This Row],[Designation]],MENU[Designation],0),1)</f>
        <v>Bar</v>
      </c>
      <c r="G75" s="9" t="str">
        <f>INDEX(MENU[[Categorie]:[UDM]],MATCH(VENTE[[#This Row],[Designation]],MENU[Designation],0),3)</f>
        <v>btl</v>
      </c>
      <c r="H75">
        <v>2</v>
      </c>
    </row>
    <row r="76" spans="1:8" x14ac:dyDescent="0.25">
      <c r="A76" s="16" t="s">
        <v>148</v>
      </c>
      <c r="B76" s="8">
        <v>45639</v>
      </c>
      <c r="C76" s="14" t="s">
        <v>171</v>
      </c>
      <c r="D76" s="14" t="s">
        <v>169</v>
      </c>
      <c r="E76" t="s">
        <v>19</v>
      </c>
      <c r="F76" s="9" t="str">
        <f>INDEX(MENU[[Categorie]:[UDM]],MATCH(VENTE[[#This Row],[Designation]],MENU[Designation],0),1)</f>
        <v>Bar</v>
      </c>
      <c r="G76" s="9" t="str">
        <f>INDEX(MENU[[Categorie]:[UDM]],MATCH(VENTE[[#This Row],[Designation]],MENU[Designation],0),3)</f>
        <v>btl</v>
      </c>
      <c r="H76">
        <v>1</v>
      </c>
    </row>
    <row r="77" spans="1:8" x14ac:dyDescent="0.25">
      <c r="A77" s="16" t="s">
        <v>148</v>
      </c>
      <c r="B77" s="8">
        <v>45639</v>
      </c>
      <c r="C77" s="14" t="s">
        <v>171</v>
      </c>
      <c r="D77" s="14" t="s">
        <v>169</v>
      </c>
      <c r="E77" t="s">
        <v>24</v>
      </c>
      <c r="F77" s="9" t="str">
        <f>INDEX(MENU[[Categorie]:[UDM]],MATCH(VENTE[[#This Row],[Designation]],MENU[Designation],0),1)</f>
        <v>Bar</v>
      </c>
      <c r="G77" s="9" t="str">
        <f>INDEX(MENU[[Categorie]:[UDM]],MATCH(VENTE[[#This Row],[Designation]],MENU[Designation],0),3)</f>
        <v>btl</v>
      </c>
      <c r="H77">
        <v>2</v>
      </c>
    </row>
    <row r="78" spans="1:8" x14ac:dyDescent="0.25">
      <c r="A78" s="16" t="s">
        <v>148</v>
      </c>
      <c r="B78" s="8">
        <v>45640</v>
      </c>
      <c r="C78" s="14" t="s">
        <v>172</v>
      </c>
      <c r="D78" s="14" t="s">
        <v>173</v>
      </c>
      <c r="E78" t="s">
        <v>106</v>
      </c>
      <c r="F78" s="9" t="str">
        <f>INDEX(MENU[[Categorie]:[UDM]],MATCH(VENTE[[#This Row],[Designation]],MENU[Designation],0),1)</f>
        <v>Bar</v>
      </c>
      <c r="G78" s="9" t="str">
        <f>INDEX(MENU[[Categorie]:[UDM]],MATCH(VENTE[[#This Row],[Designation]],MENU[Designation],0),3)</f>
        <v>btl</v>
      </c>
      <c r="H78">
        <v>3</v>
      </c>
    </row>
    <row r="79" spans="1:8" x14ac:dyDescent="0.25">
      <c r="A79" s="16" t="s">
        <v>148</v>
      </c>
      <c r="B79" s="8">
        <v>45640</v>
      </c>
      <c r="C79" s="14" t="s">
        <v>172</v>
      </c>
      <c r="D79" s="14" t="s">
        <v>173</v>
      </c>
      <c r="E79" t="s">
        <v>26</v>
      </c>
      <c r="F79" s="9" t="str">
        <f>INDEX(MENU[[Categorie]:[UDM]],MATCH(VENTE[[#This Row],[Designation]],MENU[Designation],0),1)</f>
        <v>Bar</v>
      </c>
      <c r="G79" s="9" t="str">
        <f>INDEX(MENU[[Categorie]:[UDM]],MATCH(VENTE[[#This Row],[Designation]],MENU[Designation],0),3)</f>
        <v>btl</v>
      </c>
      <c r="H79">
        <v>3</v>
      </c>
    </row>
    <row r="80" spans="1:8" x14ac:dyDescent="0.25">
      <c r="A80" s="16" t="s">
        <v>148</v>
      </c>
      <c r="B80" s="8">
        <v>45640</v>
      </c>
      <c r="C80" s="14" t="s">
        <v>172</v>
      </c>
      <c r="D80" s="14" t="s">
        <v>173</v>
      </c>
      <c r="E80" t="s">
        <v>23</v>
      </c>
      <c r="F80" s="9" t="str">
        <f>INDEX(MENU[[Categorie]:[UDM]],MATCH(VENTE[[#This Row],[Designation]],MENU[Designation],0),1)</f>
        <v>Bar</v>
      </c>
      <c r="G80" s="9" t="str">
        <f>INDEX(MENU[[Categorie]:[UDM]],MATCH(VENTE[[#This Row],[Designation]],MENU[Designation],0),3)</f>
        <v>btl</v>
      </c>
      <c r="H80">
        <v>1</v>
      </c>
    </row>
    <row r="81" spans="1:8" x14ac:dyDescent="0.25">
      <c r="A81" s="16" t="s">
        <v>148</v>
      </c>
      <c r="B81" s="8">
        <v>45640</v>
      </c>
      <c r="C81" s="14" t="s">
        <v>172</v>
      </c>
      <c r="D81" s="14" t="s">
        <v>173</v>
      </c>
      <c r="E81" t="s">
        <v>25</v>
      </c>
      <c r="F81" s="9" t="str">
        <f>INDEX(MENU[[Categorie]:[UDM]],MATCH(VENTE[[#This Row],[Designation]],MENU[Designation],0),1)</f>
        <v>Bar</v>
      </c>
      <c r="G81" s="9" t="str">
        <f>INDEX(MENU[[Categorie]:[UDM]],MATCH(VENTE[[#This Row],[Designation]],MENU[Designation],0),3)</f>
        <v>btl</v>
      </c>
      <c r="H81">
        <v>2</v>
      </c>
    </row>
    <row r="82" spans="1:8" x14ac:dyDescent="0.25">
      <c r="A82" s="16" t="s">
        <v>148</v>
      </c>
      <c r="B82" s="8">
        <v>45640</v>
      </c>
      <c r="C82" s="14" t="s">
        <v>172</v>
      </c>
      <c r="D82" s="14" t="s">
        <v>173</v>
      </c>
      <c r="E82" t="s">
        <v>31</v>
      </c>
      <c r="F82" s="9" t="str">
        <f>INDEX(MENU[[Categorie]:[UDM]],MATCH(VENTE[[#This Row],[Designation]],MENU[Designation],0),1)</f>
        <v>Bar</v>
      </c>
      <c r="G82" s="9" t="str">
        <f>INDEX(MENU[[Categorie]:[UDM]],MATCH(VENTE[[#This Row],[Designation]],MENU[Designation],0),3)</f>
        <v>btl</v>
      </c>
      <c r="H82">
        <v>5</v>
      </c>
    </row>
    <row r="83" spans="1:8" x14ac:dyDescent="0.25">
      <c r="A83" s="16" t="s">
        <v>148</v>
      </c>
      <c r="B83" s="8">
        <v>45640</v>
      </c>
      <c r="C83" s="14" t="s">
        <v>172</v>
      </c>
      <c r="D83" s="14" t="s">
        <v>173</v>
      </c>
      <c r="E83" t="s">
        <v>24</v>
      </c>
      <c r="F83" s="9" t="str">
        <f>INDEX(MENU[[Categorie]:[UDM]],MATCH(VENTE[[#This Row],[Designation]],MENU[Designation],0),1)</f>
        <v>Bar</v>
      </c>
      <c r="G83" s="9" t="str">
        <f>INDEX(MENU[[Categorie]:[UDM]],MATCH(VENTE[[#This Row],[Designation]],MENU[Designation],0),3)</f>
        <v>btl</v>
      </c>
      <c r="H83">
        <v>5</v>
      </c>
    </row>
    <row r="84" spans="1:8" x14ac:dyDescent="0.25">
      <c r="A84" s="16" t="s">
        <v>148</v>
      </c>
      <c r="B84" s="8">
        <v>45640</v>
      </c>
      <c r="C84" s="14" t="s">
        <v>172</v>
      </c>
      <c r="D84" s="14" t="s">
        <v>173</v>
      </c>
      <c r="E84" t="s">
        <v>85</v>
      </c>
      <c r="F84" s="9" t="str">
        <f>INDEX(MENU[[Categorie]:[UDM]],MATCH(VENTE[[#This Row],[Designation]],MENU[Designation],0),1)</f>
        <v>Plat Chaud</v>
      </c>
      <c r="G84" s="9" t="str">
        <f>INDEX(MENU[[Categorie]:[UDM]],MATCH(VENTE[[#This Row],[Designation]],MENU[Designation],0),3)</f>
        <v>plat</v>
      </c>
      <c r="H84">
        <v>2</v>
      </c>
    </row>
    <row r="85" spans="1:8" x14ac:dyDescent="0.25">
      <c r="A85" s="16" t="s">
        <v>148</v>
      </c>
      <c r="B85" s="8">
        <v>45640</v>
      </c>
      <c r="C85" s="14" t="s">
        <v>172</v>
      </c>
      <c r="D85" s="14" t="s">
        <v>173</v>
      </c>
      <c r="E85" t="s">
        <v>126</v>
      </c>
      <c r="F85" s="9" t="str">
        <f>INDEX(MENU[[Categorie]:[UDM]],MATCH(VENTE[[#This Row],[Designation]],MENU[Designation],0),1)</f>
        <v>Petit Dej</v>
      </c>
      <c r="G85" s="9" t="str">
        <f>INDEX(MENU[[Categorie]:[UDM]],MATCH(VENTE[[#This Row],[Designation]],MENU[Designation],0),3)</f>
        <v>plat</v>
      </c>
      <c r="H85">
        <v>1</v>
      </c>
    </row>
    <row r="86" spans="1:8" x14ac:dyDescent="0.25">
      <c r="A86" s="16" t="s">
        <v>148</v>
      </c>
      <c r="B86" s="8">
        <v>45642</v>
      </c>
      <c r="C86" s="14" t="s">
        <v>176</v>
      </c>
      <c r="D86" s="14" t="s">
        <v>177</v>
      </c>
      <c r="E86" t="s">
        <v>106</v>
      </c>
      <c r="F86" s="9" t="str">
        <f>INDEX(MENU[[Categorie]:[UDM]],MATCH(VENTE[[#This Row],[Designation]],MENU[Designation],0),1)</f>
        <v>Bar</v>
      </c>
      <c r="G86" s="9" t="str">
        <f>INDEX(MENU[[Categorie]:[UDM]],MATCH(VENTE[[#This Row],[Designation]],MENU[Designation],0),3)</f>
        <v>btl</v>
      </c>
      <c r="H86">
        <v>1</v>
      </c>
    </row>
    <row r="87" spans="1:8" x14ac:dyDescent="0.25">
      <c r="A87" s="16" t="s">
        <v>148</v>
      </c>
      <c r="B87" s="8">
        <v>45642</v>
      </c>
      <c r="C87" s="14" t="s">
        <v>176</v>
      </c>
      <c r="D87" s="14" t="s">
        <v>177</v>
      </c>
      <c r="E87" t="s">
        <v>10</v>
      </c>
      <c r="F87" s="9" t="str">
        <f>INDEX(MENU[[Categorie]:[UDM]],MATCH(VENTE[[#This Row],[Designation]],MENU[Designation],0),1)</f>
        <v>Bar</v>
      </c>
      <c r="G87" s="9" t="str">
        <f>INDEX(MENU[[Categorie]:[UDM]],MATCH(VENTE[[#This Row],[Designation]],MENU[Designation],0),3)</f>
        <v>btl</v>
      </c>
      <c r="H87">
        <v>1</v>
      </c>
    </row>
    <row r="88" spans="1:8" x14ac:dyDescent="0.25">
      <c r="A88" s="16" t="s">
        <v>148</v>
      </c>
      <c r="B88" s="8">
        <v>45642</v>
      </c>
      <c r="C88" s="14" t="s">
        <v>176</v>
      </c>
      <c r="D88" s="14" t="s">
        <v>177</v>
      </c>
      <c r="E88" t="s">
        <v>19</v>
      </c>
      <c r="F88" s="9" t="str">
        <f>INDEX(MENU[[Categorie]:[UDM]],MATCH(VENTE[[#This Row],[Designation]],MENU[Designation],0),1)</f>
        <v>Bar</v>
      </c>
      <c r="G88" s="9" t="str">
        <f>INDEX(MENU[[Categorie]:[UDM]],MATCH(VENTE[[#This Row],[Designation]],MENU[Designation],0),3)</f>
        <v>btl</v>
      </c>
      <c r="H88">
        <v>3</v>
      </c>
    </row>
    <row r="89" spans="1:8" x14ac:dyDescent="0.25">
      <c r="A89" s="16" t="s">
        <v>148</v>
      </c>
      <c r="B89" s="8">
        <v>45642</v>
      </c>
      <c r="C89" s="14" t="s">
        <v>176</v>
      </c>
      <c r="D89" s="14" t="s">
        <v>177</v>
      </c>
      <c r="E89" t="s">
        <v>26</v>
      </c>
      <c r="F89" s="9" t="str">
        <f>INDEX(MENU[[Categorie]:[UDM]],MATCH(VENTE[[#This Row],[Designation]],MENU[Designation],0),1)</f>
        <v>Bar</v>
      </c>
      <c r="G89" s="9" t="str">
        <f>INDEX(MENU[[Categorie]:[UDM]],MATCH(VENTE[[#This Row],[Designation]],MENU[Designation],0),3)</f>
        <v>btl</v>
      </c>
      <c r="H89">
        <v>2</v>
      </c>
    </row>
    <row r="90" spans="1:8" x14ac:dyDescent="0.25">
      <c r="A90" s="16" t="s">
        <v>148</v>
      </c>
      <c r="B90" s="8">
        <v>45642</v>
      </c>
      <c r="C90" s="14" t="s">
        <v>176</v>
      </c>
      <c r="D90" s="14" t="s">
        <v>177</v>
      </c>
      <c r="E90" t="s">
        <v>13</v>
      </c>
      <c r="F90" s="9" t="str">
        <f>INDEX(MENU[[Categorie]:[UDM]],MATCH(VENTE[[#This Row],[Designation]],MENU[Designation],0),1)</f>
        <v>Bar</v>
      </c>
      <c r="G90" s="9" t="str">
        <f>INDEX(MENU[[Categorie]:[UDM]],MATCH(VENTE[[#This Row],[Designation]],MENU[Designation],0),3)</f>
        <v>btl</v>
      </c>
      <c r="H90">
        <v>2</v>
      </c>
    </row>
    <row r="91" spans="1:8" x14ac:dyDescent="0.25">
      <c r="A91" s="16" t="s">
        <v>148</v>
      </c>
      <c r="B91" s="8">
        <v>45642</v>
      </c>
      <c r="C91" s="14" t="s">
        <v>176</v>
      </c>
      <c r="D91" s="14" t="s">
        <v>177</v>
      </c>
      <c r="E91" t="s">
        <v>22</v>
      </c>
      <c r="F91" s="9" t="str">
        <f>INDEX(MENU[[Categorie]:[UDM]],MATCH(VENTE[[#This Row],[Designation]],MENU[Designation],0),1)</f>
        <v>Bar</v>
      </c>
      <c r="G91" s="9" t="str">
        <f>INDEX(MENU[[Categorie]:[UDM]],MATCH(VENTE[[#This Row],[Designation]],MENU[Designation],0),3)</f>
        <v>btl</v>
      </c>
      <c r="H91">
        <v>2</v>
      </c>
    </row>
    <row r="92" spans="1:8" x14ac:dyDescent="0.25">
      <c r="A92" s="16" t="s">
        <v>148</v>
      </c>
      <c r="B92" s="8">
        <v>45642</v>
      </c>
      <c r="C92" s="14" t="s">
        <v>176</v>
      </c>
      <c r="D92" s="14" t="s">
        <v>177</v>
      </c>
      <c r="E92" t="s">
        <v>25</v>
      </c>
      <c r="F92" s="9" t="str">
        <f>INDEX(MENU[[Categorie]:[UDM]],MATCH(VENTE[[#This Row],[Designation]],MENU[Designation],0),1)</f>
        <v>Bar</v>
      </c>
      <c r="G92" s="9" t="str">
        <f>INDEX(MENU[[Categorie]:[UDM]],MATCH(VENTE[[#This Row],[Designation]],MENU[Designation],0),3)</f>
        <v>btl</v>
      </c>
      <c r="H92">
        <v>1</v>
      </c>
    </row>
    <row r="93" spans="1:8" x14ac:dyDescent="0.25">
      <c r="A93" s="16" t="s">
        <v>148</v>
      </c>
      <c r="B93" s="8">
        <v>45642</v>
      </c>
      <c r="C93" s="14" t="s">
        <v>176</v>
      </c>
      <c r="D93" s="14" t="s">
        <v>177</v>
      </c>
      <c r="E93" t="s">
        <v>32</v>
      </c>
      <c r="F93" s="9" t="str">
        <f>INDEX(MENU[[Categorie]:[UDM]],MATCH(VENTE[[#This Row],[Designation]],MENU[Designation],0),1)</f>
        <v>Bar</v>
      </c>
      <c r="G93" s="9" t="str">
        <f>INDEX(MENU[[Categorie]:[UDM]],MATCH(VENTE[[#This Row],[Designation]],MENU[Designation],0),3)</f>
        <v>btl</v>
      </c>
      <c r="H93">
        <v>2</v>
      </c>
    </row>
    <row r="94" spans="1:8" x14ac:dyDescent="0.25">
      <c r="A94" s="16" t="s">
        <v>148</v>
      </c>
      <c r="B94" s="8">
        <v>45642</v>
      </c>
      <c r="C94" s="14" t="s">
        <v>176</v>
      </c>
      <c r="D94" s="14" t="s">
        <v>177</v>
      </c>
      <c r="E94" t="s">
        <v>24</v>
      </c>
      <c r="F94" s="9" t="str">
        <f>INDEX(MENU[[Categorie]:[UDM]],MATCH(VENTE[[#This Row],[Designation]],MENU[Designation],0),1)</f>
        <v>Bar</v>
      </c>
      <c r="G94" s="9" t="str">
        <f>INDEX(MENU[[Categorie]:[UDM]],MATCH(VENTE[[#This Row],[Designation]],MENU[Designation],0),3)</f>
        <v>btl</v>
      </c>
      <c r="H94">
        <v>2</v>
      </c>
    </row>
    <row r="95" spans="1:8" x14ac:dyDescent="0.25">
      <c r="A95" s="16" t="s">
        <v>148</v>
      </c>
      <c r="B95" s="8">
        <v>45642</v>
      </c>
      <c r="C95" s="14" t="s">
        <v>176</v>
      </c>
      <c r="D95" s="14" t="s">
        <v>177</v>
      </c>
      <c r="E95" t="s">
        <v>88</v>
      </c>
      <c r="F95" s="9" t="str">
        <f>INDEX(MENU[[Categorie]:[UDM]],MATCH(VENTE[[#This Row],[Designation]],MENU[Designation],0),1)</f>
        <v>Plat Chaud</v>
      </c>
      <c r="G95" s="9" t="str">
        <f>INDEX(MENU[[Categorie]:[UDM]],MATCH(VENTE[[#This Row],[Designation]],MENU[Designation],0),3)</f>
        <v>plat</v>
      </c>
      <c r="H95">
        <v>1</v>
      </c>
    </row>
    <row r="96" spans="1:8" x14ac:dyDescent="0.25">
      <c r="A96" s="16" t="s">
        <v>148</v>
      </c>
      <c r="B96" s="8">
        <v>45642</v>
      </c>
      <c r="C96" s="14" t="s">
        <v>176</v>
      </c>
      <c r="D96" s="14" t="s">
        <v>177</v>
      </c>
      <c r="E96" t="s">
        <v>5</v>
      </c>
      <c r="F96" s="9" t="str">
        <f>INDEX(MENU[[Categorie]:[UDM]],MATCH(VENTE[[#This Row],[Designation]],MENU[Designation],0),1)</f>
        <v>Accompagnement</v>
      </c>
      <c r="G96" s="9" t="str">
        <f>INDEX(MENU[[Categorie]:[UDM]],MATCH(VENTE[[#This Row],[Designation]],MENU[Designation],0),3)</f>
        <v>portion</v>
      </c>
      <c r="H96">
        <v>1</v>
      </c>
    </row>
    <row r="97" spans="1:8" x14ac:dyDescent="0.25">
      <c r="A97" s="16" t="s">
        <v>148</v>
      </c>
      <c r="B97" s="8">
        <v>45642</v>
      </c>
      <c r="C97" s="14" t="s">
        <v>176</v>
      </c>
      <c r="D97" s="14" t="s">
        <v>177</v>
      </c>
      <c r="E97" t="s">
        <v>11</v>
      </c>
      <c r="F97" s="9" t="str">
        <f>INDEX(MENU[[Categorie]:[UDM]],MATCH(VENTE[[#This Row],[Designation]],MENU[Designation],0),1)</f>
        <v>Accompagnement</v>
      </c>
      <c r="G97" s="9" t="str">
        <f>INDEX(MENU[[Categorie]:[UDM]],MATCH(VENTE[[#This Row],[Designation]],MENU[Designation],0),3)</f>
        <v>portion</v>
      </c>
      <c r="H97">
        <v>3</v>
      </c>
    </row>
    <row r="98" spans="1:8" x14ac:dyDescent="0.25">
      <c r="A98" s="16" t="s">
        <v>148</v>
      </c>
      <c r="B98" s="8">
        <v>45642</v>
      </c>
      <c r="C98" s="14" t="s">
        <v>176</v>
      </c>
      <c r="D98" s="14" t="s">
        <v>177</v>
      </c>
      <c r="E98" t="s">
        <v>126</v>
      </c>
      <c r="F98" s="9" t="str">
        <f>INDEX(MENU[[Categorie]:[UDM]],MATCH(VENTE[[#This Row],[Designation]],MENU[Designation],0),1)</f>
        <v>Petit Dej</v>
      </c>
      <c r="G98" s="9" t="str">
        <f>INDEX(MENU[[Categorie]:[UDM]],MATCH(VENTE[[#This Row],[Designation]],MENU[Designation],0),3)</f>
        <v>plat</v>
      </c>
      <c r="H98">
        <v>1</v>
      </c>
    </row>
    <row r="99" spans="1:8" x14ac:dyDescent="0.25">
      <c r="A99" s="16" t="s">
        <v>148</v>
      </c>
      <c r="B99" s="8">
        <v>45642</v>
      </c>
      <c r="C99" s="14" t="s">
        <v>176</v>
      </c>
      <c r="D99" s="14" t="s">
        <v>177</v>
      </c>
      <c r="E99" t="s">
        <v>146</v>
      </c>
      <c r="F99" s="9" t="str">
        <f>INDEX(MENU[[Categorie]:[UDM]],MATCH(VENTE[[#This Row],[Designation]],MENU[Designation],0),1)</f>
        <v>Petit Dej</v>
      </c>
      <c r="G99" s="9" t="str">
        <f>INDEX(MENU[[Categorie]:[UDM]],MATCH(VENTE[[#This Row],[Designation]],MENU[Designation],0),3)</f>
        <v>plat</v>
      </c>
      <c r="H99">
        <v>1</v>
      </c>
    </row>
    <row r="100" spans="1:8" x14ac:dyDescent="0.25">
      <c r="A100" s="16" t="s">
        <v>148</v>
      </c>
      <c r="B100" s="8">
        <v>45642</v>
      </c>
      <c r="C100" s="14" t="s">
        <v>176</v>
      </c>
      <c r="D100" s="14" t="s">
        <v>177</v>
      </c>
      <c r="E100" t="s">
        <v>86</v>
      </c>
      <c r="F100" s="9" t="str">
        <f>INDEX(MENU[[Categorie]:[UDM]],MATCH(VENTE[[#This Row],[Designation]],MENU[Designation],0),1)</f>
        <v>Plat Chaud</v>
      </c>
      <c r="G100" s="9" t="str">
        <f>INDEX(MENU[[Categorie]:[UDM]],MATCH(VENTE[[#This Row],[Designation]],MENU[Designation],0),3)</f>
        <v>plat</v>
      </c>
      <c r="H100">
        <v>1</v>
      </c>
    </row>
    <row r="101" spans="1:8" x14ac:dyDescent="0.25">
      <c r="A101" s="16" t="s">
        <v>148</v>
      </c>
      <c r="B101" s="8">
        <v>45642</v>
      </c>
      <c r="C101" s="14" t="s">
        <v>176</v>
      </c>
      <c r="D101" s="14" t="s">
        <v>177</v>
      </c>
      <c r="E101" t="s">
        <v>84</v>
      </c>
      <c r="F101" s="9" t="str">
        <f>INDEX(MENU[[Categorie]:[UDM]],MATCH(VENTE[[#This Row],[Designation]],MENU[Designation],0),1)</f>
        <v>Plat Chaud</v>
      </c>
      <c r="G101" s="9" t="str">
        <f>INDEX(MENU[[Categorie]:[UDM]],MATCH(VENTE[[#This Row],[Designation]],MENU[Designation],0),3)</f>
        <v>plat</v>
      </c>
      <c r="H101">
        <v>2</v>
      </c>
    </row>
    <row r="102" spans="1:8" x14ac:dyDescent="0.25">
      <c r="A102" s="16" t="s">
        <v>148</v>
      </c>
      <c r="B102" s="8">
        <v>45643</v>
      </c>
      <c r="C102" s="14" t="s">
        <v>178</v>
      </c>
      <c r="D102" s="14" t="s">
        <v>181</v>
      </c>
      <c r="E102" t="s">
        <v>39</v>
      </c>
      <c r="F102" s="9" t="str">
        <f>INDEX(MENU[[Categorie]:[UDM]],MATCH(VENTE[[#This Row],[Designation]],MENU[Designation],0),1)</f>
        <v>Bar</v>
      </c>
      <c r="G102" s="9" t="str">
        <f>INDEX(MENU[[Categorie]:[UDM]],MATCH(VENTE[[#This Row],[Designation]],MENU[Designation],0),3)</f>
        <v>btl</v>
      </c>
      <c r="H102">
        <v>1</v>
      </c>
    </row>
    <row r="103" spans="1:8" x14ac:dyDescent="0.25">
      <c r="A103" s="16" t="s">
        <v>148</v>
      </c>
      <c r="B103" s="8">
        <v>45643</v>
      </c>
      <c r="C103" s="14" t="s">
        <v>178</v>
      </c>
      <c r="D103" s="14" t="s">
        <v>181</v>
      </c>
      <c r="E103" t="s">
        <v>106</v>
      </c>
      <c r="F103" s="9" t="str">
        <f>INDEX(MENU[[Categorie]:[UDM]],MATCH(VENTE[[#This Row],[Designation]],MENU[Designation],0),1)</f>
        <v>Bar</v>
      </c>
      <c r="G103" s="9" t="str">
        <f>INDEX(MENU[[Categorie]:[UDM]],MATCH(VENTE[[#This Row],[Designation]],MENU[Designation],0),3)</f>
        <v>btl</v>
      </c>
      <c r="H103">
        <v>2</v>
      </c>
    </row>
    <row r="104" spans="1:8" x14ac:dyDescent="0.25">
      <c r="A104" s="16" t="s">
        <v>148</v>
      </c>
      <c r="B104" s="8">
        <v>45643</v>
      </c>
      <c r="C104" s="14" t="s">
        <v>178</v>
      </c>
      <c r="D104" s="14" t="s">
        <v>181</v>
      </c>
      <c r="E104" t="s">
        <v>32</v>
      </c>
      <c r="F104" s="9" t="str">
        <f>INDEX(MENU[[Categorie]:[UDM]],MATCH(VENTE[[#This Row],[Designation]],MENU[Designation],0),1)</f>
        <v>Bar</v>
      </c>
      <c r="G104" s="9" t="str">
        <f>INDEX(MENU[[Categorie]:[UDM]],MATCH(VENTE[[#This Row],[Designation]],MENU[Designation],0),3)</f>
        <v>btl</v>
      </c>
      <c r="H104">
        <v>2</v>
      </c>
    </row>
    <row r="105" spans="1:8" x14ac:dyDescent="0.25">
      <c r="A105" s="16" t="s">
        <v>148</v>
      </c>
      <c r="B105" s="8">
        <v>45643</v>
      </c>
      <c r="C105" s="14" t="s">
        <v>178</v>
      </c>
      <c r="D105" s="14" t="s">
        <v>181</v>
      </c>
      <c r="E105" t="s">
        <v>87</v>
      </c>
      <c r="F105" s="9" t="str">
        <f>INDEX(MENU[[Categorie]:[UDM]],MATCH(VENTE[[#This Row],[Designation]],MENU[Designation],0),1)</f>
        <v>Plat Chaud</v>
      </c>
      <c r="G105" s="9" t="str">
        <f>INDEX(MENU[[Categorie]:[UDM]],MATCH(VENTE[[#This Row],[Designation]],MENU[Designation],0),3)</f>
        <v>plat</v>
      </c>
      <c r="H105">
        <v>1</v>
      </c>
    </row>
    <row r="106" spans="1:8" x14ac:dyDescent="0.25">
      <c r="A106" s="16" t="s">
        <v>148</v>
      </c>
      <c r="B106" s="8">
        <v>45643</v>
      </c>
      <c r="C106" s="14" t="s">
        <v>178</v>
      </c>
      <c r="D106" s="14" t="s">
        <v>181</v>
      </c>
      <c r="E106" t="s">
        <v>5</v>
      </c>
      <c r="F106" s="9" t="str">
        <f>INDEX(MENU[[Categorie]:[UDM]],MATCH(VENTE[[#This Row],[Designation]],MENU[Designation],0),1)</f>
        <v>Accompagnement</v>
      </c>
      <c r="G106" s="9" t="str">
        <f>INDEX(MENU[[Categorie]:[UDM]],MATCH(VENTE[[#This Row],[Designation]],MENU[Designation],0),3)</f>
        <v>portion</v>
      </c>
      <c r="H106">
        <v>2</v>
      </c>
    </row>
    <row r="107" spans="1:8" x14ac:dyDescent="0.25">
      <c r="A107" s="16" t="s">
        <v>148</v>
      </c>
      <c r="B107" s="8">
        <v>45643</v>
      </c>
      <c r="C107" s="14" t="s">
        <v>178</v>
      </c>
      <c r="D107" s="14" t="s">
        <v>181</v>
      </c>
      <c r="E107" t="s">
        <v>11</v>
      </c>
      <c r="F107" s="9" t="str">
        <f>INDEX(MENU[[Categorie]:[UDM]],MATCH(VENTE[[#This Row],[Designation]],MENU[Designation],0),1)</f>
        <v>Accompagnement</v>
      </c>
      <c r="G107" s="9" t="str">
        <f>INDEX(MENU[[Categorie]:[UDM]],MATCH(VENTE[[#This Row],[Designation]],MENU[Designation],0),3)</f>
        <v>portion</v>
      </c>
      <c r="H107">
        <v>1</v>
      </c>
    </row>
    <row r="108" spans="1:8" x14ac:dyDescent="0.25">
      <c r="A108" s="16" t="s">
        <v>148</v>
      </c>
      <c r="B108" s="8">
        <v>45643</v>
      </c>
      <c r="C108" s="14" t="s">
        <v>178</v>
      </c>
      <c r="D108" s="14" t="s">
        <v>181</v>
      </c>
      <c r="E108" t="s">
        <v>126</v>
      </c>
      <c r="F108" s="9" t="str">
        <f>INDEX(MENU[[Categorie]:[UDM]],MATCH(VENTE[[#This Row],[Designation]],MENU[Designation],0),1)</f>
        <v>Petit Dej</v>
      </c>
      <c r="G108" s="9" t="str">
        <f>INDEX(MENU[[Categorie]:[UDM]],MATCH(VENTE[[#This Row],[Designation]],MENU[Designation],0),3)</f>
        <v>plat</v>
      </c>
      <c r="H108">
        <v>1</v>
      </c>
    </row>
    <row r="109" spans="1:8" x14ac:dyDescent="0.25">
      <c r="A109" s="16" t="s">
        <v>148</v>
      </c>
      <c r="B109" s="8">
        <v>45643</v>
      </c>
      <c r="C109" s="14" t="s">
        <v>178</v>
      </c>
      <c r="D109" s="14" t="s">
        <v>181</v>
      </c>
      <c r="E109" t="s">
        <v>99</v>
      </c>
      <c r="F109" s="9" t="str">
        <f>INDEX(MENU[[Categorie]:[UDM]],MATCH(VENTE[[#This Row],[Designation]],MENU[Designation],0),1)</f>
        <v>Petit Dej</v>
      </c>
      <c r="G109" s="9" t="str">
        <f>INDEX(MENU[[Categorie]:[UDM]],MATCH(VENTE[[#This Row],[Designation]],MENU[Designation],0),3)</f>
        <v>sachet</v>
      </c>
      <c r="H109">
        <v>2</v>
      </c>
    </row>
    <row r="110" spans="1:8" x14ac:dyDescent="0.25">
      <c r="A110" s="16" t="s">
        <v>148</v>
      </c>
      <c r="B110" s="8">
        <v>45643</v>
      </c>
      <c r="C110" s="14" t="s">
        <v>178</v>
      </c>
      <c r="D110" s="14" t="s">
        <v>181</v>
      </c>
      <c r="E110" t="s">
        <v>86</v>
      </c>
      <c r="F110" s="9" t="str">
        <f>INDEX(MENU[[Categorie]:[UDM]],MATCH(VENTE[[#This Row],[Designation]],MENU[Designation],0),1)</f>
        <v>Plat Chaud</v>
      </c>
      <c r="G110" s="9" t="str">
        <f>INDEX(MENU[[Categorie]:[UDM]],MATCH(VENTE[[#This Row],[Designation]],MENU[Designation],0),3)</f>
        <v>plat</v>
      </c>
      <c r="H110">
        <v>2</v>
      </c>
    </row>
    <row r="111" spans="1:8" x14ac:dyDescent="0.25">
      <c r="A111" s="16" t="s">
        <v>148</v>
      </c>
      <c r="B111" s="8">
        <v>45644</v>
      </c>
      <c r="C111" s="14" t="s">
        <v>179</v>
      </c>
      <c r="D111" s="14" t="s">
        <v>182</v>
      </c>
      <c r="E111" t="s">
        <v>32</v>
      </c>
      <c r="F111" s="9" t="str">
        <f>INDEX(MENU[[Categorie]:[UDM]],MATCH(VENTE[[#This Row],[Designation]],MENU[Designation],0),1)</f>
        <v>Bar</v>
      </c>
      <c r="G111" s="9" t="str">
        <f>INDEX(MENU[[Categorie]:[UDM]],MATCH(VENTE[[#This Row],[Designation]],MENU[Designation],0),3)</f>
        <v>btl</v>
      </c>
      <c r="H111">
        <v>2</v>
      </c>
    </row>
    <row r="112" spans="1:8" x14ac:dyDescent="0.25">
      <c r="A112" s="16" t="s">
        <v>148</v>
      </c>
      <c r="B112" s="8">
        <v>45644</v>
      </c>
      <c r="C112" s="14" t="s">
        <v>179</v>
      </c>
      <c r="D112" s="14" t="s">
        <v>182</v>
      </c>
      <c r="E112" t="s">
        <v>126</v>
      </c>
      <c r="F112" s="9" t="str">
        <f>INDEX(MENU[[Categorie]:[UDM]],MATCH(VENTE[[#This Row],[Designation]],MENU[Designation],0),1)</f>
        <v>Petit Dej</v>
      </c>
      <c r="G112" s="9" t="str">
        <f>INDEX(MENU[[Categorie]:[UDM]],MATCH(VENTE[[#This Row],[Designation]],MENU[Designation],0),3)</f>
        <v>plat</v>
      </c>
      <c r="H112">
        <v>2</v>
      </c>
    </row>
    <row r="113" spans="1:8" x14ac:dyDescent="0.25">
      <c r="A113" s="16" t="s">
        <v>148</v>
      </c>
      <c r="B113" s="8">
        <v>45645</v>
      </c>
      <c r="C113" s="14" t="s">
        <v>185</v>
      </c>
      <c r="D113" s="14" t="s">
        <v>183</v>
      </c>
      <c r="E113" t="s">
        <v>24</v>
      </c>
      <c r="F113" s="9" t="str">
        <f>INDEX(MENU[[Categorie]:[UDM]],MATCH(VENTE[[#This Row],[Designation]],MENU[Designation],0),1)</f>
        <v>Bar</v>
      </c>
      <c r="G113" s="9" t="str">
        <f>INDEX(MENU[[Categorie]:[UDM]],MATCH(VENTE[[#This Row],[Designation]],MENU[Designation],0),3)</f>
        <v>btl</v>
      </c>
      <c r="H113">
        <v>1</v>
      </c>
    </row>
    <row r="114" spans="1:8" x14ac:dyDescent="0.25">
      <c r="A114" s="16" t="s">
        <v>148</v>
      </c>
      <c r="B114" s="8">
        <v>45646</v>
      </c>
      <c r="C114" s="14" t="s">
        <v>180</v>
      </c>
      <c r="D114" s="14" t="s">
        <v>184</v>
      </c>
      <c r="E114" t="s">
        <v>104</v>
      </c>
      <c r="F114" s="9" t="str">
        <f>INDEX(MENU[[Categorie]:[UDM]],MATCH(VENTE[[#This Row],[Designation]],MENU[Designation],0),1)</f>
        <v>Bar</v>
      </c>
      <c r="G114" s="9" t="str">
        <f>INDEX(MENU[[Categorie]:[UDM]],MATCH(VENTE[[#This Row],[Designation]],MENU[Designation],0),3)</f>
        <v>btl</v>
      </c>
      <c r="H114">
        <v>1</v>
      </c>
    </row>
    <row r="115" spans="1:8" x14ac:dyDescent="0.25">
      <c r="A115" s="16" t="s">
        <v>148</v>
      </c>
      <c r="B115" s="8">
        <v>45646</v>
      </c>
      <c r="C115" s="14" t="s">
        <v>180</v>
      </c>
      <c r="D115" s="14" t="s">
        <v>184</v>
      </c>
      <c r="E115" t="s">
        <v>106</v>
      </c>
      <c r="F115" s="9" t="str">
        <f>INDEX(MENU[[Categorie]:[UDM]],MATCH(VENTE[[#This Row],[Designation]],MENU[Designation],0),1)</f>
        <v>Bar</v>
      </c>
      <c r="G115" s="9" t="str">
        <f>INDEX(MENU[[Categorie]:[UDM]],MATCH(VENTE[[#This Row],[Designation]],MENU[Designation],0),3)</f>
        <v>btl</v>
      </c>
      <c r="H115">
        <v>1</v>
      </c>
    </row>
    <row r="116" spans="1:8" x14ac:dyDescent="0.25">
      <c r="A116" s="16" t="s">
        <v>148</v>
      </c>
      <c r="B116" s="8">
        <v>45646</v>
      </c>
      <c r="C116" s="14" t="s">
        <v>180</v>
      </c>
      <c r="D116" s="14" t="s">
        <v>184</v>
      </c>
      <c r="E116" t="s">
        <v>26</v>
      </c>
      <c r="F116" s="9" t="str">
        <f>INDEX(MENU[[Categorie]:[UDM]],MATCH(VENTE[[#This Row],[Designation]],MENU[Designation],0),1)</f>
        <v>Bar</v>
      </c>
      <c r="G116" s="9" t="str">
        <f>INDEX(MENU[[Categorie]:[UDM]],MATCH(VENTE[[#This Row],[Designation]],MENU[Designation],0),3)</f>
        <v>btl</v>
      </c>
      <c r="H116">
        <v>1</v>
      </c>
    </row>
    <row r="117" spans="1:8" x14ac:dyDescent="0.25">
      <c r="A117" s="16" t="s">
        <v>148</v>
      </c>
      <c r="B117" s="8">
        <v>45646</v>
      </c>
      <c r="C117" s="14" t="s">
        <v>180</v>
      </c>
      <c r="D117" s="14" t="s">
        <v>184</v>
      </c>
      <c r="E117" t="s">
        <v>18</v>
      </c>
      <c r="F117" s="9" t="str">
        <f>INDEX(MENU[[Categorie]:[UDM]],MATCH(VENTE[[#This Row],[Designation]],MENU[Designation],0),1)</f>
        <v>Bar</v>
      </c>
      <c r="G117" s="9" t="str">
        <f>INDEX(MENU[[Categorie]:[UDM]],MATCH(VENTE[[#This Row],[Designation]],MENU[Designation],0),3)</f>
        <v>btl</v>
      </c>
      <c r="H117">
        <v>1</v>
      </c>
    </row>
    <row r="118" spans="1:8" x14ac:dyDescent="0.25">
      <c r="A118" s="16" t="s">
        <v>148</v>
      </c>
      <c r="B118" s="8">
        <v>45646</v>
      </c>
      <c r="C118" s="14" t="s">
        <v>180</v>
      </c>
      <c r="D118" s="14" t="s">
        <v>184</v>
      </c>
      <c r="E118" t="s">
        <v>5</v>
      </c>
      <c r="F118" s="9" t="str">
        <f>INDEX(MENU[[Categorie]:[UDM]],MATCH(VENTE[[#This Row],[Designation]],MENU[Designation],0),1)</f>
        <v>Accompagnement</v>
      </c>
      <c r="G118" s="9" t="str">
        <f>INDEX(MENU[[Categorie]:[UDM]],MATCH(VENTE[[#This Row],[Designation]],MENU[Designation],0),3)</f>
        <v>portion</v>
      </c>
      <c r="H118">
        <v>1</v>
      </c>
    </row>
    <row r="119" spans="1:8" x14ac:dyDescent="0.25">
      <c r="A119" s="16" t="s">
        <v>148</v>
      </c>
      <c r="B119" s="8">
        <v>45646</v>
      </c>
      <c r="C119" s="14" t="s">
        <v>180</v>
      </c>
      <c r="D119" s="14" t="s">
        <v>184</v>
      </c>
      <c r="E119" t="s">
        <v>11</v>
      </c>
      <c r="F119" s="9" t="str">
        <f>INDEX(MENU[[Categorie]:[UDM]],MATCH(VENTE[[#This Row],[Designation]],MENU[Designation],0),1)</f>
        <v>Accompagnement</v>
      </c>
      <c r="G119" s="9" t="str">
        <f>INDEX(MENU[[Categorie]:[UDM]],MATCH(VENTE[[#This Row],[Designation]],MENU[Designation],0),3)</f>
        <v>portion</v>
      </c>
      <c r="H119">
        <v>1</v>
      </c>
    </row>
    <row r="120" spans="1:8" x14ac:dyDescent="0.25">
      <c r="A120" s="16" t="s">
        <v>148</v>
      </c>
      <c r="B120" s="8">
        <v>45646</v>
      </c>
      <c r="C120" s="14" t="s">
        <v>180</v>
      </c>
      <c r="D120" s="14" t="s">
        <v>184</v>
      </c>
      <c r="E120" t="s">
        <v>85</v>
      </c>
      <c r="F120" s="9" t="str">
        <f>INDEX(MENU[[Categorie]:[UDM]],MATCH(VENTE[[#This Row],[Designation]],MENU[Designation],0),1)</f>
        <v>Plat Chaud</v>
      </c>
      <c r="G120" s="9" t="str">
        <f>INDEX(MENU[[Categorie]:[UDM]],MATCH(VENTE[[#This Row],[Designation]],MENU[Designation],0),3)</f>
        <v>plat</v>
      </c>
      <c r="H120">
        <v>2</v>
      </c>
    </row>
    <row r="121" spans="1:8" x14ac:dyDescent="0.25">
      <c r="A121" s="16" t="s">
        <v>148</v>
      </c>
      <c r="B121" s="8">
        <v>45647</v>
      </c>
      <c r="C121" s="14" t="s">
        <v>186</v>
      </c>
      <c r="D121" s="14" t="s">
        <v>187</v>
      </c>
      <c r="E121" t="s">
        <v>104</v>
      </c>
      <c r="F121" s="9" t="str">
        <f>INDEX(MENU[[Categorie]:[UDM]],MATCH(VENTE[[#This Row],[Designation]],MENU[Designation],0),1)</f>
        <v>Bar</v>
      </c>
      <c r="G121" s="9" t="str">
        <f>INDEX(MENU[[Categorie]:[UDM]],MATCH(VENTE[[#This Row],[Designation]],MENU[Designation],0),3)</f>
        <v>btl</v>
      </c>
      <c r="H121">
        <v>1</v>
      </c>
    </row>
    <row r="122" spans="1:8" x14ac:dyDescent="0.25">
      <c r="A122" s="16" t="s">
        <v>148</v>
      </c>
      <c r="B122" s="8">
        <v>45647</v>
      </c>
      <c r="C122" s="14" t="s">
        <v>186</v>
      </c>
      <c r="D122" s="14" t="s">
        <v>187</v>
      </c>
      <c r="E122" t="s">
        <v>26</v>
      </c>
      <c r="F122" s="9" t="str">
        <f>INDEX(MENU[[Categorie]:[UDM]],MATCH(VENTE[[#This Row],[Designation]],MENU[Designation],0),1)</f>
        <v>Bar</v>
      </c>
      <c r="G122" s="9" t="str">
        <f>INDEX(MENU[[Categorie]:[UDM]],MATCH(VENTE[[#This Row],[Designation]],MENU[Designation],0),3)</f>
        <v>btl</v>
      </c>
      <c r="H122">
        <v>1</v>
      </c>
    </row>
    <row r="123" spans="1:8" x14ac:dyDescent="0.25">
      <c r="A123" s="16" t="s">
        <v>148</v>
      </c>
      <c r="B123" s="8">
        <v>45647</v>
      </c>
      <c r="C123" s="14" t="s">
        <v>186</v>
      </c>
      <c r="D123" s="14" t="s">
        <v>187</v>
      </c>
      <c r="E123" t="s">
        <v>126</v>
      </c>
      <c r="F123" s="9" t="str">
        <f>INDEX(MENU[[Categorie]:[UDM]],MATCH(VENTE[[#This Row],[Designation]],MENU[Designation],0),1)</f>
        <v>Petit Dej</v>
      </c>
      <c r="G123" s="9" t="str">
        <f>INDEX(MENU[[Categorie]:[UDM]],MATCH(VENTE[[#This Row],[Designation]],MENU[Designation],0),3)</f>
        <v>plat</v>
      </c>
      <c r="H123">
        <v>1</v>
      </c>
    </row>
    <row r="124" spans="1:8" x14ac:dyDescent="0.25">
      <c r="A124" s="16" t="s">
        <v>148</v>
      </c>
      <c r="B124" s="8">
        <v>45649</v>
      </c>
      <c r="C124" s="14" t="s">
        <v>190</v>
      </c>
      <c r="D124" s="14" t="s">
        <v>188</v>
      </c>
      <c r="E124" t="s">
        <v>106</v>
      </c>
      <c r="F124" s="9" t="str">
        <f>INDEX(MENU[[Categorie]:[UDM]],MATCH(VENTE[[#This Row],[Designation]],MENU[Designation],0),1)</f>
        <v>Bar</v>
      </c>
      <c r="G124" s="9" t="str">
        <f>INDEX(MENU[[Categorie]:[UDM]],MATCH(VENTE[[#This Row],[Designation]],MENU[Designation],0),3)</f>
        <v>btl</v>
      </c>
      <c r="H124">
        <v>1</v>
      </c>
    </row>
    <row r="125" spans="1:8" x14ac:dyDescent="0.25">
      <c r="A125" s="16" t="s">
        <v>148</v>
      </c>
      <c r="B125" s="8">
        <v>45649</v>
      </c>
      <c r="C125" s="14" t="s">
        <v>190</v>
      </c>
      <c r="D125" s="14" t="s">
        <v>188</v>
      </c>
      <c r="E125" t="s">
        <v>26</v>
      </c>
      <c r="F125" s="9" t="str">
        <f>INDEX(MENU[[Categorie]:[UDM]],MATCH(VENTE[[#This Row],[Designation]],MENU[Designation],0),1)</f>
        <v>Bar</v>
      </c>
      <c r="G125" s="9" t="str">
        <f>INDEX(MENU[[Categorie]:[UDM]],MATCH(VENTE[[#This Row],[Designation]],MENU[Designation],0),3)</f>
        <v>btl</v>
      </c>
      <c r="H125">
        <v>2</v>
      </c>
    </row>
    <row r="126" spans="1:8" x14ac:dyDescent="0.25">
      <c r="A126" s="16" t="s">
        <v>148</v>
      </c>
      <c r="B126" s="8">
        <v>45649</v>
      </c>
      <c r="C126" s="14" t="s">
        <v>190</v>
      </c>
      <c r="D126" s="14" t="s">
        <v>188</v>
      </c>
      <c r="E126" t="s">
        <v>25</v>
      </c>
      <c r="F126" s="9" t="str">
        <f>INDEX(MENU[[Categorie]:[UDM]],MATCH(VENTE[[#This Row],[Designation]],MENU[Designation],0),1)</f>
        <v>Bar</v>
      </c>
      <c r="G126" s="9" t="str">
        <f>INDEX(MENU[[Categorie]:[UDM]],MATCH(VENTE[[#This Row],[Designation]],MENU[Designation],0),3)</f>
        <v>btl</v>
      </c>
      <c r="H126">
        <v>1</v>
      </c>
    </row>
    <row r="127" spans="1:8" x14ac:dyDescent="0.25">
      <c r="A127" s="16" t="s">
        <v>148</v>
      </c>
      <c r="B127" s="8">
        <v>45650</v>
      </c>
      <c r="C127" s="14" t="s">
        <v>195</v>
      </c>
      <c r="D127" s="14" t="s">
        <v>189</v>
      </c>
      <c r="E127" t="s">
        <v>106</v>
      </c>
      <c r="F127" s="9" t="str">
        <f>INDEX(MENU[[Categorie]:[UDM]],MATCH(VENTE[[#This Row],[Designation]],MENU[Designation],0),1)</f>
        <v>Bar</v>
      </c>
      <c r="G127" s="9" t="str">
        <f>INDEX(MENU[[Categorie]:[UDM]],MATCH(VENTE[[#This Row],[Designation]],MENU[Designation],0),3)</f>
        <v>btl</v>
      </c>
      <c r="H127">
        <v>1</v>
      </c>
    </row>
    <row r="128" spans="1:8" x14ac:dyDescent="0.25">
      <c r="A128" s="16" t="s">
        <v>148</v>
      </c>
      <c r="B128" s="8">
        <v>45650</v>
      </c>
      <c r="C128" s="14" t="s">
        <v>195</v>
      </c>
      <c r="D128" s="14" t="s">
        <v>189</v>
      </c>
      <c r="E128" t="s">
        <v>25</v>
      </c>
      <c r="F128" s="9" t="str">
        <f>INDEX(MENU[[Categorie]:[UDM]],MATCH(VENTE[[#This Row],[Designation]],MENU[Designation],0),1)</f>
        <v>Bar</v>
      </c>
      <c r="G128" s="9" t="str">
        <f>INDEX(MENU[[Categorie]:[UDM]],MATCH(VENTE[[#This Row],[Designation]],MENU[Designation],0),3)</f>
        <v>btl</v>
      </c>
      <c r="H128">
        <v>1</v>
      </c>
    </row>
    <row r="129" spans="1:8" x14ac:dyDescent="0.25">
      <c r="A129" s="16" t="s">
        <v>148</v>
      </c>
      <c r="B129" s="8">
        <v>45650</v>
      </c>
      <c r="C129" s="14" t="s">
        <v>195</v>
      </c>
      <c r="D129" s="14" t="s">
        <v>189</v>
      </c>
      <c r="E129" t="s">
        <v>23</v>
      </c>
      <c r="F129" s="9" t="str">
        <f>INDEX(MENU[[Categorie]:[UDM]],MATCH(VENTE[[#This Row],[Designation]],MENU[Designation],0),1)</f>
        <v>Bar</v>
      </c>
      <c r="G129" s="9" t="str">
        <f>INDEX(MENU[[Categorie]:[UDM]],MATCH(VENTE[[#This Row],[Designation]],MENU[Designation],0),3)</f>
        <v>btl</v>
      </c>
      <c r="H129">
        <v>1</v>
      </c>
    </row>
    <row r="130" spans="1:8" x14ac:dyDescent="0.25">
      <c r="A130" s="16" t="s">
        <v>148</v>
      </c>
      <c r="B130" s="8">
        <v>45650</v>
      </c>
      <c r="C130" s="14" t="s">
        <v>195</v>
      </c>
      <c r="D130" s="14" t="s">
        <v>189</v>
      </c>
      <c r="E130" t="s">
        <v>22</v>
      </c>
      <c r="F130" s="9" t="str">
        <f>INDEX(MENU[[Categorie]:[UDM]],MATCH(VENTE[[#This Row],[Designation]],MENU[Designation],0),1)</f>
        <v>Bar</v>
      </c>
      <c r="G130" s="9" t="str">
        <f>INDEX(MENU[[Categorie]:[UDM]],MATCH(VENTE[[#This Row],[Designation]],MENU[Designation],0),3)</f>
        <v>btl</v>
      </c>
      <c r="H130">
        <v>1</v>
      </c>
    </row>
    <row r="131" spans="1:8" x14ac:dyDescent="0.25">
      <c r="A131" s="16" t="s">
        <v>148</v>
      </c>
      <c r="B131" s="8">
        <v>45652</v>
      </c>
      <c r="C131" s="14" t="s">
        <v>197</v>
      </c>
      <c r="D131" s="14" t="s">
        <v>191</v>
      </c>
      <c r="E131" t="s">
        <v>106</v>
      </c>
      <c r="F131" s="9" t="str">
        <f>INDEX(MENU[[Categorie]:[UDM]],MATCH(VENTE[[#This Row],[Designation]],MENU[Designation],0),1)</f>
        <v>Bar</v>
      </c>
      <c r="G131" s="9" t="str">
        <f>INDEX(MENU[[Categorie]:[UDM]],MATCH(VENTE[[#This Row],[Designation]],MENU[Designation],0),3)</f>
        <v>btl</v>
      </c>
      <c r="H131">
        <v>2</v>
      </c>
    </row>
    <row r="132" spans="1:8" x14ac:dyDescent="0.25">
      <c r="A132" s="16" t="s">
        <v>148</v>
      </c>
      <c r="B132" s="8">
        <v>45652</v>
      </c>
      <c r="C132" s="14" t="s">
        <v>197</v>
      </c>
      <c r="D132" s="14" t="s">
        <v>191</v>
      </c>
      <c r="E132" t="s">
        <v>10</v>
      </c>
      <c r="F132" s="9" t="str">
        <f>INDEX(MENU[[Categorie]:[UDM]],MATCH(VENTE[[#This Row],[Designation]],MENU[Designation],0),1)</f>
        <v>Bar</v>
      </c>
      <c r="G132" s="9" t="str">
        <f>INDEX(MENU[[Categorie]:[UDM]],MATCH(VENTE[[#This Row],[Designation]],MENU[Designation],0),3)</f>
        <v>btl</v>
      </c>
      <c r="H132">
        <v>2</v>
      </c>
    </row>
    <row r="133" spans="1:8" x14ac:dyDescent="0.25">
      <c r="A133" s="16" t="s">
        <v>148</v>
      </c>
      <c r="B133" s="8">
        <v>45652</v>
      </c>
      <c r="C133" s="14" t="s">
        <v>197</v>
      </c>
      <c r="D133" s="14" t="s">
        <v>191</v>
      </c>
      <c r="E133" t="s">
        <v>19</v>
      </c>
      <c r="F133" s="9" t="str">
        <f>INDEX(MENU[[Categorie]:[UDM]],MATCH(VENTE[[#This Row],[Designation]],MENU[Designation],0),1)</f>
        <v>Bar</v>
      </c>
      <c r="G133" s="9" t="str">
        <f>INDEX(MENU[[Categorie]:[UDM]],MATCH(VENTE[[#This Row],[Designation]],MENU[Designation],0),3)</f>
        <v>btl</v>
      </c>
      <c r="H133">
        <v>1</v>
      </c>
    </row>
    <row r="134" spans="1:8" x14ac:dyDescent="0.25">
      <c r="A134" s="16" t="s">
        <v>148</v>
      </c>
      <c r="B134" s="8">
        <v>45652</v>
      </c>
      <c r="C134" s="14" t="s">
        <v>197</v>
      </c>
      <c r="D134" s="14" t="s">
        <v>191</v>
      </c>
      <c r="E134" t="s">
        <v>26</v>
      </c>
      <c r="F134" s="9" t="str">
        <f>INDEX(MENU[[Categorie]:[UDM]],MATCH(VENTE[[#This Row],[Designation]],MENU[Designation],0),1)</f>
        <v>Bar</v>
      </c>
      <c r="G134" s="9" t="str">
        <f>INDEX(MENU[[Categorie]:[UDM]],MATCH(VENTE[[#This Row],[Designation]],MENU[Designation],0),3)</f>
        <v>btl</v>
      </c>
      <c r="H134">
        <v>1</v>
      </c>
    </row>
    <row r="135" spans="1:8" x14ac:dyDescent="0.25">
      <c r="A135" s="16" t="s">
        <v>148</v>
      </c>
      <c r="B135" s="8">
        <v>45652</v>
      </c>
      <c r="C135" s="14" t="s">
        <v>197</v>
      </c>
      <c r="D135" s="14" t="s">
        <v>191</v>
      </c>
      <c r="E135" t="s">
        <v>13</v>
      </c>
      <c r="F135" s="9" t="str">
        <f>INDEX(MENU[[Categorie]:[UDM]],MATCH(VENTE[[#This Row],[Designation]],MENU[Designation],0),1)</f>
        <v>Bar</v>
      </c>
      <c r="G135" s="9" t="str">
        <f>INDEX(MENU[[Categorie]:[UDM]],MATCH(VENTE[[#This Row],[Designation]],MENU[Designation],0),3)</f>
        <v>btl</v>
      </c>
      <c r="H135">
        <v>2</v>
      </c>
    </row>
    <row r="136" spans="1:8" x14ac:dyDescent="0.25">
      <c r="A136" s="16" t="s">
        <v>148</v>
      </c>
      <c r="B136" s="8">
        <v>45652</v>
      </c>
      <c r="C136" s="14" t="s">
        <v>197</v>
      </c>
      <c r="D136" s="14" t="s">
        <v>191</v>
      </c>
      <c r="E136" t="s">
        <v>25</v>
      </c>
      <c r="F136" s="9" t="str">
        <f>INDEX(MENU[[Categorie]:[UDM]],MATCH(VENTE[[#This Row],[Designation]],MENU[Designation],0),1)</f>
        <v>Bar</v>
      </c>
      <c r="G136" s="9" t="str">
        <f>INDEX(MENU[[Categorie]:[UDM]],MATCH(VENTE[[#This Row],[Designation]],MENU[Designation],0),3)</f>
        <v>btl</v>
      </c>
      <c r="H136">
        <v>2</v>
      </c>
    </row>
    <row r="137" spans="1:8" x14ac:dyDescent="0.25">
      <c r="A137" s="16" t="s">
        <v>148</v>
      </c>
      <c r="B137" s="8">
        <v>45652</v>
      </c>
      <c r="C137" s="14" t="s">
        <v>197</v>
      </c>
      <c r="D137" s="14" t="s">
        <v>191</v>
      </c>
      <c r="E137" t="s">
        <v>5</v>
      </c>
      <c r="F137" s="9" t="str">
        <f>INDEX(MENU[[Categorie]:[UDM]],MATCH(VENTE[[#This Row],[Designation]],MENU[Designation],0),1)</f>
        <v>Accompagnement</v>
      </c>
      <c r="G137" s="9" t="str">
        <f>INDEX(MENU[[Categorie]:[UDM]],MATCH(VENTE[[#This Row],[Designation]],MENU[Designation],0),3)</f>
        <v>portion</v>
      </c>
      <c r="H137">
        <v>1</v>
      </c>
    </row>
    <row r="138" spans="1:8" x14ac:dyDescent="0.25">
      <c r="A138" s="16" t="s">
        <v>148</v>
      </c>
      <c r="B138" s="8">
        <v>45652</v>
      </c>
      <c r="C138" s="14" t="s">
        <v>197</v>
      </c>
      <c r="D138" s="14" t="s">
        <v>191</v>
      </c>
      <c r="E138" t="s">
        <v>86</v>
      </c>
      <c r="F138" s="9" t="str">
        <f>INDEX(MENU[[Categorie]:[UDM]],MATCH(VENTE[[#This Row],[Designation]],MENU[Designation],0),1)</f>
        <v>Plat Chaud</v>
      </c>
      <c r="G138" s="9" t="str">
        <f>INDEX(MENU[[Categorie]:[UDM]],MATCH(VENTE[[#This Row],[Designation]],MENU[Designation],0),3)</f>
        <v>plat</v>
      </c>
      <c r="H138">
        <v>1</v>
      </c>
    </row>
    <row r="139" spans="1:8" x14ac:dyDescent="0.25">
      <c r="A139" s="16" t="s">
        <v>148</v>
      </c>
      <c r="B139" s="8">
        <v>45653</v>
      </c>
      <c r="C139" s="14" t="s">
        <v>198</v>
      </c>
      <c r="D139" s="14" t="s">
        <v>201</v>
      </c>
      <c r="E139" t="s">
        <v>13</v>
      </c>
      <c r="F139" s="9" t="str">
        <f>INDEX(MENU[[Categorie]:[UDM]],MATCH(VENTE[[#This Row],[Designation]],MENU[Designation],0),1)</f>
        <v>Bar</v>
      </c>
      <c r="G139" s="9" t="str">
        <f>INDEX(MENU[[Categorie]:[UDM]],MATCH(VENTE[[#This Row],[Designation]],MENU[Designation],0),3)</f>
        <v>btl</v>
      </c>
      <c r="H139">
        <v>1</v>
      </c>
    </row>
    <row r="140" spans="1:8" x14ac:dyDescent="0.25">
      <c r="A140" s="16" t="s">
        <v>148</v>
      </c>
      <c r="B140" s="8">
        <v>45653</v>
      </c>
      <c r="C140" s="14" t="s">
        <v>198</v>
      </c>
      <c r="D140" s="14" t="s">
        <v>201</v>
      </c>
      <c r="E140" t="s">
        <v>32</v>
      </c>
      <c r="F140" s="9" t="str">
        <f>INDEX(MENU[[Categorie]:[UDM]],MATCH(VENTE[[#This Row],[Designation]],MENU[Designation],0),1)</f>
        <v>Bar</v>
      </c>
      <c r="G140" s="9" t="str">
        <f>INDEX(MENU[[Categorie]:[UDM]],MATCH(VENTE[[#This Row],[Designation]],MENU[Designation],0),3)</f>
        <v>btl</v>
      </c>
      <c r="H140">
        <v>4</v>
      </c>
    </row>
    <row r="141" spans="1:8" x14ac:dyDescent="0.25">
      <c r="A141" s="16" t="s">
        <v>148</v>
      </c>
      <c r="B141" s="8">
        <v>45653</v>
      </c>
      <c r="C141" s="14" t="s">
        <v>198</v>
      </c>
      <c r="D141" s="14" t="s">
        <v>201</v>
      </c>
      <c r="E141" t="s">
        <v>83</v>
      </c>
      <c r="F141" s="9" t="str">
        <f>INDEX(MENU[[Categorie]:[UDM]],MATCH(VENTE[[#This Row],[Designation]],MENU[Designation],0),1)</f>
        <v>Plat Chaud</v>
      </c>
      <c r="G141" s="9" t="str">
        <f>INDEX(MENU[[Categorie]:[UDM]],MATCH(VENTE[[#This Row],[Designation]],MENU[Designation],0),3)</f>
        <v>plat</v>
      </c>
      <c r="H141">
        <v>1</v>
      </c>
    </row>
    <row r="142" spans="1:8" x14ac:dyDescent="0.25">
      <c r="A142" s="16" t="s">
        <v>148</v>
      </c>
      <c r="B142" s="8">
        <v>45653</v>
      </c>
      <c r="C142" s="14" t="s">
        <v>198</v>
      </c>
      <c r="D142" s="14" t="s">
        <v>201</v>
      </c>
      <c r="E142" t="s">
        <v>87</v>
      </c>
      <c r="F142" s="9" t="str">
        <f>INDEX(MENU[[Categorie]:[UDM]],MATCH(VENTE[[#This Row],[Designation]],MENU[Designation],0),1)</f>
        <v>Plat Chaud</v>
      </c>
      <c r="G142" s="9" t="str">
        <f>INDEX(MENU[[Categorie]:[UDM]],MATCH(VENTE[[#This Row],[Designation]],MENU[Designation],0),3)</f>
        <v>plat</v>
      </c>
      <c r="H142">
        <v>1</v>
      </c>
    </row>
    <row r="143" spans="1:8" x14ac:dyDescent="0.25">
      <c r="A143" s="16" t="s">
        <v>148</v>
      </c>
      <c r="B143" s="8">
        <v>45653</v>
      </c>
      <c r="C143" s="14" t="s">
        <v>198</v>
      </c>
      <c r="D143" s="14" t="s">
        <v>201</v>
      </c>
      <c r="E143" t="s">
        <v>5</v>
      </c>
      <c r="F143" s="9" t="str">
        <f>INDEX(MENU[[Categorie]:[UDM]],MATCH(VENTE[[#This Row],[Designation]],MENU[Designation],0),1)</f>
        <v>Accompagnement</v>
      </c>
      <c r="G143" s="9" t="str">
        <f>INDEX(MENU[[Categorie]:[UDM]],MATCH(VENTE[[#This Row],[Designation]],MENU[Designation],0),3)</f>
        <v>portion</v>
      </c>
      <c r="H143">
        <v>4</v>
      </c>
    </row>
    <row r="144" spans="1:8" x14ac:dyDescent="0.25">
      <c r="A144" s="16" t="s">
        <v>148</v>
      </c>
      <c r="B144" s="8">
        <v>45653</v>
      </c>
      <c r="C144" s="14" t="s">
        <v>198</v>
      </c>
      <c r="D144" s="14" t="s">
        <v>201</v>
      </c>
      <c r="E144" t="s">
        <v>8</v>
      </c>
      <c r="F144" s="9" t="str">
        <f>INDEX(MENU[[Categorie]:[UDM]],MATCH(VENTE[[#This Row],[Designation]],MENU[Designation],0),1)</f>
        <v>Accompagnement</v>
      </c>
      <c r="G144" s="9" t="str">
        <f>INDEX(MENU[[Categorie]:[UDM]],MATCH(VENTE[[#This Row],[Designation]],MENU[Designation],0),3)</f>
        <v>portion</v>
      </c>
      <c r="H144">
        <v>1</v>
      </c>
    </row>
    <row r="145" spans="1:8" x14ac:dyDescent="0.25">
      <c r="A145" s="16" t="s">
        <v>148</v>
      </c>
      <c r="B145" s="8">
        <v>45653</v>
      </c>
      <c r="C145" s="14" t="s">
        <v>198</v>
      </c>
      <c r="D145" s="14" t="s">
        <v>201</v>
      </c>
      <c r="E145" t="s">
        <v>11</v>
      </c>
      <c r="F145" s="9" t="str">
        <f>INDEX(MENU[[Categorie]:[UDM]],MATCH(VENTE[[#This Row],[Designation]],MENU[Designation],0),1)</f>
        <v>Accompagnement</v>
      </c>
      <c r="G145" s="9" t="str">
        <f>INDEX(MENU[[Categorie]:[UDM]],MATCH(VENTE[[#This Row],[Designation]],MENU[Designation],0),3)</f>
        <v>portion</v>
      </c>
      <c r="H145">
        <v>1</v>
      </c>
    </row>
    <row r="146" spans="1:8" x14ac:dyDescent="0.25">
      <c r="A146" s="16" t="s">
        <v>148</v>
      </c>
      <c r="B146" s="8">
        <v>45653</v>
      </c>
      <c r="C146" s="14" t="s">
        <v>198</v>
      </c>
      <c r="D146" s="14" t="s">
        <v>201</v>
      </c>
      <c r="E146" t="s">
        <v>85</v>
      </c>
      <c r="F146" s="9" t="str">
        <f>INDEX(MENU[[Categorie]:[UDM]],MATCH(VENTE[[#This Row],[Designation]],MENU[Designation],0),1)</f>
        <v>Plat Chaud</v>
      </c>
      <c r="G146" s="9" t="str">
        <f>INDEX(MENU[[Categorie]:[UDM]],MATCH(VENTE[[#This Row],[Designation]],MENU[Designation],0),3)</f>
        <v>plat</v>
      </c>
      <c r="H146">
        <v>3</v>
      </c>
    </row>
    <row r="147" spans="1:8" x14ac:dyDescent="0.25">
      <c r="A147" s="16" t="s">
        <v>148</v>
      </c>
      <c r="B147" s="8">
        <v>45653</v>
      </c>
      <c r="C147" s="14" t="s">
        <v>198</v>
      </c>
      <c r="D147" s="14" t="s">
        <v>201</v>
      </c>
      <c r="E147" t="s">
        <v>140</v>
      </c>
      <c r="F147" s="9" t="str">
        <f>INDEX(MENU[[Categorie]:[UDM]],MATCH(VENTE[[#This Row],[Designation]],MENU[Designation],0),1)</f>
        <v>Service</v>
      </c>
      <c r="G147" s="9" t="str">
        <f>INDEX(MENU[[Categorie]:[UDM]],MATCH(VENTE[[#This Row],[Designation]],MENU[Designation],0),3)</f>
        <v>service</v>
      </c>
      <c r="H147">
        <v>1</v>
      </c>
    </row>
    <row r="148" spans="1:8" x14ac:dyDescent="0.25">
      <c r="A148" s="16" t="s">
        <v>148</v>
      </c>
      <c r="B148" s="8">
        <v>45653</v>
      </c>
      <c r="C148" s="14" t="s">
        <v>198</v>
      </c>
      <c r="D148" s="14" t="s">
        <v>201</v>
      </c>
      <c r="E148" t="s">
        <v>86</v>
      </c>
      <c r="F148" s="9" t="str">
        <f>INDEX(MENU[[Categorie]:[UDM]],MATCH(VENTE[[#This Row],[Designation]],MENU[Designation],0),1)</f>
        <v>Plat Chaud</v>
      </c>
      <c r="G148" s="9" t="str">
        <f>INDEX(MENU[[Categorie]:[UDM]],MATCH(VENTE[[#This Row],[Designation]],MENU[Designation],0),3)</f>
        <v>plat</v>
      </c>
      <c r="H148">
        <v>2</v>
      </c>
    </row>
    <row r="149" spans="1:8" x14ac:dyDescent="0.25">
      <c r="A149" s="16" t="s">
        <v>148</v>
      </c>
      <c r="B149" s="8">
        <v>45654</v>
      </c>
      <c r="C149" s="14" t="s">
        <v>196</v>
      </c>
      <c r="D149" s="14" t="s">
        <v>202</v>
      </c>
      <c r="E149" t="s">
        <v>23</v>
      </c>
      <c r="F149" s="9" t="str">
        <f>INDEX(MENU[[Categorie]:[UDM]],MATCH(VENTE[[#This Row],[Designation]],MENU[Designation],0),1)</f>
        <v>Bar</v>
      </c>
      <c r="G149" s="9" t="str">
        <f>INDEX(MENU[[Categorie]:[UDM]],MATCH(VENTE[[#This Row],[Designation]],MENU[Designation],0),3)</f>
        <v>btl</v>
      </c>
      <c r="H149">
        <v>1</v>
      </c>
    </row>
    <row r="150" spans="1:8" x14ac:dyDescent="0.25">
      <c r="A150" s="16" t="s">
        <v>148</v>
      </c>
      <c r="B150" s="8">
        <v>45654</v>
      </c>
      <c r="C150" s="14" t="s">
        <v>196</v>
      </c>
      <c r="D150" s="14" t="s">
        <v>202</v>
      </c>
      <c r="E150" t="s">
        <v>32</v>
      </c>
      <c r="F150" s="9" t="str">
        <f>INDEX(MENU[[Categorie]:[UDM]],MATCH(VENTE[[#This Row],[Designation]],MENU[Designation],0),1)</f>
        <v>Bar</v>
      </c>
      <c r="G150" s="9" t="str">
        <f>INDEX(MENU[[Categorie]:[UDM]],MATCH(VENTE[[#This Row],[Designation]],MENU[Designation],0),3)</f>
        <v>btl</v>
      </c>
      <c r="H150">
        <v>3</v>
      </c>
    </row>
    <row r="151" spans="1:8" x14ac:dyDescent="0.25">
      <c r="A151" s="16" t="s">
        <v>148</v>
      </c>
      <c r="B151" s="8">
        <v>45654</v>
      </c>
      <c r="C151" s="14" t="s">
        <v>196</v>
      </c>
      <c r="D151" s="14" t="s">
        <v>202</v>
      </c>
      <c r="E151" t="s">
        <v>33</v>
      </c>
      <c r="F151" s="9" t="str">
        <f>INDEX(MENU[[Categorie]:[UDM]],MATCH(VENTE[[#This Row],[Designation]],MENU[Designation],0),1)</f>
        <v>Bar</v>
      </c>
      <c r="G151" s="9" t="str">
        <f>INDEX(MENU[[Categorie]:[UDM]],MATCH(VENTE[[#This Row],[Designation]],MENU[Designation],0),3)</f>
        <v>btl</v>
      </c>
      <c r="H151">
        <v>4</v>
      </c>
    </row>
    <row r="152" spans="1:8" x14ac:dyDescent="0.25">
      <c r="A152" s="16" t="s">
        <v>148</v>
      </c>
      <c r="B152" s="8">
        <v>45654</v>
      </c>
      <c r="C152" s="14" t="s">
        <v>196</v>
      </c>
      <c r="D152" s="14" t="s">
        <v>202</v>
      </c>
      <c r="E152" t="s">
        <v>5</v>
      </c>
      <c r="F152" s="9" t="str">
        <f>INDEX(MENU[[Categorie]:[UDM]],MATCH(VENTE[[#This Row],[Designation]],MENU[Designation],0),1)</f>
        <v>Accompagnement</v>
      </c>
      <c r="G152" s="9" t="str">
        <f>INDEX(MENU[[Categorie]:[UDM]],MATCH(VENTE[[#This Row],[Designation]],MENU[Designation],0),3)</f>
        <v>portion</v>
      </c>
      <c r="H152">
        <v>1</v>
      </c>
    </row>
    <row r="153" spans="1:8" x14ac:dyDescent="0.25">
      <c r="A153" s="16" t="s">
        <v>148</v>
      </c>
      <c r="B153" s="8">
        <v>45654</v>
      </c>
      <c r="C153" s="14" t="s">
        <v>196</v>
      </c>
      <c r="D153" s="14" t="s">
        <v>202</v>
      </c>
      <c r="E153" t="s">
        <v>8</v>
      </c>
      <c r="F153" s="9" t="str">
        <f>INDEX(MENU[[Categorie]:[UDM]],MATCH(VENTE[[#This Row],[Designation]],MENU[Designation],0),1)</f>
        <v>Accompagnement</v>
      </c>
      <c r="G153" s="9" t="str">
        <f>INDEX(MENU[[Categorie]:[UDM]],MATCH(VENTE[[#This Row],[Designation]],MENU[Designation],0),3)</f>
        <v>portion</v>
      </c>
      <c r="H153">
        <v>1</v>
      </c>
    </row>
    <row r="154" spans="1:8" x14ac:dyDescent="0.25">
      <c r="A154" s="16" t="s">
        <v>148</v>
      </c>
      <c r="B154" s="8">
        <v>45654</v>
      </c>
      <c r="C154" s="14" t="s">
        <v>196</v>
      </c>
      <c r="D154" s="14" t="s">
        <v>202</v>
      </c>
      <c r="E154" t="s">
        <v>86</v>
      </c>
      <c r="F154" s="9" t="str">
        <f>INDEX(MENU[[Categorie]:[UDM]],MATCH(VENTE[[#This Row],[Designation]],MENU[Designation],0),1)</f>
        <v>Plat Chaud</v>
      </c>
      <c r="G154" s="9" t="str">
        <f>INDEX(MENU[[Categorie]:[UDM]],MATCH(VENTE[[#This Row],[Designation]],MENU[Designation],0),3)</f>
        <v>plat</v>
      </c>
      <c r="H154">
        <v>2</v>
      </c>
    </row>
    <row r="155" spans="1:8" x14ac:dyDescent="0.25">
      <c r="A155" s="16" t="str">
        <f>CONCATENATE(RIGHT(YEAR(VENTE[[#This Row],[Date]]),2),"P",TEXT(MONTH(VENTE[[#This Row],[Date]]),"00"))</f>
        <v>24P12</v>
      </c>
      <c r="B155" s="8">
        <v>45656</v>
      </c>
      <c r="C155" s="14" t="s">
        <v>199</v>
      </c>
      <c r="D155" s="14" t="s">
        <v>203</v>
      </c>
      <c r="E155" t="s">
        <v>33</v>
      </c>
      <c r="F155" s="9" t="str">
        <f>INDEX(MENU[[Categorie]:[UDM]],MATCH(VENTE[[#This Row],[Designation]],MENU[Designation],0),1)</f>
        <v>Bar</v>
      </c>
      <c r="G155" s="9" t="str">
        <f>INDEX(MENU[[Categorie]:[UDM]],MATCH(VENTE[[#This Row],[Designation]],MENU[Designation],0),3)</f>
        <v>btl</v>
      </c>
      <c r="H155">
        <v>1</v>
      </c>
    </row>
    <row r="156" spans="1:8" x14ac:dyDescent="0.25">
      <c r="A156" s="16" t="s">
        <v>148</v>
      </c>
      <c r="B156" s="8">
        <v>45656</v>
      </c>
      <c r="C156" s="14" t="s">
        <v>199</v>
      </c>
      <c r="D156" s="14" t="s">
        <v>203</v>
      </c>
      <c r="E156" t="s">
        <v>23</v>
      </c>
      <c r="F156" s="9" t="str">
        <f>INDEX(MENU[[Categorie]:[UDM]],MATCH(VENTE[[#This Row],[Designation]],MENU[Designation],0),1)</f>
        <v>Bar</v>
      </c>
      <c r="G156" s="9" t="str">
        <f>INDEX(MENU[[Categorie]:[UDM]],MATCH(VENTE[[#This Row],[Designation]],MENU[Designation],0),3)</f>
        <v>btl</v>
      </c>
      <c r="H156">
        <v>1</v>
      </c>
    </row>
    <row r="157" spans="1:8" x14ac:dyDescent="0.25">
      <c r="A157" s="16" t="s">
        <v>148</v>
      </c>
      <c r="B157" s="8">
        <v>45656</v>
      </c>
      <c r="C157" s="14" t="s">
        <v>199</v>
      </c>
      <c r="D157" s="14" t="s">
        <v>203</v>
      </c>
      <c r="E157" t="s">
        <v>32</v>
      </c>
      <c r="F157" s="9" t="str">
        <f>INDEX(MENU[[Categorie]:[UDM]],MATCH(VENTE[[#This Row],[Designation]],MENU[Designation],0),1)</f>
        <v>Bar</v>
      </c>
      <c r="G157" s="9" t="str">
        <f>INDEX(MENU[[Categorie]:[UDM]],MATCH(VENTE[[#This Row],[Designation]],MENU[Designation],0),3)</f>
        <v>btl</v>
      </c>
      <c r="H157">
        <v>1</v>
      </c>
    </row>
    <row r="158" spans="1:8" x14ac:dyDescent="0.25">
      <c r="A158" s="16" t="s">
        <v>148</v>
      </c>
      <c r="B158" s="8">
        <v>45657</v>
      </c>
      <c r="C158" s="14" t="s">
        <v>200</v>
      </c>
      <c r="D158" s="14" t="s">
        <v>204</v>
      </c>
      <c r="E158" t="s">
        <v>20</v>
      </c>
      <c r="F158" s="9" t="str">
        <f>INDEX(MENU[[Categorie]:[UDM]],MATCH(VENTE[[#This Row],[Designation]],MENU[Designation],0),1)</f>
        <v>Bar</v>
      </c>
      <c r="G158" s="9" t="str">
        <f>INDEX(MENU[[Categorie]:[UDM]],MATCH(VENTE[[#This Row],[Designation]],MENU[Designation],0),3)</f>
        <v>btl</v>
      </c>
      <c r="H158">
        <v>1</v>
      </c>
    </row>
    <row r="159" spans="1:8" x14ac:dyDescent="0.25">
      <c r="A159" s="16" t="s">
        <v>148</v>
      </c>
      <c r="B159" s="8">
        <v>45657</v>
      </c>
      <c r="C159" s="14" t="s">
        <v>200</v>
      </c>
      <c r="D159" s="14" t="s">
        <v>204</v>
      </c>
      <c r="E159" t="s">
        <v>106</v>
      </c>
      <c r="F159" s="9" t="str">
        <f>INDEX(MENU[[Categorie]:[UDM]],MATCH(VENTE[[#This Row],[Designation]],MENU[Designation],0),1)</f>
        <v>Bar</v>
      </c>
      <c r="G159" s="9" t="str">
        <f>INDEX(MENU[[Categorie]:[UDM]],MATCH(VENTE[[#This Row],[Designation]],MENU[Designation],0),3)</f>
        <v>btl</v>
      </c>
      <c r="H159">
        <v>1</v>
      </c>
    </row>
    <row r="160" spans="1:8" x14ac:dyDescent="0.25">
      <c r="A160" s="16" t="s">
        <v>148</v>
      </c>
      <c r="B160" s="8">
        <v>45657</v>
      </c>
      <c r="C160" s="14" t="s">
        <v>200</v>
      </c>
      <c r="D160" s="14" t="s">
        <v>204</v>
      </c>
      <c r="E160" t="s">
        <v>26</v>
      </c>
      <c r="F160" s="9" t="str">
        <f>INDEX(MENU[[Categorie]:[UDM]],MATCH(VENTE[[#This Row],[Designation]],MENU[Designation],0),1)</f>
        <v>Bar</v>
      </c>
      <c r="G160" s="9" t="str">
        <f>INDEX(MENU[[Categorie]:[UDM]],MATCH(VENTE[[#This Row],[Designation]],MENU[Designation],0),3)</f>
        <v>btl</v>
      </c>
      <c r="H160">
        <v>1</v>
      </c>
    </row>
    <row r="161" spans="1:8" x14ac:dyDescent="0.25">
      <c r="A161" s="16" t="s">
        <v>148</v>
      </c>
      <c r="B161" s="8">
        <v>45657</v>
      </c>
      <c r="C161" s="14" t="s">
        <v>200</v>
      </c>
      <c r="D161" s="14" t="s">
        <v>204</v>
      </c>
      <c r="E161" t="s">
        <v>22</v>
      </c>
      <c r="F161" s="9" t="str">
        <f>INDEX(MENU[[Categorie]:[UDM]],MATCH(VENTE[[#This Row],[Designation]],MENU[Designation],0),1)</f>
        <v>Bar</v>
      </c>
      <c r="G161" s="9" t="str">
        <f>INDEX(MENU[[Categorie]:[UDM]],MATCH(VENTE[[#This Row],[Designation]],MENU[Designation],0),3)</f>
        <v>btl</v>
      </c>
      <c r="H161">
        <v>2</v>
      </c>
    </row>
    <row r="162" spans="1:8" x14ac:dyDescent="0.25">
      <c r="A162" s="16" t="s">
        <v>148</v>
      </c>
      <c r="B162" s="8">
        <v>45657</v>
      </c>
      <c r="C162" s="14" t="s">
        <v>200</v>
      </c>
      <c r="D162" s="14" t="s">
        <v>204</v>
      </c>
      <c r="E162" t="s">
        <v>36</v>
      </c>
      <c r="F162" s="9" t="str">
        <f>INDEX(MENU[[Categorie]:[UDM]],MATCH(VENTE[[#This Row],[Designation]],MENU[Designation],0),1)</f>
        <v>Bar</v>
      </c>
      <c r="G162" s="9" t="str">
        <f>INDEX(MENU[[Categorie]:[UDM]],MATCH(VENTE[[#This Row],[Designation]],MENU[Designation],0),3)</f>
        <v>btl</v>
      </c>
      <c r="H162">
        <v>1</v>
      </c>
    </row>
    <row r="163" spans="1:8" x14ac:dyDescent="0.25">
      <c r="A163" s="16" t="s">
        <v>148</v>
      </c>
      <c r="B163" s="8">
        <v>45657</v>
      </c>
      <c r="C163" s="14" t="s">
        <v>200</v>
      </c>
      <c r="D163" s="14" t="s">
        <v>204</v>
      </c>
      <c r="E163" t="s">
        <v>32</v>
      </c>
      <c r="F163" s="9" t="str">
        <f>INDEX(MENU[[Categorie]:[UDM]],MATCH(VENTE[[#This Row],[Designation]],MENU[Designation],0),1)</f>
        <v>Bar</v>
      </c>
      <c r="G163" s="9" t="str">
        <f>INDEX(MENU[[Categorie]:[UDM]],MATCH(VENTE[[#This Row],[Designation]],MENU[Designation],0),3)</f>
        <v>btl</v>
      </c>
      <c r="H163">
        <v>2</v>
      </c>
    </row>
    <row r="164" spans="1:8" x14ac:dyDescent="0.25">
      <c r="A164" s="16" t="s">
        <v>148</v>
      </c>
      <c r="B164" s="8">
        <v>45657</v>
      </c>
      <c r="C164" s="14" t="s">
        <v>200</v>
      </c>
      <c r="D164" s="14" t="s">
        <v>204</v>
      </c>
      <c r="E164" t="s">
        <v>87</v>
      </c>
      <c r="F164" s="9" t="str">
        <f>INDEX(MENU[[Categorie]:[UDM]],MATCH(VENTE[[#This Row],[Designation]],MENU[Designation],0),1)</f>
        <v>Plat Chaud</v>
      </c>
      <c r="G164" s="9" t="str">
        <f>INDEX(MENU[[Categorie]:[UDM]],MATCH(VENTE[[#This Row],[Designation]],MENU[Designation],0),3)</f>
        <v>plat</v>
      </c>
      <c r="H164">
        <v>1</v>
      </c>
    </row>
    <row r="165" spans="1:8" x14ac:dyDescent="0.25">
      <c r="A165" s="16" t="s">
        <v>148</v>
      </c>
      <c r="B165" s="8">
        <v>45657</v>
      </c>
      <c r="C165" s="14" t="s">
        <v>200</v>
      </c>
      <c r="D165" s="14" t="s">
        <v>204</v>
      </c>
      <c r="E165" t="s">
        <v>5</v>
      </c>
      <c r="F165" s="9" t="str">
        <f>INDEX(MENU[[Categorie]:[UDM]],MATCH(VENTE[[#This Row],[Designation]],MENU[Designation],0),1)</f>
        <v>Accompagnement</v>
      </c>
      <c r="G165" s="9" t="str">
        <f>INDEX(MENU[[Categorie]:[UDM]],MATCH(VENTE[[#This Row],[Designation]],MENU[Designation],0),3)</f>
        <v>portion</v>
      </c>
      <c r="H165">
        <v>2</v>
      </c>
    </row>
    <row r="166" spans="1:8" x14ac:dyDescent="0.25">
      <c r="A166" s="16" t="s">
        <v>148</v>
      </c>
      <c r="B166" s="8">
        <v>45657</v>
      </c>
      <c r="C166" s="14" t="s">
        <v>200</v>
      </c>
      <c r="D166" s="14" t="s">
        <v>204</v>
      </c>
      <c r="E166" t="s">
        <v>11</v>
      </c>
      <c r="F166" s="9" t="str">
        <f>INDEX(MENU[[Categorie]:[UDM]],MATCH(VENTE[[#This Row],[Designation]],MENU[Designation],0),1)</f>
        <v>Accompagnement</v>
      </c>
      <c r="G166" s="9" t="str">
        <f>INDEX(MENU[[Categorie]:[UDM]],MATCH(VENTE[[#This Row],[Designation]],MENU[Designation],0),3)</f>
        <v>portion</v>
      </c>
      <c r="H166">
        <v>2</v>
      </c>
    </row>
    <row r="167" spans="1:8" x14ac:dyDescent="0.25">
      <c r="A167" s="16" t="s">
        <v>148</v>
      </c>
      <c r="B167" s="8">
        <v>45657</v>
      </c>
      <c r="C167" s="14" t="s">
        <v>200</v>
      </c>
      <c r="D167" s="14" t="s">
        <v>204</v>
      </c>
      <c r="E167" t="s">
        <v>126</v>
      </c>
      <c r="F167" s="9" t="str">
        <f>INDEX(MENU[[Categorie]:[UDM]],MATCH(VENTE[[#This Row],[Designation]],MENU[Designation],0),1)</f>
        <v>Petit Dej</v>
      </c>
      <c r="G167" s="9" t="str">
        <f>INDEX(MENU[[Categorie]:[UDM]],MATCH(VENTE[[#This Row],[Designation]],MENU[Designation],0),3)</f>
        <v>plat</v>
      </c>
      <c r="H167">
        <v>2</v>
      </c>
    </row>
    <row r="168" spans="1:8" x14ac:dyDescent="0.25">
      <c r="A168" s="16" t="s">
        <v>148</v>
      </c>
      <c r="B168" s="8">
        <v>45657</v>
      </c>
      <c r="C168" s="14" t="s">
        <v>200</v>
      </c>
      <c r="D168" s="14" t="s">
        <v>204</v>
      </c>
      <c r="E168" t="s">
        <v>86</v>
      </c>
      <c r="F168" s="9" t="str">
        <f>INDEX(MENU[[Categorie]:[UDM]],MATCH(VENTE[[#This Row],[Designation]],MENU[Designation],0),1)</f>
        <v>Plat Chaud</v>
      </c>
      <c r="G168" s="9" t="str">
        <f>INDEX(MENU[[Categorie]:[UDM]],MATCH(VENTE[[#This Row],[Designation]],MENU[Designation],0),3)</f>
        <v>plat</v>
      </c>
      <c r="H168">
        <v>1</v>
      </c>
    </row>
    <row r="169" spans="1:8" x14ac:dyDescent="0.25">
      <c r="A169" s="16" t="s">
        <v>148</v>
      </c>
      <c r="B169" s="8">
        <v>45657</v>
      </c>
      <c r="C169" s="14" t="s">
        <v>200</v>
      </c>
      <c r="D169" s="14" t="s">
        <v>204</v>
      </c>
      <c r="E169" t="s">
        <v>84</v>
      </c>
      <c r="F169" s="9" t="str">
        <f>INDEX(MENU[[Categorie]:[UDM]],MATCH(VENTE[[#This Row],[Designation]],MENU[Designation],0),1)</f>
        <v>Plat Chaud</v>
      </c>
      <c r="G169" s="9" t="str">
        <f>INDEX(MENU[[Categorie]:[UDM]],MATCH(VENTE[[#This Row],[Designation]],MENU[Designation],0),3)</f>
        <v>plat</v>
      </c>
      <c r="H169">
        <v>2</v>
      </c>
    </row>
    <row r="170" spans="1:8" x14ac:dyDescent="0.25">
      <c r="A170" s="8"/>
    </row>
    <row r="171" spans="1:8" x14ac:dyDescent="0.25">
      <c r="A171" s="8"/>
    </row>
    <row r="172" spans="1:8" x14ac:dyDescent="0.25">
      <c r="A172" s="8"/>
    </row>
    <row r="173" spans="1:8" x14ac:dyDescent="0.25">
      <c r="A173" s="8"/>
    </row>
    <row r="174" spans="1:8" x14ac:dyDescent="0.25">
      <c r="A174" s="8"/>
    </row>
    <row r="175" spans="1:8" x14ac:dyDescent="0.25">
      <c r="A175" s="8"/>
    </row>
    <row r="176" spans="1:8" x14ac:dyDescent="0.25">
      <c r="A176" s="8"/>
    </row>
    <row r="177" spans="1:1" x14ac:dyDescent="0.25">
      <c r="A177" s="8"/>
    </row>
    <row r="178" spans="1:1" x14ac:dyDescent="0.25">
      <c r="A178" s="8"/>
    </row>
    <row r="179" spans="1:1" x14ac:dyDescent="0.25">
      <c r="A179" s="8"/>
    </row>
    <row r="180" spans="1:1" x14ac:dyDescent="0.25">
      <c r="A180" s="8"/>
    </row>
    <row r="181" spans="1:1" x14ac:dyDescent="0.25">
      <c r="A181" s="8"/>
    </row>
    <row r="182" spans="1:1" x14ac:dyDescent="0.25">
      <c r="A182" s="8"/>
    </row>
    <row r="183" spans="1:1" x14ac:dyDescent="0.25">
      <c r="A183" s="8"/>
    </row>
    <row r="184" spans="1:1" x14ac:dyDescent="0.25">
      <c r="A184" s="8"/>
    </row>
    <row r="185" spans="1:1" x14ac:dyDescent="0.25">
      <c r="A185" s="8"/>
    </row>
    <row r="186" spans="1:1" x14ac:dyDescent="0.25">
      <c r="A186" s="8"/>
    </row>
    <row r="187" spans="1:1" x14ac:dyDescent="0.25">
      <c r="A187" s="8"/>
    </row>
    <row r="188" spans="1:1" x14ac:dyDescent="0.25">
      <c r="A188" s="8"/>
    </row>
    <row r="189" spans="1:1" x14ac:dyDescent="0.25">
      <c r="A189" s="8"/>
    </row>
    <row r="190" spans="1:1" x14ac:dyDescent="0.25">
      <c r="A190" s="8"/>
    </row>
    <row r="191" spans="1:1" x14ac:dyDescent="0.25">
      <c r="A191" s="8"/>
    </row>
  </sheetData>
  <phoneticPr fontId="10" type="noConversion"/>
  <conditionalFormatting sqref="A5:H169">
    <cfRule type="expression" dxfId="3" priority="43">
      <formula>COUNTIFS($B$5:$B$995,$B5,$E$5:$E$995,$E5)&gt;1</formula>
    </cfRule>
  </conditionalFormatting>
  <conditionalFormatting sqref="B5:E169 H5:H169">
    <cfRule type="containsBlanks" dxfId="2" priority="5">
      <formula>LEN(TRIM(B5))=0</formula>
    </cfRule>
  </conditionalFormatting>
  <dataValidations count="1">
    <dataValidation type="list" allowBlank="1" showInputMessage="1" showErrorMessage="1" sqref="E5:E169" xr:uid="{5CEDCB24-220B-4578-81B5-818680624D06}">
      <formula1>_menu_name_range</formula1>
    </dataValidation>
  </dataValidations>
  <pageMargins left="0.7" right="0.7" top="0.75" bottom="0.75" header="0.3" footer="0.3"/>
  <pageSetup paperSize="0" orientation="portrait" horizontalDpi="203" verticalDpi="203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0CA36-E655-4E00-9793-6EC032EA32BB}">
  <dimension ref="A2:F114"/>
  <sheetViews>
    <sheetView tabSelected="1" zoomScale="112" zoomScaleNormal="112" workbookViewId="0">
      <selection activeCell="A5" sqref="A5:A114"/>
    </sheetView>
  </sheetViews>
  <sheetFormatPr defaultColWidth="9.140625" defaultRowHeight="15" x14ac:dyDescent="0.25"/>
  <cols>
    <col min="1" max="1" width="10.140625" customWidth="1"/>
    <col min="2" max="2" width="11.140625" bestFit="1" customWidth="1"/>
    <col min="3" max="3" width="33.5703125" bestFit="1" customWidth="1"/>
    <col min="4" max="4" width="17" bestFit="1" customWidth="1"/>
    <col min="5" max="5" width="8" bestFit="1" customWidth="1"/>
    <col min="6" max="6" width="11.140625" bestFit="1" customWidth="1"/>
  </cols>
  <sheetData>
    <row r="2" spans="1:6" ht="18.75" x14ac:dyDescent="0.3">
      <c r="A2" s="4" t="s">
        <v>96</v>
      </c>
      <c r="B2" s="4"/>
      <c r="C2" s="4"/>
      <c r="D2" s="4"/>
      <c r="E2" s="4"/>
      <c r="F2" s="4"/>
    </row>
    <row r="4" spans="1:6" x14ac:dyDescent="0.25">
      <c r="A4" t="s">
        <v>90</v>
      </c>
      <c r="B4" t="s">
        <v>145</v>
      </c>
      <c r="C4" t="s">
        <v>2</v>
      </c>
      <c r="D4" t="s">
        <v>3</v>
      </c>
      <c r="E4" t="s">
        <v>4</v>
      </c>
      <c r="F4" t="s">
        <v>94</v>
      </c>
    </row>
    <row r="5" spans="1:6" x14ac:dyDescent="0.25">
      <c r="A5" s="16" t="str">
        <f>CONCATENATE(RIGHT(YEAR(INVENTAIRE[[#This Row],[Date]]),2),"P",TEXT(MONTH(INVENTAIRE[[#This Row],[Date]]),"00"))</f>
        <v>24P11</v>
      </c>
      <c r="B5" s="8">
        <v>45626</v>
      </c>
      <c r="C5" t="s">
        <v>107</v>
      </c>
      <c r="D5" s="9" t="str">
        <f>INDEX(LISTE_ACHAT[[Categorie]:[UDM]],MATCH(INVENTAIRE[[#This Row],[Designation]],LISTE_ACHAT[Designation],0),1)</f>
        <v>Bar</v>
      </c>
      <c r="E5" s="9" t="str">
        <f>INDEX(LISTE_ACHAT[[Categorie]:[UDM]],MATCH(INVENTAIRE[[#This Row],[Designation]],LISTE_ACHAT[Designation],0),3)</f>
        <v>conso</v>
      </c>
      <c r="F5">
        <v>9</v>
      </c>
    </row>
    <row r="6" spans="1:6" x14ac:dyDescent="0.25">
      <c r="A6" s="16" t="str">
        <f>CONCATENATE(RIGHT(YEAR(INVENTAIRE[[#This Row],[Date]]),2),"P",TEXT(MONTH(INVENTAIRE[[#This Row],[Date]]),"00"))</f>
        <v>24P11</v>
      </c>
      <c r="B6" s="8">
        <v>45626</v>
      </c>
      <c r="C6" t="s">
        <v>7</v>
      </c>
      <c r="D6" s="9" t="str">
        <f>INDEX(LISTE_ACHAT[[Categorie]:[UDM]],MATCH(INVENTAIRE[[#This Row],[Designation]],LISTE_ACHAT[Designation],0),1)</f>
        <v>Bar</v>
      </c>
      <c r="E6" s="9" t="str">
        <f>INDEX(LISTE_ACHAT[[Categorie]:[UDM]],MATCH(INVENTAIRE[[#This Row],[Designation]],LISTE_ACHAT[Designation],0),3)</f>
        <v>btl</v>
      </c>
      <c r="F6">
        <v>1</v>
      </c>
    </row>
    <row r="7" spans="1:6" x14ac:dyDescent="0.25">
      <c r="A7" s="16" t="str">
        <f>CONCATENATE(RIGHT(YEAR(INVENTAIRE[[#This Row],[Date]]),2),"P",TEXT(MONTH(INVENTAIRE[[#This Row],[Date]]),"00"))</f>
        <v>24P11</v>
      </c>
      <c r="B7" s="8">
        <v>45626</v>
      </c>
      <c r="C7" t="s">
        <v>10</v>
      </c>
      <c r="D7" s="9" t="str">
        <f>INDEX(LISTE_ACHAT[[Categorie]:[UDM]],MATCH(INVENTAIRE[[#This Row],[Designation]],LISTE_ACHAT[Designation],0),1)</f>
        <v>Bar</v>
      </c>
      <c r="E7" s="9" t="str">
        <f>INDEX(LISTE_ACHAT[[Categorie]:[UDM]],MATCH(INVENTAIRE[[#This Row],[Designation]],LISTE_ACHAT[Designation],0),3)</f>
        <v>btl</v>
      </c>
      <c r="F7">
        <v>6</v>
      </c>
    </row>
    <row r="8" spans="1:6" x14ac:dyDescent="0.25">
      <c r="A8" s="16" t="str">
        <f>CONCATENATE(RIGHT(YEAR(INVENTAIRE[[#This Row],[Date]]),2),"P",TEXT(MONTH(INVENTAIRE[[#This Row],[Date]]),"00"))</f>
        <v>24P11</v>
      </c>
      <c r="B8" s="8">
        <v>45626</v>
      </c>
      <c r="C8" t="s">
        <v>13</v>
      </c>
      <c r="D8" s="9" t="str">
        <f>INDEX(LISTE_ACHAT[[Categorie]:[UDM]],MATCH(INVENTAIRE[[#This Row],[Designation]],LISTE_ACHAT[Designation],0),1)</f>
        <v>Bar</v>
      </c>
      <c r="E8" s="9" t="str">
        <f>INDEX(LISTE_ACHAT[[Categorie]:[UDM]],MATCH(INVENTAIRE[[#This Row],[Designation]],LISTE_ACHAT[Designation],0),3)</f>
        <v>btl</v>
      </c>
      <c r="F8">
        <v>19</v>
      </c>
    </row>
    <row r="9" spans="1:6" x14ac:dyDescent="0.25">
      <c r="A9" s="16" t="str">
        <f>CONCATENATE(RIGHT(YEAR(INVENTAIRE[[#This Row],[Date]]),2),"P",TEXT(MONTH(INVENTAIRE[[#This Row],[Date]]),"00"))</f>
        <v>24P11</v>
      </c>
      <c r="B9" s="8">
        <v>45626</v>
      </c>
      <c r="C9" t="s">
        <v>18</v>
      </c>
      <c r="D9" s="9" t="str">
        <f>INDEX(LISTE_ACHAT[[Categorie]:[UDM]],MATCH(INVENTAIRE[[#This Row],[Designation]],LISTE_ACHAT[Designation],0),1)</f>
        <v>Bar</v>
      </c>
      <c r="E9" s="9" t="str">
        <f>INDEX(LISTE_ACHAT[[Categorie]:[UDM]],MATCH(INVENTAIRE[[#This Row],[Designation]],LISTE_ACHAT[Designation],0),3)</f>
        <v>btl</v>
      </c>
      <c r="F9">
        <v>1</v>
      </c>
    </row>
    <row r="10" spans="1:6" x14ac:dyDescent="0.25">
      <c r="A10" s="16" t="str">
        <f>CONCATENATE(RIGHT(YEAR(INVENTAIRE[[#This Row],[Date]]),2),"P",TEXT(MONTH(INVENTAIRE[[#This Row],[Date]]),"00"))</f>
        <v>24P11</v>
      </c>
      <c r="B10" s="8">
        <v>45626</v>
      </c>
      <c r="C10" t="s">
        <v>19</v>
      </c>
      <c r="D10" s="9" t="str">
        <f>INDEX(LISTE_ACHAT[[Categorie]:[UDM]],MATCH(INVENTAIRE[[#This Row],[Designation]],LISTE_ACHAT[Designation],0),1)</f>
        <v>Bar</v>
      </c>
      <c r="E10" s="9" t="str">
        <f>INDEX(LISTE_ACHAT[[Categorie]:[UDM]],MATCH(INVENTAIRE[[#This Row],[Designation]],LISTE_ACHAT[Designation],0),3)</f>
        <v>btl</v>
      </c>
      <c r="F10">
        <v>6</v>
      </c>
    </row>
    <row r="11" spans="1:6" x14ac:dyDescent="0.25">
      <c r="A11" s="16" t="str">
        <f>CONCATENATE(RIGHT(YEAR(INVENTAIRE[[#This Row],[Date]]),2),"P",TEXT(MONTH(INVENTAIRE[[#This Row],[Date]]),"00"))</f>
        <v>24P11</v>
      </c>
      <c r="B11" s="8">
        <v>45626</v>
      </c>
      <c r="C11" t="s">
        <v>21</v>
      </c>
      <c r="D11" s="9" t="str">
        <f>INDEX(LISTE_ACHAT[[Categorie]:[UDM]],MATCH(INVENTAIRE[[#This Row],[Designation]],LISTE_ACHAT[Designation],0),1)</f>
        <v>Bar</v>
      </c>
      <c r="E11" s="9" t="str">
        <f>INDEX(LISTE_ACHAT[[Categorie]:[UDM]],MATCH(INVENTAIRE[[#This Row],[Designation]],LISTE_ACHAT[Designation],0),3)</f>
        <v>btl</v>
      </c>
      <c r="F11">
        <v>1</v>
      </c>
    </row>
    <row r="12" spans="1:6" x14ac:dyDescent="0.25">
      <c r="A12" s="16" t="str">
        <f>CONCATENATE(RIGHT(YEAR(INVENTAIRE[[#This Row],[Date]]),2),"P",TEXT(MONTH(INVENTAIRE[[#This Row],[Date]]),"00"))</f>
        <v>24P11</v>
      </c>
      <c r="B12" s="8">
        <v>45626</v>
      </c>
      <c r="C12" t="s">
        <v>22</v>
      </c>
      <c r="D12" s="9" t="str">
        <f>INDEX(LISTE_ACHAT[[Categorie]:[UDM]],MATCH(INVENTAIRE[[#This Row],[Designation]],LISTE_ACHAT[Designation],0),1)</f>
        <v>Bar</v>
      </c>
      <c r="E12" s="9" t="str">
        <f>INDEX(LISTE_ACHAT[[Categorie]:[UDM]],MATCH(INVENTAIRE[[#This Row],[Designation]],LISTE_ACHAT[Designation],0),3)</f>
        <v>btl</v>
      </c>
      <c r="F12">
        <v>26</v>
      </c>
    </row>
    <row r="13" spans="1:6" x14ac:dyDescent="0.25">
      <c r="A13" s="16" t="str">
        <f>CONCATENATE(RIGHT(YEAR(INVENTAIRE[[#This Row],[Date]]),2),"P",TEXT(MONTH(INVENTAIRE[[#This Row],[Date]]),"00"))</f>
        <v>24P11</v>
      </c>
      <c r="B13" s="8">
        <v>45626</v>
      </c>
      <c r="C13" t="s">
        <v>23</v>
      </c>
      <c r="D13" s="9" t="str">
        <f>INDEX(LISTE_ACHAT[[Categorie]:[UDM]],MATCH(INVENTAIRE[[#This Row],[Designation]],LISTE_ACHAT[Designation],0),1)</f>
        <v>Bar</v>
      </c>
      <c r="E13" s="9" t="str">
        <f>INDEX(LISTE_ACHAT[[Categorie]:[UDM]],MATCH(INVENTAIRE[[#This Row],[Designation]],LISTE_ACHAT[Designation],0),3)</f>
        <v>btl</v>
      </c>
      <c r="F13">
        <v>8</v>
      </c>
    </row>
    <row r="14" spans="1:6" x14ac:dyDescent="0.25">
      <c r="A14" s="16" t="str">
        <f>CONCATENATE(RIGHT(YEAR(INVENTAIRE[[#This Row],[Date]]),2),"P",TEXT(MONTH(INVENTAIRE[[#This Row],[Date]]),"00"))</f>
        <v>24P11</v>
      </c>
      <c r="B14" s="8">
        <v>45626</v>
      </c>
      <c r="C14" t="s">
        <v>24</v>
      </c>
      <c r="D14" s="9" t="str">
        <f>INDEX(LISTE_ACHAT[[Categorie]:[UDM]],MATCH(INVENTAIRE[[#This Row],[Designation]],LISTE_ACHAT[Designation],0),1)</f>
        <v>Bar</v>
      </c>
      <c r="E14" s="9" t="str">
        <f>INDEX(LISTE_ACHAT[[Categorie]:[UDM]],MATCH(INVENTAIRE[[#This Row],[Designation]],LISTE_ACHAT[Designation],0),3)</f>
        <v>btl</v>
      </c>
      <c r="F14">
        <v>13</v>
      </c>
    </row>
    <row r="15" spans="1:6" x14ac:dyDescent="0.25">
      <c r="A15" s="16" t="str">
        <f>CONCATENATE(RIGHT(YEAR(INVENTAIRE[[#This Row],[Date]]),2),"P",TEXT(MONTH(INVENTAIRE[[#This Row],[Date]]),"00"))</f>
        <v>24P11</v>
      </c>
      <c r="B15" s="8">
        <v>45626</v>
      </c>
      <c r="C15" t="s">
        <v>25</v>
      </c>
      <c r="D15" s="9" t="str">
        <f>INDEX(LISTE_ACHAT[[Categorie]:[UDM]],MATCH(INVENTAIRE[[#This Row],[Designation]],LISTE_ACHAT[Designation],0),1)</f>
        <v>Bar</v>
      </c>
      <c r="E15" s="9" t="str">
        <f>INDEX(LISTE_ACHAT[[Categorie]:[UDM]],MATCH(INVENTAIRE[[#This Row],[Designation]],LISTE_ACHAT[Designation],0),3)</f>
        <v>btl</v>
      </c>
      <c r="F15">
        <v>15</v>
      </c>
    </row>
    <row r="16" spans="1:6" x14ac:dyDescent="0.25">
      <c r="A16" s="16" t="str">
        <f>CONCATENATE(RIGHT(YEAR(INVENTAIRE[[#This Row],[Date]]),2),"P",TEXT(MONTH(INVENTAIRE[[#This Row],[Date]]),"00"))</f>
        <v>24P11</v>
      </c>
      <c r="B16" s="8">
        <v>45626</v>
      </c>
      <c r="C16" t="s">
        <v>26</v>
      </c>
      <c r="D16" s="9" t="str">
        <f>INDEX(LISTE_ACHAT[[Categorie]:[UDM]],MATCH(INVENTAIRE[[#This Row],[Designation]],LISTE_ACHAT[Designation],0),1)</f>
        <v>Bar</v>
      </c>
      <c r="E16" s="9" t="str">
        <f>INDEX(LISTE_ACHAT[[Categorie]:[UDM]],MATCH(INVENTAIRE[[#This Row],[Designation]],LISTE_ACHAT[Designation],0),3)</f>
        <v>btl</v>
      </c>
      <c r="F16">
        <v>24</v>
      </c>
    </row>
    <row r="17" spans="1:6" x14ac:dyDescent="0.25">
      <c r="A17" s="16" t="str">
        <f>CONCATENATE(RIGHT(YEAR(INVENTAIRE[[#This Row],[Date]]),2),"P",TEXT(MONTH(INVENTAIRE[[#This Row],[Date]]),"00"))</f>
        <v>24P11</v>
      </c>
      <c r="B17" s="8">
        <v>45626</v>
      </c>
      <c r="C17" t="s">
        <v>27</v>
      </c>
      <c r="D17" s="9" t="str">
        <f>INDEX(LISTE_ACHAT[[Categorie]:[UDM]],MATCH(INVENTAIRE[[#This Row],[Designation]],LISTE_ACHAT[Designation],0),1)</f>
        <v>Bar</v>
      </c>
      <c r="E17" s="9" t="str">
        <f>INDEX(LISTE_ACHAT[[Categorie]:[UDM]],MATCH(INVENTAIRE[[#This Row],[Designation]],LISTE_ACHAT[Designation],0),3)</f>
        <v>btl</v>
      </c>
      <c r="F17">
        <v>1</v>
      </c>
    </row>
    <row r="18" spans="1:6" x14ac:dyDescent="0.25">
      <c r="A18" s="16" t="str">
        <f>CONCATENATE(RIGHT(YEAR(INVENTAIRE[[#This Row],[Date]]),2),"P",TEXT(MONTH(INVENTAIRE[[#This Row],[Date]]),"00"))</f>
        <v>24P11</v>
      </c>
      <c r="B18" s="8">
        <v>45626</v>
      </c>
      <c r="C18" t="s">
        <v>28</v>
      </c>
      <c r="D18" s="9" t="str">
        <f>INDEX(LISTE_ACHAT[[Categorie]:[UDM]],MATCH(INVENTAIRE[[#This Row],[Designation]],LISTE_ACHAT[Designation],0),1)</f>
        <v>Bar</v>
      </c>
      <c r="E18" s="9" t="str">
        <f>INDEX(LISTE_ACHAT[[Categorie]:[UDM]],MATCH(INVENTAIRE[[#This Row],[Designation]],LISTE_ACHAT[Designation],0),3)</f>
        <v>btl</v>
      </c>
      <c r="F18">
        <v>2</v>
      </c>
    </row>
    <row r="19" spans="1:6" x14ac:dyDescent="0.25">
      <c r="A19" s="16" t="str">
        <f>CONCATENATE(RIGHT(YEAR(INVENTAIRE[[#This Row],[Date]]),2),"P",TEXT(MONTH(INVENTAIRE[[#This Row],[Date]]),"00"))</f>
        <v>24P11</v>
      </c>
      <c r="B19" s="8">
        <v>45626</v>
      </c>
      <c r="C19" t="s">
        <v>31</v>
      </c>
      <c r="D19" s="9" t="str">
        <f>INDEX(LISTE_ACHAT[[Categorie]:[UDM]],MATCH(INVENTAIRE[[#This Row],[Designation]],LISTE_ACHAT[Designation],0),1)</f>
        <v>Bar</v>
      </c>
      <c r="E19" s="9" t="str">
        <f>INDEX(LISTE_ACHAT[[Categorie]:[UDM]],MATCH(INVENTAIRE[[#This Row],[Designation]],LISTE_ACHAT[Designation],0),3)</f>
        <v>btl</v>
      </c>
      <c r="F19">
        <v>12</v>
      </c>
    </row>
    <row r="20" spans="1:6" x14ac:dyDescent="0.25">
      <c r="A20" s="16" t="str">
        <f>CONCATENATE(RIGHT(YEAR(INVENTAIRE[[#This Row],[Date]]),2),"P",TEXT(MONTH(INVENTAIRE[[#This Row],[Date]]),"00"))</f>
        <v>24P11</v>
      </c>
      <c r="B20" s="8">
        <v>45626</v>
      </c>
      <c r="C20" t="s">
        <v>32</v>
      </c>
      <c r="D20" s="9" t="str">
        <f>INDEX(LISTE_ACHAT[[Categorie]:[UDM]],MATCH(INVENTAIRE[[#This Row],[Designation]],LISTE_ACHAT[Designation],0),1)</f>
        <v>Bar</v>
      </c>
      <c r="E20" s="9" t="str">
        <f>INDEX(LISTE_ACHAT[[Categorie]:[UDM]],MATCH(INVENTAIRE[[#This Row],[Designation]],LISTE_ACHAT[Designation],0),3)</f>
        <v>btl</v>
      </c>
      <c r="F20">
        <v>6</v>
      </c>
    </row>
    <row r="21" spans="1:6" x14ac:dyDescent="0.25">
      <c r="A21" s="16" t="str">
        <f>CONCATENATE(RIGHT(YEAR(INVENTAIRE[[#This Row],[Date]]),2),"P",TEXT(MONTH(INVENTAIRE[[#This Row],[Date]]),"00"))</f>
        <v>24P11</v>
      </c>
      <c r="B21" s="8">
        <v>45626</v>
      </c>
      <c r="C21" t="s">
        <v>33</v>
      </c>
      <c r="D21" s="9" t="str">
        <f>INDEX(LISTE_ACHAT[[Categorie]:[UDM]],MATCH(INVENTAIRE[[#This Row],[Designation]],LISTE_ACHAT[Designation],0),1)</f>
        <v>Bar</v>
      </c>
      <c r="E21" s="9" t="str">
        <f>INDEX(LISTE_ACHAT[[Categorie]:[UDM]],MATCH(INVENTAIRE[[#This Row],[Designation]],LISTE_ACHAT[Designation],0),3)</f>
        <v>btl</v>
      </c>
      <c r="F21">
        <v>18</v>
      </c>
    </row>
    <row r="22" spans="1:6" x14ac:dyDescent="0.25">
      <c r="A22" s="16" t="str">
        <f>CONCATENATE(RIGHT(YEAR(INVENTAIRE[[#This Row],[Date]]),2),"P",TEXT(MONTH(INVENTAIRE[[#This Row],[Date]]),"00"))</f>
        <v>24P11</v>
      </c>
      <c r="B22" s="8">
        <v>45626</v>
      </c>
      <c r="C22" t="s">
        <v>56</v>
      </c>
      <c r="D22" s="9" t="str">
        <f>INDEX(LISTE_ACHAT[[Categorie]:[UDM]],MATCH(INVENTAIRE[[#This Row],[Designation]],LISTE_ACHAT[Designation],0),1)</f>
        <v>Ingredient</v>
      </c>
      <c r="E22" s="9" t="str">
        <f>INDEX(LISTE_ACHAT[[Categorie]:[UDM]],MATCH(INVENTAIRE[[#This Row],[Designation]],LISTE_ACHAT[Designation],0),3)</f>
        <v>portion</v>
      </c>
      <c r="F22">
        <v>4</v>
      </c>
    </row>
    <row r="23" spans="1:6" x14ac:dyDescent="0.25">
      <c r="A23" s="16" t="str">
        <f>CONCATENATE(RIGHT(YEAR(INVENTAIRE[[#This Row],[Date]]),2),"P",TEXT(MONTH(INVENTAIRE[[#This Row],[Date]]),"00"))</f>
        <v>24P11</v>
      </c>
      <c r="B23" s="8">
        <v>45626</v>
      </c>
      <c r="C23" t="s">
        <v>101</v>
      </c>
      <c r="D23" s="9" t="str">
        <f>INDEX(LISTE_ACHAT[[Categorie]:[UDM]],MATCH(INVENTAIRE[[#This Row],[Designation]],LISTE_ACHAT[Designation],0),1)</f>
        <v>Emballage</v>
      </c>
      <c r="E23" s="9" t="str">
        <f>INDEX(LISTE_ACHAT[[Categorie]:[UDM]],MATCH(INVENTAIRE[[#This Row],[Designation]],LISTE_ACHAT[Designation],0),3)</f>
        <v>gamelle</v>
      </c>
      <c r="F23">
        <v>7</v>
      </c>
    </row>
    <row r="24" spans="1:6" x14ac:dyDescent="0.25">
      <c r="A24" s="16" t="str">
        <f>CONCATENATE(RIGHT(YEAR(INVENTAIRE[[#This Row],[Date]]),2),"P",TEXT(MONTH(INVENTAIRE[[#This Row],[Date]]),"00"))</f>
        <v>24P11</v>
      </c>
      <c r="B24" s="8">
        <v>45626</v>
      </c>
      <c r="C24" t="s">
        <v>57</v>
      </c>
      <c r="D24" s="9" t="str">
        <f>INDEX(LISTE_ACHAT[[Categorie]:[UDM]],MATCH(INVENTAIRE[[#This Row],[Designation]],LISTE_ACHAT[Designation],0),1)</f>
        <v>Ingredient</v>
      </c>
      <c r="E24" s="9" t="str">
        <f>INDEX(LISTE_ACHAT[[Categorie]:[UDM]],MATCH(INVENTAIRE[[#This Row],[Designation]],LISTE_ACHAT[Designation],0),3)</f>
        <v>ml</v>
      </c>
      <c r="F24">
        <v>7500</v>
      </c>
    </row>
    <row r="25" spans="1:6" x14ac:dyDescent="0.25">
      <c r="A25" s="16" t="str">
        <f>CONCATENATE(RIGHT(YEAR(INVENTAIRE[[#This Row],[Date]]),2),"P",TEXT(MONTH(INVENTAIRE[[#This Row],[Date]]),"00"))</f>
        <v>24P11</v>
      </c>
      <c r="B25" s="8">
        <v>45626</v>
      </c>
      <c r="C25" t="s">
        <v>34</v>
      </c>
      <c r="D25" s="9" t="str">
        <f>INDEX(LISTE_ACHAT[[Categorie]:[UDM]],MATCH(INVENTAIRE[[#This Row],[Designation]],LISTE_ACHAT[Designation],0),1)</f>
        <v>Bar</v>
      </c>
      <c r="E25" s="9" t="str">
        <f>INDEX(LISTE_ACHAT[[Categorie]:[UDM]],MATCH(INVENTAIRE[[#This Row],[Designation]],LISTE_ACHAT[Designation],0),3)</f>
        <v>btl</v>
      </c>
      <c r="F25">
        <v>2</v>
      </c>
    </row>
    <row r="26" spans="1:6" x14ac:dyDescent="0.25">
      <c r="A26" s="16" t="str">
        <f>CONCATENATE(RIGHT(YEAR(INVENTAIRE[[#This Row],[Date]]),2),"P",TEXT(MONTH(INVENTAIRE[[#This Row],[Date]]),"00"))</f>
        <v>24P11</v>
      </c>
      <c r="B26" s="8">
        <v>45626</v>
      </c>
      <c r="C26" t="s">
        <v>37</v>
      </c>
      <c r="D26" s="9" t="str">
        <f>INDEX(LISTE_ACHAT[[Categorie]:[UDM]],MATCH(INVENTAIRE[[#This Row],[Designation]],LISTE_ACHAT[Designation],0),1)</f>
        <v>Bar</v>
      </c>
      <c r="E26" s="9" t="str">
        <f>INDEX(LISTE_ACHAT[[Categorie]:[UDM]],MATCH(INVENTAIRE[[#This Row],[Designation]],LISTE_ACHAT[Designation],0),3)</f>
        <v>btl</v>
      </c>
      <c r="F26">
        <v>2</v>
      </c>
    </row>
    <row r="27" spans="1:6" x14ac:dyDescent="0.25">
      <c r="A27" s="16" t="str">
        <f>CONCATENATE(RIGHT(YEAR(INVENTAIRE[[#This Row],[Date]]),2),"P",TEXT(MONTH(INVENTAIRE[[#This Row],[Date]]),"00"))</f>
        <v>24P11</v>
      </c>
      <c r="B27" s="8">
        <v>45626</v>
      </c>
      <c r="C27" t="s">
        <v>106</v>
      </c>
      <c r="D27" s="9" t="str">
        <f>INDEX(LISTE_ACHAT[[Categorie]:[UDM]],MATCH(INVENTAIRE[[#This Row],[Designation]],LISTE_ACHAT[Designation],0),1)</f>
        <v>Bar</v>
      </c>
      <c r="E27" s="9" t="str">
        <f>INDEX(LISTE_ACHAT[[Categorie]:[UDM]],MATCH(INVENTAIRE[[#This Row],[Designation]],LISTE_ACHAT[Designation],0),3)</f>
        <v>btl</v>
      </c>
      <c r="F27">
        <v>20</v>
      </c>
    </row>
    <row r="28" spans="1:6" x14ac:dyDescent="0.25">
      <c r="A28" s="16" t="str">
        <f>CONCATENATE(RIGHT(YEAR(INVENTAIRE[[#This Row],[Date]]),2),"P",TEXT(MONTH(INVENTAIRE[[#This Row],[Date]]),"00"))</f>
        <v>24P11</v>
      </c>
      <c r="B28" s="8">
        <v>45626</v>
      </c>
      <c r="C28" t="s">
        <v>39</v>
      </c>
      <c r="D28" s="9" t="str">
        <f>INDEX(LISTE_ACHAT[[Categorie]:[UDM]],MATCH(INVENTAIRE[[#This Row],[Designation]],LISTE_ACHAT[Designation],0),1)</f>
        <v>Bar</v>
      </c>
      <c r="E28" s="9" t="str">
        <f>INDEX(LISTE_ACHAT[[Categorie]:[UDM]],MATCH(INVENTAIRE[[#This Row],[Designation]],LISTE_ACHAT[Designation],0),3)</f>
        <v>btl</v>
      </c>
      <c r="F28">
        <v>2</v>
      </c>
    </row>
    <row r="29" spans="1:6" x14ac:dyDescent="0.25">
      <c r="A29" s="16" t="str">
        <f>CONCATENATE(RIGHT(YEAR(INVENTAIRE[[#This Row],[Date]]),2),"P",TEXT(MONTH(INVENTAIRE[[#This Row],[Date]]),"00"))</f>
        <v>24P11</v>
      </c>
      <c r="B29" s="8">
        <v>45626</v>
      </c>
      <c r="C29" t="s">
        <v>104</v>
      </c>
      <c r="D29" s="9" t="str">
        <f>INDEX(LISTE_ACHAT[[Categorie]:[UDM]],MATCH(INVENTAIRE[[#This Row],[Designation]],LISTE_ACHAT[Designation],0),1)</f>
        <v>Bar</v>
      </c>
      <c r="E29" s="9" t="str">
        <f>INDEX(LISTE_ACHAT[[Categorie]:[UDM]],MATCH(INVENTAIRE[[#This Row],[Designation]],LISTE_ACHAT[Designation],0),3)</f>
        <v>btl</v>
      </c>
      <c r="F29">
        <v>6</v>
      </c>
    </row>
    <row r="30" spans="1:6" x14ac:dyDescent="0.25">
      <c r="A30" s="16" t="str">
        <f>CONCATENATE(RIGHT(YEAR(INVENTAIRE[[#This Row],[Date]]),2),"P",TEXT(MONTH(INVENTAIRE[[#This Row],[Date]]),"00"))</f>
        <v>24P11</v>
      </c>
      <c r="B30" s="8">
        <v>45626</v>
      </c>
      <c r="C30" t="s">
        <v>127</v>
      </c>
      <c r="D30" s="9" t="str">
        <f>INDEX(LISTE_ACHAT[[Categorie]:[UDM]],MATCH(INVENTAIRE[[#This Row],[Designation]],LISTE_ACHAT[Designation],0),1)</f>
        <v>Ingredient</v>
      </c>
      <c r="E30" s="9" t="str">
        <f>INDEX(LISTE_ACHAT[[Categorie]:[UDM]],MATCH(INVENTAIRE[[#This Row],[Designation]],LISTE_ACHAT[Designation],0),3)</f>
        <v>sachet</v>
      </c>
      <c r="F30">
        <v>44</v>
      </c>
    </row>
    <row r="31" spans="1:6" x14ac:dyDescent="0.25">
      <c r="A31" s="16" t="str">
        <f>CONCATENATE(RIGHT(YEAR(INVENTAIRE[[#This Row],[Date]]),2),"P",TEXT(MONTH(INVENTAIRE[[#This Row],[Date]]),"00"))</f>
        <v>24P11</v>
      </c>
      <c r="B31" s="8">
        <v>45626</v>
      </c>
      <c r="C31" t="s">
        <v>59</v>
      </c>
      <c r="D31" s="9" t="str">
        <f>INDEX(LISTE_ACHAT[[Categorie]:[UDM]],MATCH(INVENTAIRE[[#This Row],[Designation]],LISTE_ACHAT[Designation],0),1)</f>
        <v>Ingredient</v>
      </c>
      <c r="E31" s="9" t="str">
        <f>INDEX(LISTE_ACHAT[[Categorie]:[UDM]],MATCH(INVENTAIRE[[#This Row],[Designation]],LISTE_ACHAT[Designation],0),3)</f>
        <v>boule</v>
      </c>
      <c r="F31">
        <v>6</v>
      </c>
    </row>
    <row r="32" spans="1:6" x14ac:dyDescent="0.25">
      <c r="A32" s="16" t="str">
        <f>CONCATENATE(RIGHT(YEAR(INVENTAIRE[[#This Row],[Date]]),2),"P",TEXT(MONTH(INVENTAIRE[[#This Row],[Date]]),"00"))</f>
        <v>24P11</v>
      </c>
      <c r="B32" s="8">
        <v>45626</v>
      </c>
      <c r="C32" t="s">
        <v>129</v>
      </c>
      <c r="D32" s="9" t="str">
        <f>INDEX(LISTE_ACHAT[[Categorie]:[UDM]],MATCH(INVENTAIRE[[#This Row],[Designation]],LISTE_ACHAT[Designation],0),1)</f>
        <v>Ingredient</v>
      </c>
      <c r="E32" s="9" t="str">
        <f>INDEX(LISTE_ACHAT[[Categorie]:[UDM]],MATCH(INVENTAIRE[[#This Row],[Designation]],LISTE_ACHAT[Designation],0),3)</f>
        <v>sachet</v>
      </c>
      <c r="F32">
        <v>81</v>
      </c>
    </row>
    <row r="33" spans="1:6" x14ac:dyDescent="0.25">
      <c r="A33" s="16" t="str">
        <f>CONCATENATE(RIGHT(YEAR(INVENTAIRE[[#This Row],[Date]]),2),"P",TEXT(MONTH(INVENTAIRE[[#This Row],[Date]]),"00"))</f>
        <v>24P11</v>
      </c>
      <c r="B33" s="8">
        <v>45626</v>
      </c>
      <c r="C33" t="s">
        <v>128</v>
      </c>
      <c r="D33" s="9" t="str">
        <f>INDEX(LISTE_ACHAT[[Categorie]:[UDM]],MATCH(INVENTAIRE[[#This Row],[Designation]],LISTE_ACHAT[Designation],0),1)</f>
        <v>Ingredient</v>
      </c>
      <c r="E33" s="9" t="str">
        <f>INDEX(LISTE_ACHAT[[Categorie]:[UDM]],MATCH(INVENTAIRE[[#This Row],[Designation]],LISTE_ACHAT[Designation],0),3)</f>
        <v>sachet</v>
      </c>
      <c r="F33">
        <v>73</v>
      </c>
    </row>
    <row r="34" spans="1:6" x14ac:dyDescent="0.25">
      <c r="A34" s="16" t="str">
        <f>CONCATENATE(RIGHT(YEAR(INVENTAIRE[[#This Row],[Date]]),2),"P",TEXT(MONTH(INVENTAIRE[[#This Row],[Date]]),"00"))</f>
        <v>24P11</v>
      </c>
      <c r="B34" s="8">
        <v>45626</v>
      </c>
      <c r="C34" t="s">
        <v>97</v>
      </c>
      <c r="D34" s="9" t="str">
        <f>INDEX(LISTE_ACHAT[[Categorie]:[UDM]],MATCH(INVENTAIRE[[#This Row],[Designation]],LISTE_ACHAT[Designation],0),1)</f>
        <v>Ingredient</v>
      </c>
      <c r="E34" s="9" t="str">
        <f>INDEX(LISTE_ACHAT[[Categorie]:[UDM]],MATCH(INVENTAIRE[[#This Row],[Designation]],LISTE_ACHAT[Designation],0),3)</f>
        <v>oeuf</v>
      </c>
      <c r="F34">
        <v>88</v>
      </c>
    </row>
    <row r="35" spans="1:6" x14ac:dyDescent="0.25">
      <c r="A35" s="16" t="str">
        <f>CONCATENATE(RIGHT(YEAR(INVENTAIRE[[#This Row],[Date]]),2),"P",TEXT(MONTH(INVENTAIRE[[#This Row],[Date]]),"00"))</f>
        <v>24P11</v>
      </c>
      <c r="B35" s="8">
        <v>45626</v>
      </c>
      <c r="C35" t="s">
        <v>110</v>
      </c>
      <c r="D35" s="9" t="str">
        <f>INDEX(LISTE_ACHAT[[Categorie]:[UDM]],MATCH(INVENTAIRE[[#This Row],[Designation]],LISTE_ACHAT[Designation],0),1)</f>
        <v>Ingredient</v>
      </c>
      <c r="E35" s="9" t="str">
        <f>INDEX(LISTE_ACHAT[[Categorie]:[UDM]],MATCH(INVENTAIRE[[#This Row],[Designation]],LISTE_ACHAT[Designation],0),3)</f>
        <v>baguette</v>
      </c>
      <c r="F35">
        <v>17</v>
      </c>
    </row>
    <row r="36" spans="1:6" x14ac:dyDescent="0.25">
      <c r="A36" s="16" t="str">
        <f>CONCATENATE(RIGHT(YEAR(INVENTAIRE[[#This Row],[Date]]),2),"P",TEXT(MONTH(INVENTAIRE[[#This Row],[Date]]),"00"))</f>
        <v>24P11</v>
      </c>
      <c r="B36" s="8">
        <v>45626</v>
      </c>
      <c r="C36" t="s">
        <v>43</v>
      </c>
      <c r="D36" s="9" t="str">
        <f>INDEX(LISTE_ACHAT[[Categorie]:[UDM]],MATCH(INVENTAIRE[[#This Row],[Designation]],LISTE_ACHAT[Designation],0),1)</f>
        <v>Bar</v>
      </c>
      <c r="E36" s="9" t="str">
        <f>INDEX(LISTE_ACHAT[[Categorie]:[UDM]],MATCH(INVENTAIRE[[#This Row],[Designation]],LISTE_ACHAT[Designation],0),3)</f>
        <v>btl</v>
      </c>
      <c r="F36">
        <v>1</v>
      </c>
    </row>
    <row r="37" spans="1:6" x14ac:dyDescent="0.25">
      <c r="A37" s="16" t="str">
        <f>CONCATENATE(RIGHT(YEAR(INVENTAIRE[[#This Row],[Date]]),2),"P",TEXT(MONTH(INVENTAIRE[[#This Row],[Date]]),"00"))</f>
        <v>24P11</v>
      </c>
      <c r="B37" s="8">
        <v>45626</v>
      </c>
      <c r="C37" t="s">
        <v>62</v>
      </c>
      <c r="D37" s="9" t="str">
        <f>INDEX(LISTE_ACHAT[[Categorie]:[UDM]],MATCH(INVENTAIRE[[#This Row],[Designation]],LISTE_ACHAT[Designation],0),1)</f>
        <v>Ingredient</v>
      </c>
      <c r="E37" s="9" t="str">
        <f>INDEX(LISTE_ACHAT[[Categorie]:[UDM]],MATCH(INVENTAIRE[[#This Row],[Designation]],LISTE_ACHAT[Designation],0),3)</f>
        <v>portion</v>
      </c>
      <c r="F37">
        <v>4</v>
      </c>
    </row>
    <row r="38" spans="1:6" x14ac:dyDescent="0.25">
      <c r="A38" s="16" t="str">
        <f>CONCATENATE(RIGHT(YEAR(INVENTAIRE[[#This Row],[Date]]),2),"P",TEXT(MONTH(INVENTAIRE[[#This Row],[Date]]),"00"))</f>
        <v>24P11</v>
      </c>
      <c r="B38" s="8">
        <v>45626</v>
      </c>
      <c r="C38" t="s">
        <v>63</v>
      </c>
      <c r="D38" s="9" t="str">
        <f>INDEX(LISTE_ACHAT[[Categorie]:[UDM]],MATCH(INVENTAIRE[[#This Row],[Designation]],LISTE_ACHAT[Designation],0),1)</f>
        <v>Ingredient</v>
      </c>
      <c r="E38" s="9" t="str">
        <f>INDEX(LISTE_ACHAT[[Categorie]:[UDM]],MATCH(INVENTAIRE[[#This Row],[Designation]],LISTE_ACHAT[Designation],0),3)</f>
        <v>unite</v>
      </c>
      <c r="F38">
        <v>7</v>
      </c>
    </row>
    <row r="39" spans="1:6" x14ac:dyDescent="0.25">
      <c r="A39" s="16" t="str">
        <f>CONCATENATE(RIGHT(YEAR(INVENTAIRE[[#This Row],[Date]]),2),"P",TEXT(MONTH(INVENTAIRE[[#This Row],[Date]]),"00"))</f>
        <v>24P11</v>
      </c>
      <c r="B39" s="8">
        <v>45626</v>
      </c>
      <c r="C39" t="s">
        <v>67</v>
      </c>
      <c r="D39" s="9" t="str">
        <f>INDEX(LISTE_ACHAT[[Categorie]:[UDM]],MATCH(INVENTAIRE[[#This Row],[Designation]],LISTE_ACHAT[Designation],0),1)</f>
        <v>Ingredient</v>
      </c>
      <c r="E39" s="9" t="str">
        <f>INDEX(LISTE_ACHAT[[Categorie]:[UDM]],MATCH(INVENTAIRE[[#This Row],[Designation]],LISTE_ACHAT[Designation],0),3)</f>
        <v>portion</v>
      </c>
      <c r="F39">
        <v>19</v>
      </c>
    </row>
    <row r="40" spans="1:6" x14ac:dyDescent="0.25">
      <c r="A40" s="16" t="str">
        <f>CONCATENATE(RIGHT(YEAR(INVENTAIRE[[#This Row],[Date]]),2),"P",TEXT(MONTH(INVENTAIRE[[#This Row],[Date]]),"00"))</f>
        <v>24P11</v>
      </c>
      <c r="B40" s="8">
        <v>45626</v>
      </c>
      <c r="C40" t="s">
        <v>68</v>
      </c>
      <c r="D40" s="9" t="str">
        <f>INDEX(LISTE_ACHAT[[Categorie]:[UDM]],MATCH(INVENTAIRE[[#This Row],[Designation]],LISTE_ACHAT[Designation],0),1)</f>
        <v>Ingredient</v>
      </c>
      <c r="E40" s="9" t="str">
        <f>INDEX(LISTE_ACHAT[[Categorie]:[UDM]],MATCH(INVENTAIRE[[#This Row],[Designation]],LISTE_ACHAT[Designation],0),3)</f>
        <v>portion</v>
      </c>
      <c r="F40">
        <v>8</v>
      </c>
    </row>
    <row r="41" spans="1:6" x14ac:dyDescent="0.25">
      <c r="A41" s="16" t="str">
        <f>CONCATENATE(RIGHT(YEAR(INVENTAIRE[[#This Row],[Date]]),2),"P",TEXT(MONTH(INVENTAIRE[[#This Row],[Date]]),"00"))</f>
        <v>24P11</v>
      </c>
      <c r="B41" s="8">
        <v>45626</v>
      </c>
      <c r="C41" t="s">
        <v>69</v>
      </c>
      <c r="D41" s="9" t="str">
        <f>INDEX(LISTE_ACHAT[[Categorie]:[UDM]],MATCH(INVENTAIRE[[#This Row],[Designation]],LISTE_ACHAT[Designation],0),1)</f>
        <v>Ingredient</v>
      </c>
      <c r="E41" s="9" t="str">
        <f>INDEX(LISTE_ACHAT[[Categorie]:[UDM]],MATCH(INVENTAIRE[[#This Row],[Designation]],LISTE_ACHAT[Designation],0),3)</f>
        <v>quart</v>
      </c>
      <c r="F41">
        <v>19</v>
      </c>
    </row>
    <row r="42" spans="1:6" x14ac:dyDescent="0.25">
      <c r="A42" s="16" t="str">
        <f>CONCATENATE(RIGHT(YEAR(INVENTAIRE[[#This Row],[Date]]),2),"P",TEXT(MONTH(INVENTAIRE[[#This Row],[Date]]),"00"))</f>
        <v>24P11</v>
      </c>
      <c r="B42" s="8">
        <v>45626</v>
      </c>
      <c r="C42" t="s">
        <v>70</v>
      </c>
      <c r="D42" s="9" t="str">
        <f>INDEX(LISTE_ACHAT[[Categorie]:[UDM]],MATCH(INVENTAIRE[[#This Row],[Designation]],LISTE_ACHAT[Designation],0),1)</f>
        <v>Ingredient</v>
      </c>
      <c r="E42" s="9" t="str">
        <f>INDEX(LISTE_ACHAT[[Categorie]:[UDM]],MATCH(INVENTAIRE[[#This Row],[Designation]],LISTE_ACHAT[Designation],0),3)</f>
        <v>portion</v>
      </c>
      <c r="F42">
        <v>7</v>
      </c>
    </row>
    <row r="43" spans="1:6" x14ac:dyDescent="0.25">
      <c r="A43" s="16" t="str">
        <f>CONCATENATE(RIGHT(YEAR(INVENTAIRE[[#This Row],[Date]]),2),"P",TEXT(MONTH(INVENTAIRE[[#This Row],[Date]]),"00"))</f>
        <v>24P11</v>
      </c>
      <c r="B43" s="8">
        <v>45626</v>
      </c>
      <c r="C43" t="s">
        <v>44</v>
      </c>
      <c r="D43" s="9" t="str">
        <f>INDEX(LISTE_ACHAT[[Categorie]:[UDM]],MATCH(INVENTAIRE[[#This Row],[Designation]],LISTE_ACHAT[Designation],0),1)</f>
        <v>Bar</v>
      </c>
      <c r="E43" s="9" t="str">
        <f>INDEX(LISTE_ACHAT[[Categorie]:[UDM]],MATCH(INVENTAIRE[[#This Row],[Designation]],LISTE_ACHAT[Designation],0),3)</f>
        <v>btl</v>
      </c>
      <c r="F43">
        <v>1</v>
      </c>
    </row>
    <row r="44" spans="1:6" x14ac:dyDescent="0.25">
      <c r="A44" s="16" t="str">
        <f>CONCATENATE(RIGHT(YEAR(INVENTAIRE[[#This Row],[Date]]),2),"P",TEXT(MONTH(INVENTAIRE[[#This Row],[Date]]),"00"))</f>
        <v>24P11</v>
      </c>
      <c r="B44" s="8">
        <v>45626</v>
      </c>
      <c r="C44" t="s">
        <v>71</v>
      </c>
      <c r="D44" s="9" t="str">
        <f>INDEX(LISTE_ACHAT[[Categorie]:[UDM]],MATCH(INVENTAIRE[[#This Row],[Designation]],LISTE_ACHAT[Designation],0),1)</f>
        <v>Ingredient</v>
      </c>
      <c r="E44" s="9" t="str">
        <f>INDEX(LISTE_ACHAT[[Categorie]:[UDM]],MATCH(INVENTAIRE[[#This Row],[Designation]],LISTE_ACHAT[Designation],0),3)</f>
        <v>gram</v>
      </c>
      <c r="F44">
        <v>2200</v>
      </c>
    </row>
    <row r="45" spans="1:6" x14ac:dyDescent="0.25">
      <c r="A45" s="16" t="str">
        <f>CONCATENATE(RIGHT(YEAR(INVENTAIRE[[#This Row],[Date]]),2),"P",TEXT(MONTH(INVENTAIRE[[#This Row],[Date]]),"00"))</f>
        <v>24P11</v>
      </c>
      <c r="B45" s="8">
        <v>45626</v>
      </c>
      <c r="C45" t="s">
        <v>72</v>
      </c>
      <c r="D45" s="9" t="str">
        <f>INDEX(LISTE_ACHAT[[Categorie]:[UDM]],MATCH(INVENTAIRE[[#This Row],[Designation]],LISTE_ACHAT[Designation],0),1)</f>
        <v>Ingredient</v>
      </c>
      <c r="E45" s="9" t="str">
        <f>INDEX(LISTE_ACHAT[[Categorie]:[UDM]],MATCH(INVENTAIRE[[#This Row],[Designation]],LISTE_ACHAT[Designation],0),3)</f>
        <v>portion</v>
      </c>
      <c r="F45">
        <v>6</v>
      </c>
    </row>
    <row r="46" spans="1:6" x14ac:dyDescent="0.25">
      <c r="A46" s="16" t="str">
        <f>CONCATENATE(RIGHT(YEAR(INVENTAIRE[[#This Row],[Date]]),2),"P",TEXT(MONTH(INVENTAIRE[[#This Row],[Date]]),"00"))</f>
        <v>24P11</v>
      </c>
      <c r="B46" s="8">
        <v>45626</v>
      </c>
      <c r="C46" t="s">
        <v>75</v>
      </c>
      <c r="D46" s="9" t="str">
        <f>INDEX(LISTE_ACHAT[[Categorie]:[UDM]],MATCH(INVENTAIRE[[#This Row],[Designation]],LISTE_ACHAT[Designation],0),1)</f>
        <v>Ingredient</v>
      </c>
      <c r="E46" s="9" t="str">
        <f>INDEX(LISTE_ACHAT[[Categorie]:[UDM]],MATCH(INVENTAIRE[[#This Row],[Designation]],LISTE_ACHAT[Designation],0),3)</f>
        <v>gram</v>
      </c>
      <c r="F46">
        <v>660</v>
      </c>
    </row>
    <row r="47" spans="1:6" x14ac:dyDescent="0.25">
      <c r="A47" s="16" t="str">
        <f>CONCATENATE(RIGHT(YEAR(INVENTAIRE[[#This Row],[Date]]),2),"P",TEXT(MONTH(INVENTAIRE[[#This Row],[Date]]),"00"))</f>
        <v>24P11</v>
      </c>
      <c r="B47" s="8">
        <v>45626</v>
      </c>
      <c r="C47" t="s">
        <v>99</v>
      </c>
      <c r="D47" s="9" t="str">
        <f>INDEX(LISTE_ACHAT[[Categorie]:[UDM]],MATCH(INVENTAIRE[[#This Row],[Designation]],LISTE_ACHAT[Designation],0),1)</f>
        <v>Petit Dej</v>
      </c>
      <c r="E47" s="9" t="str">
        <f>INDEX(LISTE_ACHAT[[Categorie]:[UDM]],MATCH(INVENTAIRE[[#This Row],[Designation]],LISTE_ACHAT[Designation],0),3)</f>
        <v>sachet</v>
      </c>
      <c r="F47">
        <v>23</v>
      </c>
    </row>
    <row r="48" spans="1:6" x14ac:dyDescent="0.25">
      <c r="A48" s="16" t="str">
        <f>CONCATENATE(RIGHT(YEAR(INVENTAIRE[[#This Row],[Date]]),2),"P",TEXT(MONTH(INVENTAIRE[[#This Row],[Date]]),"00"))</f>
        <v>24P11</v>
      </c>
      <c r="B48" s="8">
        <v>45626</v>
      </c>
      <c r="C48" t="s">
        <v>76</v>
      </c>
      <c r="D48" s="9" t="str">
        <f>INDEX(LISTE_ACHAT[[Categorie]:[UDM]],MATCH(INVENTAIRE[[#This Row],[Designation]],LISTE_ACHAT[Designation],0),1)</f>
        <v>Ingredient</v>
      </c>
      <c r="E48" s="9" t="str">
        <f>INDEX(LISTE_ACHAT[[Categorie]:[UDM]],MATCH(INVENTAIRE[[#This Row],[Designation]],LISTE_ACHAT[Designation],0),3)</f>
        <v>gram</v>
      </c>
      <c r="F48">
        <v>12000</v>
      </c>
    </row>
    <row r="49" spans="1:6" x14ac:dyDescent="0.25">
      <c r="A49" s="16" t="str">
        <f>CONCATENATE(RIGHT(YEAR(INVENTAIRE[[#This Row],[Date]]),2),"P",TEXT(MONTH(INVENTAIRE[[#This Row],[Date]]),"00"))</f>
        <v>24P11</v>
      </c>
      <c r="B49" s="8">
        <v>45626</v>
      </c>
      <c r="C49" t="s">
        <v>77</v>
      </c>
      <c r="D49" s="9" t="str">
        <f>INDEX(LISTE_ACHAT[[Categorie]:[UDM]],MATCH(INVENTAIRE[[#This Row],[Designation]],LISTE_ACHAT[Designation],0),1)</f>
        <v>Ingredient</v>
      </c>
      <c r="E49" s="9" t="str">
        <f>INDEX(LISTE_ACHAT[[Categorie]:[UDM]],MATCH(INVENTAIRE[[#This Row],[Designation]],LISTE_ACHAT[Designation],0),3)</f>
        <v>portion</v>
      </c>
      <c r="F49">
        <v>2</v>
      </c>
    </row>
    <row r="50" spans="1:6" x14ac:dyDescent="0.25">
      <c r="A50" s="16" t="str">
        <f>CONCATENATE(RIGHT(YEAR(INVENTAIRE[[#This Row],[Date]]),2),"P",TEXT(MONTH(INVENTAIRE[[#This Row],[Date]]),"00"))</f>
        <v>24P11</v>
      </c>
      <c r="B50" s="8">
        <v>45626</v>
      </c>
      <c r="C50" t="s">
        <v>45</v>
      </c>
      <c r="D50" s="9" t="str">
        <f>INDEX(LISTE_ACHAT[[Categorie]:[UDM]],MATCH(INVENTAIRE[[#This Row],[Designation]],LISTE_ACHAT[Designation],0),1)</f>
        <v>Bar</v>
      </c>
      <c r="E50" s="9" t="str">
        <f>INDEX(LISTE_ACHAT[[Categorie]:[UDM]],MATCH(INVENTAIRE[[#This Row],[Designation]],LISTE_ACHAT[Designation],0),3)</f>
        <v>btl</v>
      </c>
      <c r="F50">
        <v>3</v>
      </c>
    </row>
    <row r="51" spans="1:6" x14ac:dyDescent="0.25">
      <c r="A51" s="16" t="str">
        <f>CONCATENATE(RIGHT(YEAR(INVENTAIRE[[#This Row],[Date]]),2),"P",TEXT(MONTH(INVENTAIRE[[#This Row],[Date]]),"00"))</f>
        <v>24P11</v>
      </c>
      <c r="B51" s="8">
        <v>45626</v>
      </c>
      <c r="C51" t="s">
        <v>46</v>
      </c>
      <c r="D51" s="9" t="str">
        <f>INDEX(LISTE_ACHAT[[Categorie]:[UDM]],MATCH(INVENTAIRE[[#This Row],[Designation]],LISTE_ACHAT[Designation],0),1)</f>
        <v>Bar</v>
      </c>
      <c r="E51" s="9" t="str">
        <f>INDEX(LISTE_ACHAT[[Categorie]:[UDM]],MATCH(INVENTAIRE[[#This Row],[Designation]],LISTE_ACHAT[Designation],0),3)</f>
        <v>btl</v>
      </c>
      <c r="F51">
        <v>3</v>
      </c>
    </row>
    <row r="52" spans="1:6" x14ac:dyDescent="0.25">
      <c r="A52" s="16" t="str">
        <f>CONCATENATE(RIGHT(YEAR(INVENTAIRE[[#This Row],[Date]]),2),"P",TEXT(MONTH(INVENTAIRE[[#This Row],[Date]]),"00"))</f>
        <v>24P11</v>
      </c>
      <c r="B52" s="8">
        <v>45626</v>
      </c>
      <c r="C52" t="s">
        <v>47</v>
      </c>
      <c r="D52" s="9" t="str">
        <f>INDEX(LISTE_ACHAT[[Categorie]:[UDM]],MATCH(INVENTAIRE[[#This Row],[Designation]],LISTE_ACHAT[Designation],0),1)</f>
        <v>Bar</v>
      </c>
      <c r="E52" s="9" t="str">
        <f>INDEX(LISTE_ACHAT[[Categorie]:[UDM]],MATCH(INVENTAIRE[[#This Row],[Designation]],LISTE_ACHAT[Designation],0),3)</f>
        <v>btl</v>
      </c>
      <c r="F52">
        <v>1</v>
      </c>
    </row>
    <row r="53" spans="1:6" x14ac:dyDescent="0.25">
      <c r="A53" s="16" t="str">
        <f>CONCATENATE(RIGHT(YEAR(INVENTAIRE[[#This Row],[Date]]),2),"P",TEXT(MONTH(INVENTAIRE[[#This Row],[Date]]),"00"))</f>
        <v>24P11</v>
      </c>
      <c r="B53" s="8">
        <v>45626</v>
      </c>
      <c r="C53" t="s">
        <v>49</v>
      </c>
      <c r="D53" s="9" t="str">
        <f>INDEX(LISTE_ACHAT[[Categorie]:[UDM]],MATCH(INVENTAIRE[[#This Row],[Designation]],LISTE_ACHAT[Designation],0),1)</f>
        <v>Bar</v>
      </c>
      <c r="E53" s="9" t="str">
        <f>INDEX(LISTE_ACHAT[[Categorie]:[UDM]],MATCH(INVENTAIRE[[#This Row],[Designation]],LISTE_ACHAT[Designation],0),3)</f>
        <v>btl</v>
      </c>
      <c r="F53">
        <v>1</v>
      </c>
    </row>
    <row r="54" spans="1:6" x14ac:dyDescent="0.25">
      <c r="A54" s="16" t="str">
        <f>CONCATENATE(RIGHT(YEAR(INVENTAIRE[[#This Row],[Date]]),2),"P",TEXT(MONTH(INVENTAIRE[[#This Row],[Date]]),"00"))</f>
        <v>24P11</v>
      </c>
      <c r="B54" s="8">
        <v>45626</v>
      </c>
      <c r="C54" t="s">
        <v>50</v>
      </c>
      <c r="D54" s="9" t="str">
        <f>INDEX(LISTE_ACHAT[[Categorie]:[UDM]],MATCH(INVENTAIRE[[#This Row],[Designation]],LISTE_ACHAT[Designation],0),1)</f>
        <v>Bar</v>
      </c>
      <c r="E54" s="9" t="str">
        <f>INDEX(LISTE_ACHAT[[Categorie]:[UDM]],MATCH(INVENTAIRE[[#This Row],[Designation]],LISTE_ACHAT[Designation],0),3)</f>
        <v>btl</v>
      </c>
      <c r="F54">
        <v>1</v>
      </c>
    </row>
    <row r="55" spans="1:6" x14ac:dyDescent="0.25">
      <c r="A55" s="16" t="str">
        <f>CONCATENATE(RIGHT(YEAR(INVENTAIRE[[#This Row],[Date]]),2),"P",TEXT(MONTH(INVENTAIRE[[#This Row],[Date]]),"00"))</f>
        <v>24P11</v>
      </c>
      <c r="B55" s="8">
        <v>45626</v>
      </c>
      <c r="C55" t="s">
        <v>143</v>
      </c>
      <c r="D55" s="9" t="str">
        <f>INDEX(LISTE_ACHAT[[Categorie]:[UDM]],MATCH(INVENTAIRE[[#This Row],[Designation]],LISTE_ACHAT[Designation],0),1)</f>
        <v>Bar</v>
      </c>
      <c r="E55" s="9" t="str">
        <f>INDEX(LISTE_ACHAT[[Categorie]:[UDM]],MATCH(INVENTAIRE[[#This Row],[Designation]],LISTE_ACHAT[Designation],0),3)</f>
        <v>btl</v>
      </c>
      <c r="F55">
        <v>1</v>
      </c>
    </row>
    <row r="56" spans="1:6" x14ac:dyDescent="0.25">
      <c r="A56" s="16" t="str">
        <f>CONCATENATE(RIGHT(YEAR(INVENTAIRE[[#This Row],[Date]]),2),"P",TEXT(MONTH(INVENTAIRE[[#This Row],[Date]]),"00"))</f>
        <v>24P11</v>
      </c>
      <c r="B56" s="8">
        <v>45626</v>
      </c>
      <c r="C56" t="s">
        <v>102</v>
      </c>
      <c r="D56" s="9" t="str">
        <f>INDEX(LISTE_ACHAT[[Categorie]:[UDM]],MATCH(INVENTAIRE[[#This Row],[Designation]],LISTE_ACHAT[Designation],0),1)</f>
        <v>Bar</v>
      </c>
      <c r="E56" s="9" t="str">
        <f>INDEX(LISTE_ACHAT[[Categorie]:[UDM]],MATCH(INVENTAIRE[[#This Row],[Designation]],LISTE_ACHAT[Designation],0),3)</f>
        <v>conso</v>
      </c>
      <c r="F56">
        <v>6</v>
      </c>
    </row>
    <row r="57" spans="1:6" x14ac:dyDescent="0.25">
      <c r="A57" s="16" t="str">
        <f>CONCATENATE(RIGHT(YEAR(INVENTAIRE[[#This Row],[Date]]),2),"P",TEXT(MONTH(INVENTAIRE[[#This Row],[Date]]),"00"))</f>
        <v>24P11</v>
      </c>
      <c r="B57" s="8">
        <v>45626</v>
      </c>
      <c r="C57" t="s">
        <v>133</v>
      </c>
      <c r="D57" s="9" t="str">
        <f>INDEX(LISTE_ACHAT[[Categorie]:[UDM]],MATCH(INVENTAIRE[[#This Row],[Designation]],LISTE_ACHAT[Designation],0),1)</f>
        <v>Ingredient</v>
      </c>
      <c r="E57" s="9" t="str">
        <f>INDEX(LISTE_ACHAT[[Categorie]:[UDM]],MATCH(INVENTAIRE[[#This Row],[Designation]],LISTE_ACHAT[Designation],0),3)</f>
        <v>tas</v>
      </c>
      <c r="F57">
        <v>2</v>
      </c>
    </row>
    <row r="58" spans="1:6" x14ac:dyDescent="0.25">
      <c r="A58" s="16" t="str">
        <f>CONCATENATE(RIGHT(YEAR(INVENTAIRE[[#This Row],[Date]]),2),"P",TEXT(MONTH(INVENTAIRE[[#This Row],[Date]]),"00"))</f>
        <v>24P11</v>
      </c>
      <c r="B58" s="8">
        <v>45626</v>
      </c>
      <c r="C58" t="s">
        <v>53</v>
      </c>
      <c r="D58" s="9" t="str">
        <f>INDEX(LISTE_ACHAT[[Categorie]:[UDM]],MATCH(INVENTAIRE[[#This Row],[Designation]],LISTE_ACHAT[Designation],0),1)</f>
        <v>Ingredient</v>
      </c>
      <c r="E58" s="9" t="str">
        <f>INDEX(LISTE_ACHAT[[Categorie]:[UDM]],MATCH(INVENTAIRE[[#This Row],[Designation]],LISTE_ACHAT[Designation],0),3)</f>
        <v>gram</v>
      </c>
      <c r="F58">
        <v>1225</v>
      </c>
    </row>
    <row r="59" spans="1:6" x14ac:dyDescent="0.25">
      <c r="A59" s="16" t="str">
        <f>CONCATENATE(RIGHT(YEAR(INVENTAIRE[[#This Row],[Date]]),2),"P",TEXT(MONTH(INVENTAIRE[[#This Row],[Date]]),"00"))</f>
        <v>24P11</v>
      </c>
      <c r="B59" s="8">
        <v>45626</v>
      </c>
      <c r="C59" t="s">
        <v>60</v>
      </c>
      <c r="D59" s="9" t="str">
        <f>INDEX(LISTE_ACHAT[[Categorie]:[UDM]],MATCH(INVENTAIRE[[#This Row],[Designation]],LISTE_ACHAT[Designation],0),1)</f>
        <v>Ingredient</v>
      </c>
      <c r="E59" s="9" t="str">
        <f>INDEX(LISTE_ACHAT[[Categorie]:[UDM]],MATCH(INVENTAIRE[[#This Row],[Designation]],LISTE_ACHAT[Designation],0),3)</f>
        <v>gram</v>
      </c>
      <c r="F59">
        <v>7000</v>
      </c>
    </row>
    <row r="60" spans="1:6" x14ac:dyDescent="0.25">
      <c r="A60" s="16" t="str">
        <f>CONCATENATE(RIGHT(YEAR(INVENTAIRE[[#This Row],[Date]]),2),"P",TEXT(MONTH(INVENTAIRE[[#This Row],[Date]]),"00"))</f>
        <v>24P12</v>
      </c>
      <c r="B60" s="8">
        <v>45657</v>
      </c>
      <c r="C60" t="s">
        <v>107</v>
      </c>
      <c r="D60" s="9" t="str">
        <f>INDEX(LISTE_ACHAT[[Categorie]:[UDM]],MATCH(INVENTAIRE[[#This Row],[Designation]],LISTE_ACHAT[Designation],0),1)</f>
        <v>Bar</v>
      </c>
      <c r="E60" s="9" t="str">
        <f>INDEX(LISTE_ACHAT[[Categorie]:[UDM]],MATCH(INVENTAIRE[[#This Row],[Designation]],LISTE_ACHAT[Designation],0),3)</f>
        <v>conso</v>
      </c>
      <c r="F60">
        <v>9</v>
      </c>
    </row>
    <row r="61" spans="1:6" x14ac:dyDescent="0.25">
      <c r="A61" s="16" t="str">
        <f>CONCATENATE(RIGHT(YEAR(INVENTAIRE[[#This Row],[Date]]),2),"P",TEXT(MONTH(INVENTAIRE[[#This Row],[Date]]),"00"))</f>
        <v>24P12</v>
      </c>
      <c r="B61" s="8">
        <v>45657</v>
      </c>
      <c r="C61" t="s">
        <v>10</v>
      </c>
      <c r="D61" s="9" t="str">
        <f>INDEX(LISTE_ACHAT[[Categorie]:[UDM]],MATCH(INVENTAIRE[[#This Row],[Designation]],LISTE_ACHAT[Designation],0),1)</f>
        <v>Bar</v>
      </c>
      <c r="E61" s="9" t="str">
        <f>INDEX(LISTE_ACHAT[[Categorie]:[UDM]],MATCH(INVENTAIRE[[#This Row],[Designation]],LISTE_ACHAT[Designation],0),3)</f>
        <v>btl</v>
      </c>
      <c r="F61">
        <v>6</v>
      </c>
    </row>
    <row r="62" spans="1:6" x14ac:dyDescent="0.25">
      <c r="A62" s="16" t="str">
        <f>CONCATENATE(RIGHT(YEAR(INVENTAIRE[[#This Row],[Date]]),2),"P",TEXT(MONTH(INVENTAIRE[[#This Row],[Date]]),"00"))</f>
        <v>24P12</v>
      </c>
      <c r="B62" s="8">
        <v>45657</v>
      </c>
      <c r="C62" t="s">
        <v>13</v>
      </c>
      <c r="D62" s="9" t="str">
        <f>INDEX(LISTE_ACHAT[[Categorie]:[UDM]],MATCH(INVENTAIRE[[#This Row],[Designation]],LISTE_ACHAT[Designation],0),1)</f>
        <v>Bar</v>
      </c>
      <c r="E62" s="9" t="str">
        <f>INDEX(LISTE_ACHAT[[Categorie]:[UDM]],MATCH(INVENTAIRE[[#This Row],[Designation]],LISTE_ACHAT[Designation],0),3)</f>
        <v>btl</v>
      </c>
      <c r="F62">
        <v>13</v>
      </c>
    </row>
    <row r="63" spans="1:6" x14ac:dyDescent="0.25">
      <c r="A63" s="16" t="str">
        <f>CONCATENATE(RIGHT(YEAR(INVENTAIRE[[#This Row],[Date]]),2),"P",TEXT(MONTH(INVENTAIRE[[#This Row],[Date]]),"00"))</f>
        <v>24P12</v>
      </c>
      <c r="B63" s="8">
        <v>45657</v>
      </c>
      <c r="C63" t="s">
        <v>19</v>
      </c>
      <c r="D63" s="9" t="str">
        <f>INDEX(LISTE_ACHAT[[Categorie]:[UDM]],MATCH(INVENTAIRE[[#This Row],[Designation]],LISTE_ACHAT[Designation],0),1)</f>
        <v>Bar</v>
      </c>
      <c r="E63" s="9" t="str">
        <f>INDEX(LISTE_ACHAT[[Categorie]:[UDM]],MATCH(INVENTAIRE[[#This Row],[Designation]],LISTE_ACHAT[Designation],0),3)</f>
        <v>btl</v>
      </c>
      <c r="F63">
        <v>13</v>
      </c>
    </row>
    <row r="64" spans="1:6" x14ac:dyDescent="0.25">
      <c r="A64" s="16" t="str">
        <f>CONCATENATE(RIGHT(YEAR(INVENTAIRE[[#This Row],[Date]]),2),"P",TEXT(MONTH(INVENTAIRE[[#This Row],[Date]]),"00"))</f>
        <v>24P12</v>
      </c>
      <c r="B64" s="8">
        <v>45657</v>
      </c>
      <c r="C64" t="s">
        <v>20</v>
      </c>
      <c r="D64" s="9" t="str">
        <f>INDEX(LISTE_ACHAT[[Categorie]:[UDM]],MATCH(INVENTAIRE[[#This Row],[Designation]],LISTE_ACHAT[Designation],0),1)</f>
        <v>Bar</v>
      </c>
      <c r="E64" s="9" t="str">
        <f>INDEX(LISTE_ACHAT[[Categorie]:[UDM]],MATCH(INVENTAIRE[[#This Row],[Designation]],LISTE_ACHAT[Designation],0),3)</f>
        <v>btl</v>
      </c>
      <c r="F64">
        <v>11</v>
      </c>
    </row>
    <row r="65" spans="1:6" x14ac:dyDescent="0.25">
      <c r="A65" s="16" t="str">
        <f>CONCATENATE(RIGHT(YEAR(INVENTAIRE[[#This Row],[Date]]),2),"P",TEXT(MONTH(INVENTAIRE[[#This Row],[Date]]),"00"))</f>
        <v>24P12</v>
      </c>
      <c r="B65" s="8">
        <v>45657</v>
      </c>
      <c r="C65" t="s">
        <v>21</v>
      </c>
      <c r="D65" s="9" t="str">
        <f>INDEX(LISTE_ACHAT[[Categorie]:[UDM]],MATCH(INVENTAIRE[[#This Row],[Designation]],LISTE_ACHAT[Designation],0),1)</f>
        <v>Bar</v>
      </c>
      <c r="E65" s="9" t="str">
        <f>INDEX(LISTE_ACHAT[[Categorie]:[UDM]],MATCH(INVENTAIRE[[#This Row],[Designation]],LISTE_ACHAT[Designation],0),3)</f>
        <v>btl</v>
      </c>
      <c r="F65">
        <v>13</v>
      </c>
    </row>
    <row r="66" spans="1:6" x14ac:dyDescent="0.25">
      <c r="A66" s="16" t="str">
        <f>CONCATENATE(RIGHT(YEAR(INVENTAIRE[[#This Row],[Date]]),2),"P",TEXT(MONTH(INVENTAIRE[[#This Row],[Date]]),"00"))</f>
        <v>24P12</v>
      </c>
      <c r="B66" s="8">
        <v>45657</v>
      </c>
      <c r="C66" t="s">
        <v>22</v>
      </c>
      <c r="D66" s="9" t="str">
        <f>INDEX(LISTE_ACHAT[[Categorie]:[UDM]],MATCH(INVENTAIRE[[#This Row],[Designation]],LISTE_ACHAT[Designation],0),1)</f>
        <v>Bar</v>
      </c>
      <c r="E66" s="9" t="str">
        <f>INDEX(LISTE_ACHAT[[Categorie]:[UDM]],MATCH(INVENTAIRE[[#This Row],[Designation]],LISTE_ACHAT[Designation],0),3)</f>
        <v>btl</v>
      </c>
      <c r="F66">
        <v>16</v>
      </c>
    </row>
    <row r="67" spans="1:6" x14ac:dyDescent="0.25">
      <c r="A67" s="16" t="str">
        <f>CONCATENATE(RIGHT(YEAR(INVENTAIRE[[#This Row],[Date]]),2),"P",TEXT(MONTH(INVENTAIRE[[#This Row],[Date]]),"00"))</f>
        <v>24P12</v>
      </c>
      <c r="B67" s="8">
        <v>45657</v>
      </c>
      <c r="C67" t="s">
        <v>23</v>
      </c>
      <c r="D67" s="9" t="str">
        <f>INDEX(LISTE_ACHAT[[Categorie]:[UDM]],MATCH(INVENTAIRE[[#This Row],[Designation]],LISTE_ACHAT[Designation],0),1)</f>
        <v>Bar</v>
      </c>
      <c r="E67" s="9" t="str">
        <f>INDEX(LISTE_ACHAT[[Categorie]:[UDM]],MATCH(INVENTAIRE[[#This Row],[Designation]],LISTE_ACHAT[Designation],0),3)</f>
        <v>btl</v>
      </c>
      <c r="F67">
        <v>1</v>
      </c>
    </row>
    <row r="68" spans="1:6" x14ac:dyDescent="0.25">
      <c r="A68" s="16" t="str">
        <f>CONCATENATE(RIGHT(YEAR(INVENTAIRE[[#This Row],[Date]]),2),"P",TEXT(MONTH(INVENTAIRE[[#This Row],[Date]]),"00"))</f>
        <v>24P12</v>
      </c>
      <c r="B68" s="8">
        <v>45657</v>
      </c>
      <c r="C68" t="s">
        <v>25</v>
      </c>
      <c r="D68" s="9" t="str">
        <f>INDEX(LISTE_ACHAT[[Categorie]:[UDM]],MATCH(INVENTAIRE[[#This Row],[Designation]],LISTE_ACHAT[Designation],0),1)</f>
        <v>Bar</v>
      </c>
      <c r="E68" s="9" t="str">
        <f>INDEX(LISTE_ACHAT[[Categorie]:[UDM]],MATCH(INVENTAIRE[[#This Row],[Designation]],LISTE_ACHAT[Designation],0),3)</f>
        <v>btl</v>
      </c>
      <c r="F68">
        <v>27</v>
      </c>
    </row>
    <row r="69" spans="1:6" x14ac:dyDescent="0.25">
      <c r="A69" s="16" t="str">
        <f>CONCATENATE(RIGHT(YEAR(INVENTAIRE[[#This Row],[Date]]),2),"P",TEXT(MONTH(INVENTAIRE[[#This Row],[Date]]),"00"))</f>
        <v>24P12</v>
      </c>
      <c r="B69" s="8">
        <v>45657</v>
      </c>
      <c r="C69" t="s">
        <v>26</v>
      </c>
      <c r="D69" s="9" t="str">
        <f>INDEX(LISTE_ACHAT[[Categorie]:[UDM]],MATCH(INVENTAIRE[[#This Row],[Designation]],LISTE_ACHAT[Designation],0),1)</f>
        <v>Bar</v>
      </c>
      <c r="E69" s="9" t="str">
        <f>INDEX(LISTE_ACHAT[[Categorie]:[UDM]],MATCH(INVENTAIRE[[#This Row],[Designation]],LISTE_ACHAT[Designation],0),3)</f>
        <v>btl</v>
      </c>
      <c r="F69">
        <v>4</v>
      </c>
    </row>
    <row r="70" spans="1:6" x14ac:dyDescent="0.25">
      <c r="A70" s="16" t="str">
        <f>CONCATENATE(RIGHT(YEAR(INVENTAIRE[[#This Row],[Date]]),2),"P",TEXT(MONTH(INVENTAIRE[[#This Row],[Date]]),"00"))</f>
        <v>24P12</v>
      </c>
      <c r="B70" s="8">
        <v>45657</v>
      </c>
      <c r="C70" t="s">
        <v>28</v>
      </c>
      <c r="D70" s="9" t="str">
        <f>INDEX(LISTE_ACHAT[[Categorie]:[UDM]],MATCH(INVENTAIRE[[#This Row],[Designation]],LISTE_ACHAT[Designation],0),1)</f>
        <v>Bar</v>
      </c>
      <c r="E70" s="9" t="str">
        <f>INDEX(LISTE_ACHAT[[Categorie]:[UDM]],MATCH(INVENTAIRE[[#This Row],[Designation]],LISTE_ACHAT[Designation],0),3)</f>
        <v>btl</v>
      </c>
      <c r="F70">
        <v>6</v>
      </c>
    </row>
    <row r="71" spans="1:6" x14ac:dyDescent="0.25">
      <c r="A71" s="16" t="str">
        <f>CONCATENATE(RIGHT(YEAR(INVENTAIRE[[#This Row],[Date]]),2),"P",TEXT(MONTH(INVENTAIRE[[#This Row],[Date]]),"00"))</f>
        <v>24P12</v>
      </c>
      <c r="B71" s="8">
        <v>45657</v>
      </c>
      <c r="C71" t="s">
        <v>32</v>
      </c>
      <c r="D71" s="9" t="str">
        <f>INDEX(LISTE_ACHAT[[Categorie]:[UDM]],MATCH(INVENTAIRE[[#This Row],[Designation]],LISTE_ACHAT[Designation],0),1)</f>
        <v>Bar</v>
      </c>
      <c r="E71" s="9" t="str">
        <f>INDEX(LISTE_ACHAT[[Categorie]:[UDM]],MATCH(INVENTAIRE[[#This Row],[Designation]],LISTE_ACHAT[Designation],0),3)</f>
        <v>btl</v>
      </c>
      <c r="F71">
        <v>20</v>
      </c>
    </row>
    <row r="72" spans="1:6" x14ac:dyDescent="0.25">
      <c r="A72" s="16" t="str">
        <f>CONCATENATE(RIGHT(YEAR(INVENTAIRE[[#This Row],[Date]]),2),"P",TEXT(MONTH(INVENTAIRE[[#This Row],[Date]]),"00"))</f>
        <v>24P12</v>
      </c>
      <c r="B72" s="8">
        <v>45657</v>
      </c>
      <c r="C72" t="s">
        <v>33</v>
      </c>
      <c r="D72" s="9" t="str">
        <f>INDEX(LISTE_ACHAT[[Categorie]:[UDM]],MATCH(INVENTAIRE[[#This Row],[Designation]],LISTE_ACHAT[Designation],0),1)</f>
        <v>Bar</v>
      </c>
      <c r="E72" s="9" t="str">
        <f>INDEX(LISTE_ACHAT[[Categorie]:[UDM]],MATCH(INVENTAIRE[[#This Row],[Designation]],LISTE_ACHAT[Designation],0),3)</f>
        <v>btl</v>
      </c>
      <c r="F72">
        <v>55</v>
      </c>
    </row>
    <row r="73" spans="1:6" x14ac:dyDescent="0.25">
      <c r="A73" s="16" t="str">
        <f>CONCATENATE(RIGHT(YEAR(INVENTAIRE[[#This Row],[Date]]),2),"P",TEXT(MONTH(INVENTAIRE[[#This Row],[Date]]),"00"))</f>
        <v>24P12</v>
      </c>
      <c r="B73" s="8">
        <v>45657</v>
      </c>
      <c r="C73" t="s">
        <v>56</v>
      </c>
      <c r="D73" s="9" t="str">
        <f>INDEX(LISTE_ACHAT[[Categorie]:[UDM]],MATCH(INVENTAIRE[[#This Row],[Designation]],LISTE_ACHAT[Designation],0),1)</f>
        <v>Ingredient</v>
      </c>
      <c r="E73" s="9" t="str">
        <f>INDEX(LISTE_ACHAT[[Categorie]:[UDM]],MATCH(INVENTAIRE[[#This Row],[Designation]],LISTE_ACHAT[Designation],0),3)</f>
        <v>portion</v>
      </c>
      <c r="F73">
        <v>14</v>
      </c>
    </row>
    <row r="74" spans="1:6" x14ac:dyDescent="0.25">
      <c r="A74" s="16" t="str">
        <f>CONCATENATE(RIGHT(YEAR(INVENTAIRE[[#This Row],[Date]]),2),"P",TEXT(MONTH(INVENTAIRE[[#This Row],[Date]]),"00"))</f>
        <v>24P12</v>
      </c>
      <c r="B74" s="8">
        <v>45657</v>
      </c>
      <c r="C74" t="s">
        <v>57</v>
      </c>
      <c r="D74" s="9" t="str">
        <f>INDEX(LISTE_ACHAT[[Categorie]:[UDM]],MATCH(INVENTAIRE[[#This Row],[Designation]],LISTE_ACHAT[Designation],0),1)</f>
        <v>Ingredient</v>
      </c>
      <c r="E74" s="9" t="str">
        <f>INDEX(LISTE_ACHAT[[Categorie]:[UDM]],MATCH(INVENTAIRE[[#This Row],[Designation]],LISTE_ACHAT[Designation],0),3)</f>
        <v>ml</v>
      </c>
      <c r="F74">
        <v>7500</v>
      </c>
    </row>
    <row r="75" spans="1:6" x14ac:dyDescent="0.25">
      <c r="A75" s="16" t="str">
        <f>CONCATENATE(RIGHT(YEAR(INVENTAIRE[[#This Row],[Date]]),2),"P",TEXT(MONTH(INVENTAIRE[[#This Row],[Date]]),"00"))</f>
        <v>24P12</v>
      </c>
      <c r="B75" s="8">
        <v>45657</v>
      </c>
      <c r="C75" t="s">
        <v>34</v>
      </c>
      <c r="D75" s="9" t="str">
        <f>INDEX(LISTE_ACHAT[[Categorie]:[UDM]],MATCH(INVENTAIRE[[#This Row],[Designation]],LISTE_ACHAT[Designation],0),1)</f>
        <v>Bar</v>
      </c>
      <c r="E75" s="9" t="str">
        <f>INDEX(LISTE_ACHAT[[Categorie]:[UDM]],MATCH(INVENTAIRE[[#This Row],[Designation]],LISTE_ACHAT[Designation],0),3)</f>
        <v>btl</v>
      </c>
      <c r="F75">
        <v>2</v>
      </c>
    </row>
    <row r="76" spans="1:6" x14ac:dyDescent="0.25">
      <c r="A76" s="16" t="str">
        <f>CONCATENATE(RIGHT(YEAR(INVENTAIRE[[#This Row],[Date]]),2),"P",TEXT(MONTH(INVENTAIRE[[#This Row],[Date]]),"00"))</f>
        <v>24P12</v>
      </c>
      <c r="B76" s="8">
        <v>45657</v>
      </c>
      <c r="C76" t="s">
        <v>36</v>
      </c>
      <c r="D76" s="9" t="str">
        <f>INDEX(LISTE_ACHAT[[Categorie]:[UDM]],MATCH(INVENTAIRE[[#This Row],[Designation]],LISTE_ACHAT[Designation],0),1)</f>
        <v>Bar</v>
      </c>
      <c r="E76" s="9" t="str">
        <f>INDEX(LISTE_ACHAT[[Categorie]:[UDM]],MATCH(INVENTAIRE[[#This Row],[Designation]],LISTE_ACHAT[Designation],0),3)</f>
        <v>btl</v>
      </c>
      <c r="F76">
        <v>11</v>
      </c>
    </row>
    <row r="77" spans="1:6" x14ac:dyDescent="0.25">
      <c r="A77" s="16" t="str">
        <f>CONCATENATE(RIGHT(YEAR(INVENTAIRE[[#This Row],[Date]]),2),"P",TEXT(MONTH(INVENTAIRE[[#This Row],[Date]]),"00"))</f>
        <v>24P12</v>
      </c>
      <c r="B77" s="8">
        <v>45657</v>
      </c>
      <c r="C77" t="s">
        <v>106</v>
      </c>
      <c r="D77" s="9" t="str">
        <f>INDEX(LISTE_ACHAT[[Categorie]:[UDM]],MATCH(INVENTAIRE[[#This Row],[Designation]],LISTE_ACHAT[Designation],0),1)</f>
        <v>Bar</v>
      </c>
      <c r="E77" s="9" t="str">
        <f>INDEX(LISTE_ACHAT[[Categorie]:[UDM]],MATCH(INVENTAIRE[[#This Row],[Designation]],LISTE_ACHAT[Designation],0),3)</f>
        <v>btl</v>
      </c>
      <c r="F77">
        <v>23</v>
      </c>
    </row>
    <row r="78" spans="1:6" x14ac:dyDescent="0.25">
      <c r="A78" s="16" t="str">
        <f>CONCATENATE(RIGHT(YEAR(INVENTAIRE[[#This Row],[Date]]),2),"P",TEXT(MONTH(INVENTAIRE[[#This Row],[Date]]),"00"))</f>
        <v>24P12</v>
      </c>
      <c r="B78" s="8">
        <v>45657</v>
      </c>
      <c r="C78" t="s">
        <v>40</v>
      </c>
      <c r="D78" s="9" t="str">
        <f>INDEX(LISTE_ACHAT[[Categorie]:[UDM]],MATCH(INVENTAIRE[[#This Row],[Designation]],LISTE_ACHAT[Designation],0),1)</f>
        <v>Bar</v>
      </c>
      <c r="E78" s="9" t="str">
        <f>INDEX(LISTE_ACHAT[[Categorie]:[UDM]],MATCH(INVENTAIRE[[#This Row],[Designation]],LISTE_ACHAT[Designation],0),3)</f>
        <v>btl</v>
      </c>
      <c r="F78">
        <v>4</v>
      </c>
    </row>
    <row r="79" spans="1:6" x14ac:dyDescent="0.25">
      <c r="A79" s="16" t="str">
        <f>CONCATENATE(RIGHT(YEAR(INVENTAIRE[[#This Row],[Date]]),2),"P",TEXT(MONTH(INVENTAIRE[[#This Row],[Date]]),"00"))</f>
        <v>24P12</v>
      </c>
      <c r="B79" s="8">
        <v>45657</v>
      </c>
      <c r="C79" t="s">
        <v>41</v>
      </c>
      <c r="D79" s="9" t="str">
        <f>INDEX(LISTE_ACHAT[[Categorie]:[UDM]],MATCH(INVENTAIRE[[#This Row],[Designation]],LISTE_ACHAT[Designation],0),1)</f>
        <v>Bar</v>
      </c>
      <c r="E79" s="9" t="str">
        <f>INDEX(LISTE_ACHAT[[Categorie]:[UDM]],MATCH(INVENTAIRE[[#This Row],[Designation]],LISTE_ACHAT[Designation],0),3)</f>
        <v>btl</v>
      </c>
      <c r="F79">
        <v>2</v>
      </c>
    </row>
    <row r="80" spans="1:6" x14ac:dyDescent="0.25">
      <c r="A80" s="16" t="str">
        <f>CONCATENATE(RIGHT(YEAR(INVENTAIRE[[#This Row],[Date]]),2),"P",TEXT(MONTH(INVENTAIRE[[#This Row],[Date]]),"00"))</f>
        <v>24P12</v>
      </c>
      <c r="B80" s="8">
        <v>45657</v>
      </c>
      <c r="C80" t="s">
        <v>104</v>
      </c>
      <c r="D80" s="9" t="str">
        <f>INDEX(LISTE_ACHAT[[Categorie]:[UDM]],MATCH(INVENTAIRE[[#This Row],[Designation]],LISTE_ACHAT[Designation],0),1)</f>
        <v>Bar</v>
      </c>
      <c r="E80" s="9" t="str">
        <f>INDEX(LISTE_ACHAT[[Categorie]:[UDM]],MATCH(INVENTAIRE[[#This Row],[Designation]],LISTE_ACHAT[Designation],0),3)</f>
        <v>btl</v>
      </c>
      <c r="F80">
        <v>13</v>
      </c>
    </row>
    <row r="81" spans="1:6" x14ac:dyDescent="0.25">
      <c r="A81" s="16" t="str">
        <f>CONCATENATE(RIGHT(YEAR(INVENTAIRE[[#This Row],[Date]]),2),"P",TEXT(MONTH(INVENTAIRE[[#This Row],[Date]]),"00"))</f>
        <v>24P12</v>
      </c>
      <c r="B81" s="8">
        <v>45657</v>
      </c>
      <c r="C81" t="s">
        <v>127</v>
      </c>
      <c r="D81" s="9" t="str">
        <f>INDEX(LISTE_ACHAT[[Categorie]:[UDM]],MATCH(INVENTAIRE[[#This Row],[Designation]],LISTE_ACHAT[Designation],0),1)</f>
        <v>Ingredient</v>
      </c>
      <c r="E81" s="9" t="str">
        <f>INDEX(LISTE_ACHAT[[Categorie]:[UDM]],MATCH(INVENTAIRE[[#This Row],[Designation]],LISTE_ACHAT[Designation],0),3)</f>
        <v>sachet</v>
      </c>
      <c r="F81">
        <v>31</v>
      </c>
    </row>
    <row r="82" spans="1:6" x14ac:dyDescent="0.25">
      <c r="A82" s="16" t="str">
        <f>CONCATENATE(RIGHT(YEAR(INVENTAIRE[[#This Row],[Date]]),2),"P",TEXT(MONTH(INVENTAIRE[[#This Row],[Date]]),"00"))</f>
        <v>24P12</v>
      </c>
      <c r="B82" s="8">
        <v>45657</v>
      </c>
      <c r="C82" t="s">
        <v>59</v>
      </c>
      <c r="D82" s="9" t="str">
        <f>INDEX(LISTE_ACHAT[[Categorie]:[UDM]],MATCH(INVENTAIRE[[#This Row],[Designation]],LISTE_ACHAT[Designation],0),1)</f>
        <v>Ingredient</v>
      </c>
      <c r="E82" s="9" t="str">
        <f>INDEX(LISTE_ACHAT[[Categorie]:[UDM]],MATCH(INVENTAIRE[[#This Row],[Designation]],LISTE_ACHAT[Designation],0),3)</f>
        <v>boule</v>
      </c>
      <c r="F82">
        <v>4</v>
      </c>
    </row>
    <row r="83" spans="1:6" x14ac:dyDescent="0.25">
      <c r="A83" s="16" t="str">
        <f>CONCATENATE(RIGHT(YEAR(INVENTAIRE[[#This Row],[Date]]),2),"P",TEXT(MONTH(INVENTAIRE[[#This Row],[Date]]),"00"))</f>
        <v>24P12</v>
      </c>
      <c r="B83" s="8">
        <v>45657</v>
      </c>
      <c r="C83" t="s">
        <v>129</v>
      </c>
      <c r="D83" s="9" t="str">
        <f>INDEX(LISTE_ACHAT[[Categorie]:[UDM]],MATCH(INVENTAIRE[[#This Row],[Designation]],LISTE_ACHAT[Designation],0),1)</f>
        <v>Ingredient</v>
      </c>
      <c r="E83" s="9" t="str">
        <f>INDEX(LISTE_ACHAT[[Categorie]:[UDM]],MATCH(INVENTAIRE[[#This Row],[Designation]],LISTE_ACHAT[Designation],0),3)</f>
        <v>sachet</v>
      </c>
      <c r="F83">
        <v>66</v>
      </c>
    </row>
    <row r="84" spans="1:6" x14ac:dyDescent="0.25">
      <c r="A84" s="16" t="str">
        <f>CONCATENATE(RIGHT(YEAR(INVENTAIRE[[#This Row],[Date]]),2),"P",TEXT(MONTH(INVENTAIRE[[#This Row],[Date]]),"00"))</f>
        <v>24P12</v>
      </c>
      <c r="B84" s="8">
        <v>45657</v>
      </c>
      <c r="C84" t="s">
        <v>128</v>
      </c>
      <c r="D84" s="9" t="str">
        <f>INDEX(LISTE_ACHAT[[Categorie]:[UDM]],MATCH(INVENTAIRE[[#This Row],[Designation]],LISTE_ACHAT[Designation],0),1)</f>
        <v>Ingredient</v>
      </c>
      <c r="E84" s="9" t="str">
        <f>INDEX(LISTE_ACHAT[[Categorie]:[UDM]],MATCH(INVENTAIRE[[#This Row],[Designation]],LISTE_ACHAT[Designation],0),3)</f>
        <v>sachet</v>
      </c>
      <c r="F84">
        <v>47</v>
      </c>
    </row>
    <row r="85" spans="1:6" x14ac:dyDescent="0.25">
      <c r="A85" s="16" t="str">
        <f>CONCATENATE(RIGHT(YEAR(INVENTAIRE[[#This Row],[Date]]),2),"P",TEXT(MONTH(INVENTAIRE[[#This Row],[Date]]),"00"))</f>
        <v>24P12</v>
      </c>
      <c r="B85" s="8">
        <v>45657</v>
      </c>
      <c r="C85" t="s">
        <v>97</v>
      </c>
      <c r="D85" s="9" t="str">
        <f>INDEX(LISTE_ACHAT[[Categorie]:[UDM]],MATCH(INVENTAIRE[[#This Row],[Designation]],LISTE_ACHAT[Designation],0),1)</f>
        <v>Ingredient</v>
      </c>
      <c r="E85" s="9" t="str">
        <f>INDEX(LISTE_ACHAT[[Categorie]:[UDM]],MATCH(INVENTAIRE[[#This Row],[Designation]],LISTE_ACHAT[Designation],0),3)</f>
        <v>oeuf</v>
      </c>
      <c r="F85">
        <v>41</v>
      </c>
    </row>
    <row r="86" spans="1:6" x14ac:dyDescent="0.25">
      <c r="A86" s="16" t="str">
        <f>CONCATENATE(RIGHT(YEAR(INVENTAIRE[[#This Row],[Date]]),2),"P",TEXT(MONTH(INVENTAIRE[[#This Row],[Date]]),"00"))</f>
        <v>24P12</v>
      </c>
      <c r="B86" s="8">
        <v>45657</v>
      </c>
      <c r="C86" t="s">
        <v>110</v>
      </c>
      <c r="D86" s="9" t="str">
        <f>INDEX(LISTE_ACHAT[[Categorie]:[UDM]],MATCH(INVENTAIRE[[#This Row],[Designation]],LISTE_ACHAT[Designation],0),1)</f>
        <v>Ingredient</v>
      </c>
      <c r="E86" s="9" t="str">
        <f>INDEX(LISTE_ACHAT[[Categorie]:[UDM]],MATCH(INVENTAIRE[[#This Row],[Designation]],LISTE_ACHAT[Designation],0),3)</f>
        <v>baguette</v>
      </c>
      <c r="F86">
        <v>6</v>
      </c>
    </row>
    <row r="87" spans="1:6" x14ac:dyDescent="0.25">
      <c r="A87" s="16" t="str">
        <f>CONCATENATE(RIGHT(YEAR(INVENTAIRE[[#This Row],[Date]]),2),"P",TEXT(MONTH(INVENTAIRE[[#This Row],[Date]]),"00"))</f>
        <v>24P12</v>
      </c>
      <c r="B87" s="8">
        <v>45657</v>
      </c>
      <c r="C87" t="s">
        <v>43</v>
      </c>
      <c r="D87" s="9" t="str">
        <f>INDEX(LISTE_ACHAT[[Categorie]:[UDM]],MATCH(INVENTAIRE[[#This Row],[Designation]],LISTE_ACHAT[Designation],0),1)</f>
        <v>Bar</v>
      </c>
      <c r="E87" s="9" t="str">
        <f>INDEX(LISTE_ACHAT[[Categorie]:[UDM]],MATCH(INVENTAIRE[[#This Row],[Designation]],LISTE_ACHAT[Designation],0),3)</f>
        <v>btl</v>
      </c>
      <c r="F87">
        <v>1</v>
      </c>
    </row>
    <row r="88" spans="1:6" x14ac:dyDescent="0.25">
      <c r="A88" s="16" t="str">
        <f>CONCATENATE(RIGHT(YEAR(INVENTAIRE[[#This Row],[Date]]),2),"P",TEXT(MONTH(INVENTAIRE[[#This Row],[Date]]),"00"))</f>
        <v>24P12</v>
      </c>
      <c r="B88" s="8">
        <v>45657</v>
      </c>
      <c r="C88" t="s">
        <v>62</v>
      </c>
      <c r="D88" s="9" t="str">
        <f>INDEX(LISTE_ACHAT[[Categorie]:[UDM]],MATCH(INVENTAIRE[[#This Row],[Designation]],LISTE_ACHAT[Designation],0),1)</f>
        <v>Ingredient</v>
      </c>
      <c r="E88" s="9" t="str">
        <f>INDEX(LISTE_ACHAT[[Categorie]:[UDM]],MATCH(INVENTAIRE[[#This Row],[Designation]],LISTE_ACHAT[Designation],0),3)</f>
        <v>portion</v>
      </c>
      <c r="F88">
        <v>5</v>
      </c>
    </row>
    <row r="89" spans="1:6" x14ac:dyDescent="0.25">
      <c r="A89" s="16" t="str">
        <f>CONCATENATE(RIGHT(YEAR(INVENTAIRE[[#This Row],[Date]]),2),"P",TEXT(MONTH(INVENTAIRE[[#This Row],[Date]]),"00"))</f>
        <v>24P12</v>
      </c>
      <c r="B89" s="8">
        <v>45657</v>
      </c>
      <c r="C89" t="s">
        <v>63</v>
      </c>
      <c r="D89" s="9" t="str">
        <f>INDEX(LISTE_ACHAT[[Categorie]:[UDM]],MATCH(INVENTAIRE[[#This Row],[Designation]],LISTE_ACHAT[Designation],0),1)</f>
        <v>Ingredient</v>
      </c>
      <c r="E89" s="9" t="str">
        <f>INDEX(LISTE_ACHAT[[Categorie]:[UDM]],MATCH(INVENTAIRE[[#This Row],[Designation]],LISTE_ACHAT[Designation],0),3)</f>
        <v>unite</v>
      </c>
      <c r="F89">
        <v>15</v>
      </c>
    </row>
    <row r="90" spans="1:6" x14ac:dyDescent="0.25">
      <c r="A90" s="16" t="str">
        <f>CONCATENATE(RIGHT(YEAR(INVENTAIRE[[#This Row],[Date]]),2),"P",TEXT(MONTH(INVENTAIRE[[#This Row],[Date]]),"00"))</f>
        <v>24P12</v>
      </c>
      <c r="B90" s="8">
        <v>45657</v>
      </c>
      <c r="C90" t="s">
        <v>67</v>
      </c>
      <c r="D90" s="9" t="str">
        <f>INDEX(LISTE_ACHAT[[Categorie]:[UDM]],MATCH(INVENTAIRE[[#This Row],[Designation]],LISTE_ACHAT[Designation],0),1)</f>
        <v>Ingredient</v>
      </c>
      <c r="E90" s="9" t="str">
        <f>INDEX(LISTE_ACHAT[[Categorie]:[UDM]],MATCH(INVENTAIRE[[#This Row],[Designation]],LISTE_ACHAT[Designation],0),3)</f>
        <v>portion</v>
      </c>
      <c r="F90">
        <v>11</v>
      </c>
    </row>
    <row r="91" spans="1:6" x14ac:dyDescent="0.25">
      <c r="A91" s="16" t="str">
        <f>CONCATENATE(RIGHT(YEAR(INVENTAIRE[[#This Row],[Date]]),2),"P",TEXT(MONTH(INVENTAIRE[[#This Row],[Date]]),"00"))</f>
        <v>24P12</v>
      </c>
      <c r="B91" s="8">
        <v>45657</v>
      </c>
      <c r="C91" t="s">
        <v>69</v>
      </c>
      <c r="D91" s="9" t="str">
        <f>INDEX(LISTE_ACHAT[[Categorie]:[UDM]],MATCH(INVENTAIRE[[#This Row],[Designation]],LISTE_ACHAT[Designation],0),1)</f>
        <v>Ingredient</v>
      </c>
      <c r="E91" s="9" t="str">
        <f>INDEX(LISTE_ACHAT[[Categorie]:[UDM]],MATCH(INVENTAIRE[[#This Row],[Designation]],LISTE_ACHAT[Designation],0),3)</f>
        <v>quart</v>
      </c>
      <c r="F91">
        <v>8</v>
      </c>
    </row>
    <row r="92" spans="1:6" x14ac:dyDescent="0.25">
      <c r="A92" s="16" t="str">
        <f>CONCATENATE(RIGHT(YEAR(INVENTAIRE[[#This Row],[Date]]),2),"P",TEXT(MONTH(INVENTAIRE[[#This Row],[Date]]),"00"))</f>
        <v>24P12</v>
      </c>
      <c r="B92" s="8">
        <v>45657</v>
      </c>
      <c r="C92" t="s">
        <v>70</v>
      </c>
      <c r="D92" s="9" t="str">
        <f>INDEX(LISTE_ACHAT[[Categorie]:[UDM]],MATCH(INVENTAIRE[[#This Row],[Designation]],LISTE_ACHAT[Designation],0),1)</f>
        <v>Ingredient</v>
      </c>
      <c r="E92" s="9" t="str">
        <f>INDEX(LISTE_ACHAT[[Categorie]:[UDM]],MATCH(INVENTAIRE[[#This Row],[Designation]],LISTE_ACHAT[Designation],0),3)</f>
        <v>portion</v>
      </c>
      <c r="F92">
        <v>7</v>
      </c>
    </row>
    <row r="93" spans="1:6" x14ac:dyDescent="0.25">
      <c r="A93" s="16" t="str">
        <f>CONCATENATE(RIGHT(YEAR(INVENTAIRE[[#This Row],[Date]]),2),"P",TEXT(MONTH(INVENTAIRE[[#This Row],[Date]]),"00"))</f>
        <v>24P12</v>
      </c>
      <c r="B93" s="8">
        <v>45657</v>
      </c>
      <c r="C93" t="s">
        <v>44</v>
      </c>
      <c r="D93" s="9" t="str">
        <f>INDEX(LISTE_ACHAT[[Categorie]:[UDM]],MATCH(INVENTAIRE[[#This Row],[Designation]],LISTE_ACHAT[Designation],0),1)</f>
        <v>Bar</v>
      </c>
      <c r="E93" s="9" t="str">
        <f>INDEX(LISTE_ACHAT[[Categorie]:[UDM]],MATCH(INVENTAIRE[[#This Row],[Designation]],LISTE_ACHAT[Designation],0),3)</f>
        <v>btl</v>
      </c>
      <c r="F93">
        <v>1</v>
      </c>
    </row>
    <row r="94" spans="1:6" x14ac:dyDescent="0.25">
      <c r="A94" s="16" t="str">
        <f>CONCATENATE(RIGHT(YEAR(INVENTAIRE[[#This Row],[Date]]),2),"P",TEXT(MONTH(INVENTAIRE[[#This Row],[Date]]),"00"))</f>
        <v>24P12</v>
      </c>
      <c r="B94" s="8">
        <v>45657</v>
      </c>
      <c r="C94" t="s">
        <v>71</v>
      </c>
      <c r="D94" s="9" t="str">
        <f>INDEX(LISTE_ACHAT[[Categorie]:[UDM]],MATCH(INVENTAIRE[[#This Row],[Designation]],LISTE_ACHAT[Designation],0),1)</f>
        <v>Ingredient</v>
      </c>
      <c r="E94" s="9" t="str">
        <f>INDEX(LISTE_ACHAT[[Categorie]:[UDM]],MATCH(INVENTAIRE[[#This Row],[Designation]],LISTE_ACHAT[Designation],0),3)</f>
        <v>gram</v>
      </c>
      <c r="F94">
        <v>4800</v>
      </c>
    </row>
    <row r="95" spans="1:6" x14ac:dyDescent="0.25">
      <c r="A95" s="16" t="str">
        <f>CONCATENATE(RIGHT(YEAR(INVENTAIRE[[#This Row],[Date]]),2),"P",TEXT(MONTH(INVENTAIRE[[#This Row],[Date]]),"00"))</f>
        <v>24P12</v>
      </c>
      <c r="B95" s="8">
        <v>45657</v>
      </c>
      <c r="C95" t="s">
        <v>72</v>
      </c>
      <c r="D95" s="9" t="str">
        <f>INDEX(LISTE_ACHAT[[Categorie]:[UDM]],MATCH(INVENTAIRE[[#This Row],[Designation]],LISTE_ACHAT[Designation],0),1)</f>
        <v>Ingredient</v>
      </c>
      <c r="E95" s="9" t="str">
        <f>INDEX(LISTE_ACHAT[[Categorie]:[UDM]],MATCH(INVENTAIRE[[#This Row],[Designation]],LISTE_ACHAT[Designation],0),3)</f>
        <v>portion</v>
      </c>
      <c r="F95">
        <v>3</v>
      </c>
    </row>
    <row r="96" spans="1:6" x14ac:dyDescent="0.25">
      <c r="A96" s="16" t="str">
        <f>CONCATENATE(RIGHT(YEAR(INVENTAIRE[[#This Row],[Date]]),2),"P",TEXT(MONTH(INVENTAIRE[[#This Row],[Date]]),"00"))</f>
        <v>24P12</v>
      </c>
      <c r="B96" s="8">
        <v>45657</v>
      </c>
      <c r="C96" t="s">
        <v>75</v>
      </c>
      <c r="D96" s="9" t="str">
        <f>INDEX(LISTE_ACHAT[[Categorie]:[UDM]],MATCH(INVENTAIRE[[#This Row],[Designation]],LISTE_ACHAT[Designation],0),1)</f>
        <v>Ingredient</v>
      </c>
      <c r="E96" s="9" t="str">
        <f>INDEX(LISTE_ACHAT[[Categorie]:[UDM]],MATCH(INVENTAIRE[[#This Row],[Designation]],LISTE_ACHAT[Designation],0),3)</f>
        <v>gram</v>
      </c>
      <c r="F96">
        <v>3000</v>
      </c>
    </row>
    <row r="97" spans="1:6" x14ac:dyDescent="0.25">
      <c r="A97" s="16" t="str">
        <f>CONCATENATE(RIGHT(YEAR(INVENTAIRE[[#This Row],[Date]]),2),"P",TEXT(MONTH(INVENTAIRE[[#This Row],[Date]]),"00"))</f>
        <v>24P12</v>
      </c>
      <c r="B97" s="8">
        <v>45657</v>
      </c>
      <c r="C97" t="s">
        <v>99</v>
      </c>
      <c r="D97" s="9" t="str">
        <f>INDEX(LISTE_ACHAT[[Categorie]:[UDM]],MATCH(INVENTAIRE[[#This Row],[Designation]],LISTE_ACHAT[Designation],0),1)</f>
        <v>Petit Dej</v>
      </c>
      <c r="E97" s="9" t="str">
        <f>INDEX(LISTE_ACHAT[[Categorie]:[UDM]],MATCH(INVENTAIRE[[#This Row],[Designation]],LISTE_ACHAT[Designation],0),3)</f>
        <v>sachet</v>
      </c>
      <c r="F97">
        <v>20</v>
      </c>
    </row>
    <row r="98" spans="1:6" x14ac:dyDescent="0.25">
      <c r="A98" s="16" t="str">
        <f>CONCATENATE(RIGHT(YEAR(INVENTAIRE[[#This Row],[Date]]),2),"P",TEXT(MONTH(INVENTAIRE[[#This Row],[Date]]),"00"))</f>
        <v>24P12</v>
      </c>
      <c r="B98" s="8">
        <v>45657</v>
      </c>
      <c r="C98" t="s">
        <v>76</v>
      </c>
      <c r="D98" s="9" t="str">
        <f>INDEX(LISTE_ACHAT[[Categorie]:[UDM]],MATCH(INVENTAIRE[[#This Row],[Designation]],LISTE_ACHAT[Designation],0),1)</f>
        <v>Ingredient</v>
      </c>
      <c r="E98" s="9" t="str">
        <f>INDEX(LISTE_ACHAT[[Categorie]:[UDM]],MATCH(INVENTAIRE[[#This Row],[Designation]],LISTE_ACHAT[Designation],0),3)</f>
        <v>gram</v>
      </c>
      <c r="F98">
        <v>7660</v>
      </c>
    </row>
    <row r="99" spans="1:6" x14ac:dyDescent="0.25">
      <c r="A99" s="16" t="str">
        <f>CONCATENATE(RIGHT(YEAR(INVENTAIRE[[#This Row],[Date]]),2),"P",TEXT(MONTH(INVENTAIRE[[#This Row],[Date]]),"00"))</f>
        <v>24P12</v>
      </c>
      <c r="B99" s="8">
        <v>45657</v>
      </c>
      <c r="C99" t="s">
        <v>77</v>
      </c>
      <c r="D99" s="9" t="str">
        <f>INDEX(LISTE_ACHAT[[Categorie]:[UDM]],MATCH(INVENTAIRE[[#This Row],[Designation]],LISTE_ACHAT[Designation],0),1)</f>
        <v>Ingredient</v>
      </c>
      <c r="E99" s="9" t="str">
        <f>INDEX(LISTE_ACHAT[[Categorie]:[UDM]],MATCH(INVENTAIRE[[#This Row],[Designation]],LISTE_ACHAT[Designation],0),3)</f>
        <v>portion</v>
      </c>
      <c r="F99">
        <v>10</v>
      </c>
    </row>
    <row r="100" spans="1:6" x14ac:dyDescent="0.25">
      <c r="A100" s="16" t="str">
        <f>CONCATENATE(RIGHT(YEAR(INVENTAIRE[[#This Row],[Date]]),2),"P",TEXT(MONTH(INVENTAIRE[[#This Row],[Date]]),"00"))</f>
        <v>24P12</v>
      </c>
      <c r="B100" s="8">
        <v>45657</v>
      </c>
      <c r="C100" t="s">
        <v>45</v>
      </c>
      <c r="D100" s="9" t="str">
        <f>INDEX(LISTE_ACHAT[[Categorie]:[UDM]],MATCH(INVENTAIRE[[#This Row],[Designation]],LISTE_ACHAT[Designation],0),1)</f>
        <v>Bar</v>
      </c>
      <c r="E100" s="9" t="str">
        <f>INDEX(LISTE_ACHAT[[Categorie]:[UDM]],MATCH(INVENTAIRE[[#This Row],[Designation]],LISTE_ACHAT[Designation],0),3)</f>
        <v>btl</v>
      </c>
      <c r="F100">
        <v>3</v>
      </c>
    </row>
    <row r="101" spans="1:6" x14ac:dyDescent="0.25">
      <c r="A101" s="16" t="str">
        <f>CONCATENATE(RIGHT(YEAR(INVENTAIRE[[#This Row],[Date]]),2),"P",TEXT(MONTH(INVENTAIRE[[#This Row],[Date]]),"00"))</f>
        <v>24P12</v>
      </c>
      <c r="B101" s="8">
        <v>45657</v>
      </c>
      <c r="C101" t="s">
        <v>46</v>
      </c>
      <c r="D101" s="9" t="str">
        <f>INDEX(LISTE_ACHAT[[Categorie]:[UDM]],MATCH(INVENTAIRE[[#This Row],[Designation]],LISTE_ACHAT[Designation],0),1)</f>
        <v>Bar</v>
      </c>
      <c r="E101" s="9" t="str">
        <f>INDEX(LISTE_ACHAT[[Categorie]:[UDM]],MATCH(INVENTAIRE[[#This Row],[Designation]],LISTE_ACHAT[Designation],0),3)</f>
        <v>btl</v>
      </c>
      <c r="F101">
        <v>3</v>
      </c>
    </row>
    <row r="102" spans="1:6" x14ac:dyDescent="0.25">
      <c r="A102" s="16" t="str">
        <f>CONCATENATE(RIGHT(YEAR(INVENTAIRE[[#This Row],[Date]]),2),"P",TEXT(MONTH(INVENTAIRE[[#This Row],[Date]]),"00"))</f>
        <v>24P12</v>
      </c>
      <c r="B102" s="8">
        <v>45657</v>
      </c>
      <c r="C102" t="s">
        <v>47</v>
      </c>
      <c r="D102" s="9" t="str">
        <f>INDEX(LISTE_ACHAT[[Categorie]:[UDM]],MATCH(INVENTAIRE[[#This Row],[Designation]],LISTE_ACHAT[Designation],0),1)</f>
        <v>Bar</v>
      </c>
      <c r="E102" s="9" t="str">
        <f>INDEX(LISTE_ACHAT[[Categorie]:[UDM]],MATCH(INVENTAIRE[[#This Row],[Designation]],LISTE_ACHAT[Designation],0),3)</f>
        <v>btl</v>
      </c>
      <c r="F102">
        <v>1</v>
      </c>
    </row>
    <row r="103" spans="1:6" x14ac:dyDescent="0.25">
      <c r="A103" s="16" t="str">
        <f>CONCATENATE(RIGHT(YEAR(INVENTAIRE[[#This Row],[Date]]),2),"P",TEXT(MONTH(INVENTAIRE[[#This Row],[Date]]),"00"))</f>
        <v>24P12</v>
      </c>
      <c r="B103" s="8">
        <v>45657</v>
      </c>
      <c r="C103" t="s">
        <v>49</v>
      </c>
      <c r="D103" s="9" t="str">
        <f>INDEX(LISTE_ACHAT[[Categorie]:[UDM]],MATCH(INVENTAIRE[[#This Row],[Designation]],LISTE_ACHAT[Designation],0),1)</f>
        <v>Bar</v>
      </c>
      <c r="E103" s="9" t="str">
        <f>INDEX(LISTE_ACHAT[[Categorie]:[UDM]],MATCH(INVENTAIRE[[#This Row],[Designation]],LISTE_ACHAT[Designation],0),3)</f>
        <v>btl</v>
      </c>
      <c r="F103">
        <v>1</v>
      </c>
    </row>
    <row r="104" spans="1:6" x14ac:dyDescent="0.25">
      <c r="A104" s="16" t="str">
        <f>CONCATENATE(RIGHT(YEAR(INVENTAIRE[[#This Row],[Date]]),2),"P",TEXT(MONTH(INVENTAIRE[[#This Row],[Date]]),"00"))</f>
        <v>24P12</v>
      </c>
      <c r="B104" s="8">
        <v>45657</v>
      </c>
      <c r="C104" t="s">
        <v>50</v>
      </c>
      <c r="D104" s="9" t="str">
        <f>INDEX(LISTE_ACHAT[[Categorie]:[UDM]],MATCH(INVENTAIRE[[#This Row],[Designation]],LISTE_ACHAT[Designation],0),1)</f>
        <v>Bar</v>
      </c>
      <c r="E104" s="9" t="str">
        <f>INDEX(LISTE_ACHAT[[Categorie]:[UDM]],MATCH(INVENTAIRE[[#This Row],[Designation]],LISTE_ACHAT[Designation],0),3)</f>
        <v>btl</v>
      </c>
      <c r="F104">
        <v>1</v>
      </c>
    </row>
    <row r="105" spans="1:6" x14ac:dyDescent="0.25">
      <c r="A105" s="16" t="str">
        <f>CONCATENATE(RIGHT(YEAR(INVENTAIRE[[#This Row],[Date]]),2),"P",TEXT(MONTH(INVENTAIRE[[#This Row],[Date]]),"00"))</f>
        <v>24P12</v>
      </c>
      <c r="B105" s="8">
        <v>45657</v>
      </c>
      <c r="C105" t="s">
        <v>143</v>
      </c>
      <c r="D105" s="9" t="str">
        <f>INDEX(LISTE_ACHAT[[Categorie]:[UDM]],MATCH(INVENTAIRE[[#This Row],[Designation]],LISTE_ACHAT[Designation],0),1)</f>
        <v>Bar</v>
      </c>
      <c r="E105" s="9" t="str">
        <f>INDEX(LISTE_ACHAT[[Categorie]:[UDM]],MATCH(INVENTAIRE[[#This Row],[Designation]],LISTE_ACHAT[Designation],0),3)</f>
        <v>btl</v>
      </c>
      <c r="F105">
        <v>1</v>
      </c>
    </row>
    <row r="106" spans="1:6" x14ac:dyDescent="0.25">
      <c r="A106" s="16" t="str">
        <f>CONCATENATE(RIGHT(YEAR(INVENTAIRE[[#This Row],[Date]]),2),"P",TEXT(MONTH(INVENTAIRE[[#This Row],[Date]]),"00"))</f>
        <v>24P12</v>
      </c>
      <c r="B106" s="8">
        <v>45657</v>
      </c>
      <c r="C106" t="s">
        <v>102</v>
      </c>
      <c r="D106" s="9" t="str">
        <f>INDEX(LISTE_ACHAT[[Categorie]:[UDM]],MATCH(INVENTAIRE[[#This Row],[Designation]],LISTE_ACHAT[Designation],0),1)</f>
        <v>Bar</v>
      </c>
      <c r="E106" s="9" t="str">
        <f>INDEX(LISTE_ACHAT[[Categorie]:[UDM]],MATCH(INVENTAIRE[[#This Row],[Designation]],LISTE_ACHAT[Designation],0),3)</f>
        <v>conso</v>
      </c>
      <c r="F106">
        <v>6</v>
      </c>
    </row>
    <row r="107" spans="1:6" x14ac:dyDescent="0.25">
      <c r="A107" s="16" t="str">
        <f>CONCATENATE(RIGHT(YEAR(INVENTAIRE[[#This Row],[Date]]),2),"P",TEXT(MONTH(INVENTAIRE[[#This Row],[Date]]),"00"))</f>
        <v>24P12</v>
      </c>
      <c r="B107" s="8">
        <v>45657</v>
      </c>
      <c r="C107" t="s">
        <v>133</v>
      </c>
      <c r="D107" s="9" t="str">
        <f>INDEX(LISTE_ACHAT[[Categorie]:[UDM]],MATCH(INVENTAIRE[[#This Row],[Designation]],LISTE_ACHAT[Designation],0),1)</f>
        <v>Ingredient</v>
      </c>
      <c r="E107" s="9" t="str">
        <f>INDEX(LISTE_ACHAT[[Categorie]:[UDM]],MATCH(INVENTAIRE[[#This Row],[Designation]],LISTE_ACHAT[Designation],0),3)</f>
        <v>tas</v>
      </c>
      <c r="F107">
        <v>1</v>
      </c>
    </row>
    <row r="108" spans="1:6" x14ac:dyDescent="0.25">
      <c r="A108" s="16" t="str">
        <f>CONCATENATE(RIGHT(YEAR(INVENTAIRE[[#This Row],[Date]]),2),"P",TEXT(MONTH(INVENTAIRE[[#This Row],[Date]]),"00"))</f>
        <v>24P12</v>
      </c>
      <c r="B108" s="8">
        <v>45657</v>
      </c>
      <c r="C108" t="s">
        <v>53</v>
      </c>
      <c r="D108" s="9" t="str">
        <f>INDEX(LISTE_ACHAT[[Categorie]:[UDM]],MATCH(INVENTAIRE[[#This Row],[Designation]],LISTE_ACHAT[Designation],0),1)</f>
        <v>Ingredient</v>
      </c>
      <c r="E108" s="9" t="str">
        <f>INDEX(LISTE_ACHAT[[Categorie]:[UDM]],MATCH(INVENTAIRE[[#This Row],[Designation]],LISTE_ACHAT[Designation],0),3)</f>
        <v>gram</v>
      </c>
      <c r="F108">
        <v>505</v>
      </c>
    </row>
    <row r="109" spans="1:6" x14ac:dyDescent="0.25">
      <c r="A109" s="16" t="str">
        <f>CONCATENATE(RIGHT(YEAR(INVENTAIRE[[#This Row],[Date]]),2),"P",TEXT(MONTH(INVENTAIRE[[#This Row],[Date]]),"00"))</f>
        <v>24P12</v>
      </c>
      <c r="B109" s="8">
        <v>45657</v>
      </c>
      <c r="C109" t="s">
        <v>60</v>
      </c>
      <c r="D109" s="9" t="str">
        <f>INDEX(LISTE_ACHAT[[Categorie]:[UDM]],MATCH(INVENTAIRE[[#This Row],[Designation]],LISTE_ACHAT[Designation],0),1)</f>
        <v>Ingredient</v>
      </c>
      <c r="E109" s="9" t="str">
        <f>INDEX(LISTE_ACHAT[[Categorie]:[UDM]],MATCH(INVENTAIRE[[#This Row],[Designation]],LISTE_ACHAT[Designation],0),3)</f>
        <v>gram</v>
      </c>
      <c r="F109">
        <v>4445</v>
      </c>
    </row>
    <row r="110" spans="1:6" x14ac:dyDescent="0.25">
      <c r="A110" s="16" t="str">
        <f>CONCATENATE(RIGHT(YEAR(INVENTAIRE[[#This Row],[Date]]),2),"P",TEXT(MONTH(INVENTAIRE[[#This Row],[Date]]),"00"))</f>
        <v>24P12</v>
      </c>
      <c r="B110" s="8">
        <v>45657</v>
      </c>
      <c r="C110" t="s">
        <v>35</v>
      </c>
      <c r="D110" s="9" t="str">
        <f>INDEX(LISTE_ACHAT[[Categorie]:[UDM]],MATCH(INVENTAIRE[[#This Row],[Designation]],LISTE_ACHAT[Designation],0),1)</f>
        <v>Bar</v>
      </c>
      <c r="E110" s="9" t="str">
        <f>INDEX(LISTE_ACHAT[[Categorie]:[UDM]],MATCH(INVENTAIRE[[#This Row],[Designation]],LISTE_ACHAT[Designation],0),3)</f>
        <v>btl</v>
      </c>
      <c r="F110">
        <v>11</v>
      </c>
    </row>
    <row r="111" spans="1:6" x14ac:dyDescent="0.25">
      <c r="A111" s="16" t="str">
        <f>CONCATENATE(RIGHT(YEAR(INVENTAIRE[[#This Row],[Date]]),2),"P",TEXT(MONTH(INVENTAIRE[[#This Row],[Date]]),"00"))</f>
        <v>24P12</v>
      </c>
      <c r="B111" s="8">
        <v>45657</v>
      </c>
      <c r="C111" t="s">
        <v>205</v>
      </c>
      <c r="D111" s="9" t="str">
        <f>INDEX(LISTE_ACHAT[[Categorie]:[UDM]],MATCH(INVENTAIRE[[#This Row],[Designation]],LISTE_ACHAT[Designation],0),1)</f>
        <v>bar</v>
      </c>
      <c r="E111" s="9" t="str">
        <f>INDEX(LISTE_ACHAT[[Categorie]:[UDM]],MATCH(INVENTAIRE[[#This Row],[Designation]],LISTE_ACHAT[Designation],0),3)</f>
        <v>btl</v>
      </c>
      <c r="F111">
        <v>6</v>
      </c>
    </row>
    <row r="112" spans="1:6" x14ac:dyDescent="0.25">
      <c r="A112" s="16" t="str">
        <f>CONCATENATE(RIGHT(YEAR(INVENTAIRE[[#This Row],[Date]]),2),"P",TEXT(MONTH(INVENTAIRE[[#This Row],[Date]]),"00"))</f>
        <v>24P12</v>
      </c>
      <c r="B112" s="8">
        <v>45657</v>
      </c>
      <c r="C112" t="s">
        <v>138</v>
      </c>
      <c r="D112" s="9" t="str">
        <f>INDEX(LISTE_ACHAT[[Categorie]:[UDM]],MATCH(INVENTAIRE[[#This Row],[Designation]],LISTE_ACHAT[Designation],0),1)</f>
        <v>Bar</v>
      </c>
      <c r="E112" s="9" t="str">
        <f>INDEX(LISTE_ACHAT[[Categorie]:[UDM]],MATCH(INVENTAIRE[[#This Row],[Designation]],LISTE_ACHAT[Designation],0),3)</f>
        <v>paquet</v>
      </c>
      <c r="F112">
        <v>40</v>
      </c>
    </row>
    <row r="113" spans="1:6" x14ac:dyDescent="0.25">
      <c r="A113" s="16" t="str">
        <f>CONCATENATE(RIGHT(YEAR(INVENTAIRE[[#This Row],[Date]]),2),"P",TEXT(MONTH(INVENTAIRE[[#This Row],[Date]]),"00"))</f>
        <v>24P12</v>
      </c>
      <c r="B113" s="8">
        <v>45657</v>
      </c>
      <c r="C113" t="s">
        <v>7</v>
      </c>
      <c r="D113" s="9" t="str">
        <f>INDEX(LISTE_ACHAT[[Categorie]:[UDM]],MATCH(INVENTAIRE[[#This Row],[Designation]],LISTE_ACHAT[Designation],0),1)</f>
        <v>Bar</v>
      </c>
      <c r="E113" s="9" t="str">
        <f>INDEX(LISTE_ACHAT[[Categorie]:[UDM]],MATCH(INVENTAIRE[[#This Row],[Designation]],LISTE_ACHAT[Designation],0),3)</f>
        <v>btl</v>
      </c>
      <c r="F113">
        <v>1</v>
      </c>
    </row>
    <row r="114" spans="1:6" x14ac:dyDescent="0.25">
      <c r="A114" s="16" t="str">
        <f>CONCATENATE(RIGHT(YEAR(INVENTAIRE[[#This Row],[Date]]),2),"P",TEXT(MONTH(INVENTAIRE[[#This Row],[Date]]),"00"))</f>
        <v>24P12</v>
      </c>
      <c r="B114" s="8">
        <v>45657</v>
      </c>
      <c r="C114" t="s">
        <v>101</v>
      </c>
      <c r="D114" s="9" t="str">
        <f>INDEX(LISTE_ACHAT[[Categorie]:[UDM]],MATCH(INVENTAIRE[[#This Row],[Designation]],LISTE_ACHAT[Designation],0),1)</f>
        <v>Emballage</v>
      </c>
      <c r="E114" s="9" t="str">
        <f>INDEX(LISTE_ACHAT[[Categorie]:[UDM]],MATCH(INVENTAIRE[[#This Row],[Designation]],LISTE_ACHAT[Designation],0),3)</f>
        <v>gamelle</v>
      </c>
      <c r="F114">
        <v>7</v>
      </c>
    </row>
  </sheetData>
  <conditionalFormatting sqref="A5:F114">
    <cfRule type="expression" dxfId="1" priority="70">
      <formula>COUNTIFS($A$5:$A$980,$A5,$C$5:$C$980,$C5)&gt;1</formula>
    </cfRule>
    <cfRule type="containsBlanks" dxfId="0" priority="71">
      <formula>LEN(TRIM(A5))=0</formula>
    </cfRule>
  </conditionalFormatting>
  <dataValidations count="1">
    <dataValidation type="list" allowBlank="1" showInputMessage="1" showErrorMessage="1" sqref="C5:C114" xr:uid="{220BBCAF-06BD-4DF9-94E9-8FE9DCBF1BDE}">
      <formula1>_liste_inventaire_name_range</formula1>
    </dataValidation>
  </dataValidations>
  <pageMargins left="0.7" right="0.7" top="0.75" bottom="0.75" header="0.3" footer="0.3"/>
  <pageSetup paperSize="9" orientation="portrait" horizontalDpi="203" verticalDpi="20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579F7-9710-478C-9D8F-CBFAE3437785}">
  <dimension ref="A2:P99"/>
  <sheetViews>
    <sheetView topLeftCell="I1" zoomScale="112" zoomScaleNormal="112" workbookViewId="0">
      <selection activeCell="A100" sqref="A100"/>
    </sheetView>
  </sheetViews>
  <sheetFormatPr defaultColWidth="9.140625" defaultRowHeight="15" x14ac:dyDescent="0.25"/>
  <cols>
    <col min="2" max="2" width="17" style="2" bestFit="1" customWidth="1"/>
    <col min="3" max="3" width="33.5703125" style="2" bestFit="1" customWidth="1"/>
    <col min="4" max="7" width="9.140625" style="2"/>
    <col min="8" max="8" width="10.5703125" style="2" bestFit="1" customWidth="1"/>
    <col min="9" max="9" width="29.42578125" style="2" bestFit="1" customWidth="1"/>
    <col min="10" max="10" width="8" style="2" bestFit="1" customWidth="1"/>
    <col min="12" max="12" width="15.7109375" bestFit="1" customWidth="1"/>
    <col min="13" max="13" width="35.7109375" bestFit="1" customWidth="1"/>
    <col min="14" max="14" width="7.28515625" bestFit="1" customWidth="1"/>
    <col min="16" max="16" width="20.42578125" bestFit="1" customWidth="1"/>
  </cols>
  <sheetData>
    <row r="2" spans="1:16" ht="18.75" x14ac:dyDescent="0.3">
      <c r="A2" s="13" t="s">
        <v>0</v>
      </c>
      <c r="B2" s="13"/>
      <c r="C2" s="11"/>
      <c r="D2" s="12"/>
      <c r="E2" s="12"/>
      <c r="F2" s="12"/>
      <c r="H2" s="17" t="s">
        <v>1</v>
      </c>
      <c r="I2" s="17"/>
      <c r="J2" s="17"/>
      <c r="L2" s="6" t="s">
        <v>92</v>
      </c>
      <c r="M2" s="6"/>
      <c r="N2" s="6"/>
      <c r="P2" s="13" t="s">
        <v>115</v>
      </c>
    </row>
    <row r="3" spans="1:16" x14ac:dyDescent="0.25">
      <c r="H3" s="3"/>
      <c r="I3" s="3"/>
      <c r="J3" s="3"/>
    </row>
    <row r="4" spans="1:16" x14ac:dyDescent="0.25">
      <c r="A4" s="2" t="s">
        <v>113</v>
      </c>
      <c r="B4" s="18" t="s">
        <v>3</v>
      </c>
      <c r="C4" s="2" t="s">
        <v>2</v>
      </c>
      <c r="D4" s="2" t="s">
        <v>4</v>
      </c>
      <c r="E4" s="2" t="s">
        <v>136</v>
      </c>
      <c r="F4" s="2" t="s">
        <v>135</v>
      </c>
      <c r="H4" t="s">
        <v>3</v>
      </c>
      <c r="I4" s="3" t="s">
        <v>2</v>
      </c>
      <c r="J4" t="s">
        <v>4</v>
      </c>
      <c r="L4" t="s">
        <v>3</v>
      </c>
      <c r="M4" s="1" t="s">
        <v>2</v>
      </c>
      <c r="N4" t="s">
        <v>4</v>
      </c>
      <c r="P4" t="s">
        <v>115</v>
      </c>
    </row>
    <row r="5" spans="1:16" x14ac:dyDescent="0.25">
      <c r="A5" t="s">
        <v>112</v>
      </c>
      <c r="B5" t="s">
        <v>6</v>
      </c>
      <c r="C5" t="s">
        <v>5</v>
      </c>
      <c r="D5" t="s">
        <v>9</v>
      </c>
      <c r="H5" t="s">
        <v>16</v>
      </c>
      <c r="I5" s="2" t="s">
        <v>107</v>
      </c>
      <c r="J5" t="s">
        <v>109</v>
      </c>
      <c r="L5" t="s">
        <v>6</v>
      </c>
      <c r="M5" t="s">
        <v>5</v>
      </c>
      <c r="N5" t="s">
        <v>9</v>
      </c>
      <c r="P5" t="s">
        <v>120</v>
      </c>
    </row>
    <row r="6" spans="1:16" x14ac:dyDescent="0.25">
      <c r="A6" t="s">
        <v>112</v>
      </c>
      <c r="B6" t="s">
        <v>6</v>
      </c>
      <c r="C6" t="s">
        <v>8</v>
      </c>
      <c r="D6" t="s">
        <v>9</v>
      </c>
      <c r="H6" t="s">
        <v>16</v>
      </c>
      <c r="I6" s="2" t="s">
        <v>7</v>
      </c>
      <c r="J6" t="s">
        <v>17</v>
      </c>
      <c r="L6" t="s">
        <v>6</v>
      </c>
      <c r="M6" t="s">
        <v>8</v>
      </c>
      <c r="N6" t="s">
        <v>9</v>
      </c>
      <c r="P6" t="s">
        <v>116</v>
      </c>
    </row>
    <row r="7" spans="1:16" x14ac:dyDescent="0.25">
      <c r="A7" t="s">
        <v>112</v>
      </c>
      <c r="B7" t="s">
        <v>6</v>
      </c>
      <c r="C7" t="s">
        <v>11</v>
      </c>
      <c r="D7" t="s">
        <v>9</v>
      </c>
      <c r="H7" t="s">
        <v>16</v>
      </c>
      <c r="I7" s="2" t="s">
        <v>10</v>
      </c>
      <c r="J7" t="s">
        <v>17</v>
      </c>
      <c r="L7" t="s">
        <v>6</v>
      </c>
      <c r="M7" t="s">
        <v>11</v>
      </c>
      <c r="N7" t="s">
        <v>9</v>
      </c>
      <c r="P7" t="s">
        <v>119</v>
      </c>
    </row>
    <row r="8" spans="1:16" x14ac:dyDescent="0.25">
      <c r="A8" t="s">
        <v>112</v>
      </c>
      <c r="B8" t="s">
        <v>6</v>
      </c>
      <c r="C8" t="s">
        <v>14</v>
      </c>
      <c r="D8" t="s">
        <v>9</v>
      </c>
      <c r="H8" t="s">
        <v>16</v>
      </c>
      <c r="I8" s="2" t="s">
        <v>13</v>
      </c>
      <c r="J8" t="s">
        <v>17</v>
      </c>
      <c r="L8" t="s">
        <v>6</v>
      </c>
      <c r="M8" t="s">
        <v>14</v>
      </c>
      <c r="N8" t="s">
        <v>9</v>
      </c>
      <c r="P8" t="s">
        <v>117</v>
      </c>
    </row>
    <row r="9" spans="1:16" x14ac:dyDescent="0.25">
      <c r="A9" t="s">
        <v>112</v>
      </c>
      <c r="B9" t="s">
        <v>16</v>
      </c>
      <c r="C9" t="s">
        <v>107</v>
      </c>
      <c r="D9" t="s">
        <v>109</v>
      </c>
      <c r="H9" t="s">
        <v>16</v>
      </c>
      <c r="I9" s="2" t="s">
        <v>15</v>
      </c>
      <c r="J9" t="s">
        <v>17</v>
      </c>
      <c r="L9" t="s">
        <v>16</v>
      </c>
      <c r="M9" t="s">
        <v>107</v>
      </c>
      <c r="N9" t="s">
        <v>109</v>
      </c>
      <c r="P9" t="s">
        <v>118</v>
      </c>
    </row>
    <row r="10" spans="1:16" x14ac:dyDescent="0.25">
      <c r="A10" s="2" t="s">
        <v>137</v>
      </c>
      <c r="B10" t="s">
        <v>16</v>
      </c>
      <c r="C10" t="s">
        <v>107</v>
      </c>
      <c r="D10" s="2" t="s">
        <v>109</v>
      </c>
      <c r="H10" t="s">
        <v>16</v>
      </c>
      <c r="I10" s="2" t="s">
        <v>18</v>
      </c>
      <c r="J10" t="s">
        <v>17</v>
      </c>
      <c r="L10" t="s">
        <v>16</v>
      </c>
      <c r="M10" t="s">
        <v>7</v>
      </c>
      <c r="N10" t="s">
        <v>17</v>
      </c>
      <c r="P10" t="s">
        <v>122</v>
      </c>
    </row>
    <row r="11" spans="1:16" x14ac:dyDescent="0.25">
      <c r="A11" t="s">
        <v>112</v>
      </c>
      <c r="B11" t="s">
        <v>16</v>
      </c>
      <c r="C11" t="s">
        <v>7</v>
      </c>
      <c r="D11" t="s">
        <v>17</v>
      </c>
      <c r="H11" t="s">
        <v>16</v>
      </c>
      <c r="I11" s="2" t="s">
        <v>19</v>
      </c>
      <c r="J11" t="s">
        <v>17</v>
      </c>
      <c r="L11" t="s">
        <v>16</v>
      </c>
      <c r="M11" t="s">
        <v>10</v>
      </c>
      <c r="N11" t="s">
        <v>17</v>
      </c>
      <c r="P11" t="s">
        <v>123</v>
      </c>
    </row>
    <row r="12" spans="1:16" x14ac:dyDescent="0.25">
      <c r="A12" t="s">
        <v>112</v>
      </c>
      <c r="B12" t="s">
        <v>16</v>
      </c>
      <c r="C12" t="s">
        <v>10</v>
      </c>
      <c r="D12" t="s">
        <v>17</v>
      </c>
      <c r="H12" t="s">
        <v>16</v>
      </c>
      <c r="I12" s="2" t="s">
        <v>20</v>
      </c>
      <c r="J12" t="s">
        <v>17</v>
      </c>
      <c r="L12" t="s">
        <v>16</v>
      </c>
      <c r="M12" t="s">
        <v>13</v>
      </c>
      <c r="N12" t="s">
        <v>17</v>
      </c>
    </row>
    <row r="13" spans="1:16" x14ac:dyDescent="0.25">
      <c r="A13" t="s">
        <v>112</v>
      </c>
      <c r="B13" t="s">
        <v>16</v>
      </c>
      <c r="C13" t="s">
        <v>13</v>
      </c>
      <c r="D13" t="s">
        <v>17</v>
      </c>
      <c r="H13" t="s">
        <v>16</v>
      </c>
      <c r="I13" s="2" t="s">
        <v>21</v>
      </c>
      <c r="J13" t="s">
        <v>17</v>
      </c>
      <c r="L13" t="s">
        <v>16</v>
      </c>
      <c r="M13" t="s">
        <v>15</v>
      </c>
      <c r="N13" t="s">
        <v>17</v>
      </c>
    </row>
    <row r="14" spans="1:16" x14ac:dyDescent="0.25">
      <c r="A14" t="s">
        <v>112</v>
      </c>
      <c r="B14" t="s">
        <v>16</v>
      </c>
      <c r="C14" t="s">
        <v>15</v>
      </c>
      <c r="D14" t="s">
        <v>17</v>
      </c>
      <c r="H14" t="s">
        <v>16</v>
      </c>
      <c r="I14" s="2" t="s">
        <v>22</v>
      </c>
      <c r="J14" t="s">
        <v>17</v>
      </c>
      <c r="L14" t="s">
        <v>16</v>
      </c>
      <c r="M14" t="s">
        <v>18</v>
      </c>
      <c r="N14" t="s">
        <v>17</v>
      </c>
    </row>
    <row r="15" spans="1:16" x14ac:dyDescent="0.25">
      <c r="A15" t="s">
        <v>112</v>
      </c>
      <c r="B15" t="s">
        <v>16</v>
      </c>
      <c r="C15" t="s">
        <v>18</v>
      </c>
      <c r="D15" t="s">
        <v>17</v>
      </c>
      <c r="H15" t="s">
        <v>16</v>
      </c>
      <c r="I15" s="2" t="s">
        <v>23</v>
      </c>
      <c r="J15" t="s">
        <v>17</v>
      </c>
      <c r="L15" t="s">
        <v>16</v>
      </c>
      <c r="M15" t="s">
        <v>19</v>
      </c>
      <c r="N15" t="s">
        <v>17</v>
      </c>
    </row>
    <row r="16" spans="1:16" x14ac:dyDescent="0.25">
      <c r="A16" t="s">
        <v>112</v>
      </c>
      <c r="B16" t="s">
        <v>16</v>
      </c>
      <c r="C16" t="s">
        <v>19</v>
      </c>
      <c r="D16" t="s">
        <v>17</v>
      </c>
      <c r="H16" t="s">
        <v>16</v>
      </c>
      <c r="I16" s="2" t="s">
        <v>24</v>
      </c>
      <c r="J16" t="s">
        <v>17</v>
      </c>
      <c r="L16" t="s">
        <v>16</v>
      </c>
      <c r="M16" t="s">
        <v>20</v>
      </c>
      <c r="N16" t="s">
        <v>17</v>
      </c>
    </row>
    <row r="17" spans="1:14" x14ac:dyDescent="0.25">
      <c r="A17" t="s">
        <v>112</v>
      </c>
      <c r="B17" t="s">
        <v>16</v>
      </c>
      <c r="C17" t="s">
        <v>20</v>
      </c>
      <c r="D17" t="s">
        <v>17</v>
      </c>
      <c r="H17" t="s">
        <v>16</v>
      </c>
      <c r="I17" s="2" t="s">
        <v>25</v>
      </c>
      <c r="J17" t="s">
        <v>17</v>
      </c>
      <c r="L17" t="s">
        <v>16</v>
      </c>
      <c r="M17" t="s">
        <v>21</v>
      </c>
      <c r="N17" t="s">
        <v>17</v>
      </c>
    </row>
    <row r="18" spans="1:14" x14ac:dyDescent="0.25">
      <c r="A18" t="s">
        <v>112</v>
      </c>
      <c r="B18" t="s">
        <v>16</v>
      </c>
      <c r="C18" t="s">
        <v>21</v>
      </c>
      <c r="D18" t="s">
        <v>17</v>
      </c>
      <c r="H18" t="s">
        <v>16</v>
      </c>
      <c r="I18" s="2" t="s">
        <v>26</v>
      </c>
      <c r="J18" t="s">
        <v>17</v>
      </c>
      <c r="L18" t="s">
        <v>16</v>
      </c>
      <c r="M18" t="s">
        <v>22</v>
      </c>
      <c r="N18" t="s">
        <v>17</v>
      </c>
    </row>
    <row r="19" spans="1:14" x14ac:dyDescent="0.25">
      <c r="A19" t="s">
        <v>112</v>
      </c>
      <c r="B19" t="s">
        <v>16</v>
      </c>
      <c r="C19" t="s">
        <v>22</v>
      </c>
      <c r="D19" t="s">
        <v>17</v>
      </c>
      <c r="H19" t="s">
        <v>16</v>
      </c>
      <c r="I19" s="2" t="s">
        <v>27</v>
      </c>
      <c r="J19" t="s">
        <v>17</v>
      </c>
      <c r="L19" t="s">
        <v>16</v>
      </c>
      <c r="M19" t="s">
        <v>23</v>
      </c>
      <c r="N19" t="s">
        <v>17</v>
      </c>
    </row>
    <row r="20" spans="1:14" x14ac:dyDescent="0.25">
      <c r="A20" t="s">
        <v>112</v>
      </c>
      <c r="B20" t="s">
        <v>16</v>
      </c>
      <c r="C20" t="s">
        <v>23</v>
      </c>
      <c r="D20" t="s">
        <v>17</v>
      </c>
      <c r="H20" t="s">
        <v>16</v>
      </c>
      <c r="I20" s="2" t="s">
        <v>28</v>
      </c>
      <c r="J20" t="s">
        <v>17</v>
      </c>
      <c r="L20" t="s">
        <v>16</v>
      </c>
      <c r="M20" t="s">
        <v>24</v>
      </c>
      <c r="N20" t="s">
        <v>17</v>
      </c>
    </row>
    <row r="21" spans="1:14" x14ac:dyDescent="0.25">
      <c r="A21" t="s">
        <v>112</v>
      </c>
      <c r="B21" t="s">
        <v>16</v>
      </c>
      <c r="C21" t="s">
        <v>24</v>
      </c>
      <c r="D21" t="s">
        <v>17</v>
      </c>
      <c r="H21" t="s">
        <v>16</v>
      </c>
      <c r="I21" s="2" t="s">
        <v>29</v>
      </c>
      <c r="J21" t="s">
        <v>17</v>
      </c>
      <c r="L21" t="s">
        <v>16</v>
      </c>
      <c r="M21" t="s">
        <v>25</v>
      </c>
      <c r="N21" t="s">
        <v>17</v>
      </c>
    </row>
    <row r="22" spans="1:14" x14ac:dyDescent="0.25">
      <c r="A22" t="s">
        <v>112</v>
      </c>
      <c r="B22" t="s">
        <v>16</v>
      </c>
      <c r="C22" t="s">
        <v>25</v>
      </c>
      <c r="D22" t="s">
        <v>17</v>
      </c>
      <c r="H22" t="s">
        <v>16</v>
      </c>
      <c r="I22" s="2" t="s">
        <v>30</v>
      </c>
      <c r="J22" t="s">
        <v>17</v>
      </c>
      <c r="L22" t="s">
        <v>16</v>
      </c>
      <c r="M22" t="s">
        <v>26</v>
      </c>
      <c r="N22" t="s">
        <v>17</v>
      </c>
    </row>
    <row r="23" spans="1:14" x14ac:dyDescent="0.25">
      <c r="A23" t="s">
        <v>112</v>
      </c>
      <c r="B23" t="s">
        <v>16</v>
      </c>
      <c r="C23" t="s">
        <v>26</v>
      </c>
      <c r="D23" t="s">
        <v>17</v>
      </c>
      <c r="H23" t="s">
        <v>16</v>
      </c>
      <c r="I23" s="2" t="s">
        <v>138</v>
      </c>
      <c r="J23" t="s">
        <v>139</v>
      </c>
      <c r="L23" t="s">
        <v>16</v>
      </c>
      <c r="M23" t="s">
        <v>27</v>
      </c>
      <c r="N23" t="s">
        <v>17</v>
      </c>
    </row>
    <row r="24" spans="1:14" x14ac:dyDescent="0.25">
      <c r="A24" t="s">
        <v>112</v>
      </c>
      <c r="B24" t="s">
        <v>16</v>
      </c>
      <c r="C24" t="s">
        <v>27</v>
      </c>
      <c r="D24" t="s">
        <v>17</v>
      </c>
      <c r="H24" t="s">
        <v>16</v>
      </c>
      <c r="I24" s="2" t="s">
        <v>31</v>
      </c>
      <c r="J24" t="s">
        <v>17</v>
      </c>
      <c r="L24" t="s">
        <v>16</v>
      </c>
      <c r="M24" t="s">
        <v>28</v>
      </c>
      <c r="N24" t="s">
        <v>17</v>
      </c>
    </row>
    <row r="25" spans="1:14" x14ac:dyDescent="0.25">
      <c r="A25" t="s">
        <v>112</v>
      </c>
      <c r="B25" t="s">
        <v>16</v>
      </c>
      <c r="C25" t="s">
        <v>28</v>
      </c>
      <c r="D25" t="s">
        <v>17</v>
      </c>
      <c r="H25" t="s">
        <v>16</v>
      </c>
      <c r="I25" s="2" t="s">
        <v>32</v>
      </c>
      <c r="J25" t="s">
        <v>17</v>
      </c>
      <c r="L25" t="s">
        <v>16</v>
      </c>
      <c r="M25" t="s">
        <v>29</v>
      </c>
      <c r="N25" t="s">
        <v>17</v>
      </c>
    </row>
    <row r="26" spans="1:14" x14ac:dyDescent="0.25">
      <c r="A26" t="s">
        <v>112</v>
      </c>
      <c r="B26" t="s">
        <v>16</v>
      </c>
      <c r="C26" t="s">
        <v>29</v>
      </c>
      <c r="D26" t="s">
        <v>17</v>
      </c>
      <c r="H26" t="s">
        <v>16</v>
      </c>
      <c r="I26" s="2" t="s">
        <v>33</v>
      </c>
      <c r="J26" t="s">
        <v>17</v>
      </c>
      <c r="L26" t="s">
        <v>16</v>
      </c>
      <c r="M26" t="s">
        <v>30</v>
      </c>
      <c r="N26" t="s">
        <v>17</v>
      </c>
    </row>
    <row r="27" spans="1:14" x14ac:dyDescent="0.25">
      <c r="A27" t="s">
        <v>112</v>
      </c>
      <c r="B27" t="s">
        <v>16</v>
      </c>
      <c r="C27" t="s">
        <v>30</v>
      </c>
      <c r="D27" t="s">
        <v>17</v>
      </c>
      <c r="H27" t="s">
        <v>16</v>
      </c>
      <c r="I27" s="2" t="s">
        <v>34</v>
      </c>
      <c r="J27" t="s">
        <v>17</v>
      </c>
      <c r="L27" t="s">
        <v>16</v>
      </c>
      <c r="M27" t="s">
        <v>138</v>
      </c>
      <c r="N27" t="s">
        <v>139</v>
      </c>
    </row>
    <row r="28" spans="1:14" x14ac:dyDescent="0.25">
      <c r="A28" t="s">
        <v>112</v>
      </c>
      <c r="B28" t="s">
        <v>16</v>
      </c>
      <c r="C28" t="s">
        <v>138</v>
      </c>
      <c r="D28" t="s">
        <v>139</v>
      </c>
      <c r="H28" t="s">
        <v>16</v>
      </c>
      <c r="I28" s="2" t="s">
        <v>35</v>
      </c>
      <c r="J28" t="s">
        <v>17</v>
      </c>
      <c r="L28" t="s">
        <v>16</v>
      </c>
      <c r="M28" t="s">
        <v>31</v>
      </c>
      <c r="N28" t="s">
        <v>17</v>
      </c>
    </row>
    <row r="29" spans="1:14" x14ac:dyDescent="0.25">
      <c r="A29" t="s">
        <v>112</v>
      </c>
      <c r="B29" t="s">
        <v>16</v>
      </c>
      <c r="C29" t="s">
        <v>31</v>
      </c>
      <c r="D29" t="s">
        <v>17</v>
      </c>
      <c r="H29" t="s">
        <v>16</v>
      </c>
      <c r="I29" s="2" t="s">
        <v>36</v>
      </c>
      <c r="J29" t="s">
        <v>17</v>
      </c>
      <c r="L29" t="s">
        <v>16</v>
      </c>
      <c r="M29" t="s">
        <v>32</v>
      </c>
      <c r="N29" t="s">
        <v>17</v>
      </c>
    </row>
    <row r="30" spans="1:14" x14ac:dyDescent="0.25">
      <c r="A30" t="s">
        <v>112</v>
      </c>
      <c r="B30" t="s">
        <v>16</v>
      </c>
      <c r="C30" t="s">
        <v>32</v>
      </c>
      <c r="D30" t="s">
        <v>17</v>
      </c>
      <c r="H30" t="s">
        <v>16</v>
      </c>
      <c r="I30" s="2" t="s">
        <v>37</v>
      </c>
      <c r="J30" t="s">
        <v>17</v>
      </c>
      <c r="L30" t="s">
        <v>16</v>
      </c>
      <c r="M30" t="s">
        <v>33</v>
      </c>
      <c r="N30" t="s">
        <v>17</v>
      </c>
    </row>
    <row r="31" spans="1:14" x14ac:dyDescent="0.25">
      <c r="A31" t="s">
        <v>112</v>
      </c>
      <c r="B31" t="s">
        <v>16</v>
      </c>
      <c r="C31" t="s">
        <v>33</v>
      </c>
      <c r="D31" t="s">
        <v>17</v>
      </c>
      <c r="H31" t="s">
        <v>16</v>
      </c>
      <c r="I31" s="2" t="s">
        <v>106</v>
      </c>
      <c r="J31" t="s">
        <v>17</v>
      </c>
      <c r="L31" t="s">
        <v>16</v>
      </c>
      <c r="M31" t="s">
        <v>34</v>
      </c>
      <c r="N31" t="s">
        <v>17</v>
      </c>
    </row>
    <row r="32" spans="1:14" x14ac:dyDescent="0.25">
      <c r="A32" t="s">
        <v>112</v>
      </c>
      <c r="B32" t="s">
        <v>16</v>
      </c>
      <c r="C32" t="s">
        <v>34</v>
      </c>
      <c r="D32" t="s">
        <v>17</v>
      </c>
      <c r="H32" t="s">
        <v>16</v>
      </c>
      <c r="I32" s="2" t="s">
        <v>38</v>
      </c>
      <c r="J32" t="s">
        <v>17</v>
      </c>
      <c r="L32" t="s">
        <v>16</v>
      </c>
      <c r="M32" t="s">
        <v>35</v>
      </c>
      <c r="N32" t="s">
        <v>17</v>
      </c>
    </row>
    <row r="33" spans="1:14" x14ac:dyDescent="0.25">
      <c r="A33" t="s">
        <v>112</v>
      </c>
      <c r="B33" t="s">
        <v>16</v>
      </c>
      <c r="C33" t="s">
        <v>35</v>
      </c>
      <c r="D33" t="s">
        <v>17</v>
      </c>
      <c r="H33" t="s">
        <v>16</v>
      </c>
      <c r="I33" s="2" t="s">
        <v>39</v>
      </c>
      <c r="J33" t="s">
        <v>17</v>
      </c>
      <c r="L33" t="s">
        <v>16</v>
      </c>
      <c r="M33" t="s">
        <v>36</v>
      </c>
      <c r="N33" t="s">
        <v>17</v>
      </c>
    </row>
    <row r="34" spans="1:14" x14ac:dyDescent="0.25">
      <c r="A34" t="s">
        <v>112</v>
      </c>
      <c r="B34" t="s">
        <v>16</v>
      </c>
      <c r="C34" t="s">
        <v>36</v>
      </c>
      <c r="D34" t="s">
        <v>17</v>
      </c>
      <c r="H34" t="s">
        <v>16</v>
      </c>
      <c r="I34" s="2" t="s">
        <v>40</v>
      </c>
      <c r="J34" t="s">
        <v>17</v>
      </c>
      <c r="L34" t="s">
        <v>16</v>
      </c>
      <c r="M34" t="s">
        <v>37</v>
      </c>
      <c r="N34" t="s">
        <v>17</v>
      </c>
    </row>
    <row r="35" spans="1:14" x14ac:dyDescent="0.25">
      <c r="A35" t="s">
        <v>112</v>
      </c>
      <c r="B35" t="s">
        <v>16</v>
      </c>
      <c r="C35" t="s">
        <v>37</v>
      </c>
      <c r="D35" t="s">
        <v>17</v>
      </c>
      <c r="H35" t="s">
        <v>16</v>
      </c>
      <c r="I35" s="2" t="s">
        <v>41</v>
      </c>
      <c r="J35" t="s">
        <v>17</v>
      </c>
      <c r="L35" t="s">
        <v>16</v>
      </c>
      <c r="M35" t="s">
        <v>106</v>
      </c>
      <c r="N35" t="s">
        <v>17</v>
      </c>
    </row>
    <row r="36" spans="1:14" x14ac:dyDescent="0.25">
      <c r="A36" s="2" t="s">
        <v>112</v>
      </c>
      <c r="B36" t="s">
        <v>16</v>
      </c>
      <c r="C36" t="s">
        <v>106</v>
      </c>
      <c r="D36" s="2" t="s">
        <v>17</v>
      </c>
      <c r="H36" t="s">
        <v>16</v>
      </c>
      <c r="I36" s="2" t="s">
        <v>104</v>
      </c>
      <c r="J36" t="s">
        <v>17</v>
      </c>
      <c r="L36" t="s">
        <v>16</v>
      </c>
      <c r="M36" t="s">
        <v>38</v>
      </c>
      <c r="N36" t="s">
        <v>17</v>
      </c>
    </row>
    <row r="37" spans="1:14" x14ac:dyDescent="0.25">
      <c r="A37" t="s">
        <v>112</v>
      </c>
      <c r="B37" t="s">
        <v>16</v>
      </c>
      <c r="C37" t="s">
        <v>38</v>
      </c>
      <c r="D37" t="s">
        <v>17</v>
      </c>
      <c r="H37" t="s">
        <v>16</v>
      </c>
      <c r="I37" s="2" t="s">
        <v>42</v>
      </c>
      <c r="J37" t="s">
        <v>17</v>
      </c>
      <c r="L37" t="s">
        <v>16</v>
      </c>
      <c r="M37" t="s">
        <v>39</v>
      </c>
      <c r="N37" t="s">
        <v>17</v>
      </c>
    </row>
    <row r="38" spans="1:14" x14ac:dyDescent="0.25">
      <c r="A38" t="s">
        <v>112</v>
      </c>
      <c r="B38" t="s">
        <v>16</v>
      </c>
      <c r="C38" t="s">
        <v>39</v>
      </c>
      <c r="D38" t="s">
        <v>17</v>
      </c>
      <c r="H38" t="s">
        <v>16</v>
      </c>
      <c r="I38" s="2" t="s">
        <v>43</v>
      </c>
      <c r="J38" t="s">
        <v>17</v>
      </c>
      <c r="L38" t="s">
        <v>16</v>
      </c>
      <c r="M38" t="s">
        <v>40</v>
      </c>
      <c r="N38" t="s">
        <v>17</v>
      </c>
    </row>
    <row r="39" spans="1:14" x14ac:dyDescent="0.25">
      <c r="A39" t="s">
        <v>112</v>
      </c>
      <c r="B39" t="s">
        <v>16</v>
      </c>
      <c r="C39" t="s">
        <v>40</v>
      </c>
      <c r="D39" t="s">
        <v>17</v>
      </c>
      <c r="H39" t="s">
        <v>16</v>
      </c>
      <c r="I39" s="2" t="s">
        <v>44</v>
      </c>
      <c r="J39" t="s">
        <v>17</v>
      </c>
      <c r="L39" t="s">
        <v>16</v>
      </c>
      <c r="M39" t="s">
        <v>41</v>
      </c>
      <c r="N39" t="s">
        <v>17</v>
      </c>
    </row>
    <row r="40" spans="1:14" x14ac:dyDescent="0.25">
      <c r="A40" t="s">
        <v>112</v>
      </c>
      <c r="B40" t="s">
        <v>16</v>
      </c>
      <c r="C40" t="s">
        <v>41</v>
      </c>
      <c r="D40" t="s">
        <v>17</v>
      </c>
      <c r="H40" t="s">
        <v>16</v>
      </c>
      <c r="I40" s="2" t="s">
        <v>45</v>
      </c>
      <c r="J40" t="s">
        <v>17</v>
      </c>
      <c r="L40" t="s">
        <v>16</v>
      </c>
      <c r="M40" t="s">
        <v>104</v>
      </c>
      <c r="N40" t="s">
        <v>17</v>
      </c>
    </row>
    <row r="41" spans="1:14" x14ac:dyDescent="0.25">
      <c r="A41" s="2" t="s">
        <v>112</v>
      </c>
      <c r="B41" t="s">
        <v>16</v>
      </c>
      <c r="C41" t="s">
        <v>104</v>
      </c>
      <c r="D41" s="2" t="s">
        <v>17</v>
      </c>
      <c r="H41" t="s">
        <v>16</v>
      </c>
      <c r="I41" s="2" t="s">
        <v>46</v>
      </c>
      <c r="J41" t="s">
        <v>17</v>
      </c>
      <c r="L41" t="s">
        <v>16</v>
      </c>
      <c r="M41" t="s">
        <v>42</v>
      </c>
      <c r="N41" t="s">
        <v>17</v>
      </c>
    </row>
    <row r="42" spans="1:14" x14ac:dyDescent="0.25">
      <c r="A42" t="s">
        <v>112</v>
      </c>
      <c r="B42" t="s">
        <v>16</v>
      </c>
      <c r="C42" t="s">
        <v>42</v>
      </c>
      <c r="D42" t="s">
        <v>17</v>
      </c>
      <c r="H42" t="s">
        <v>16</v>
      </c>
      <c r="I42" s="2" t="s">
        <v>47</v>
      </c>
      <c r="J42" t="s">
        <v>17</v>
      </c>
      <c r="L42" t="s">
        <v>16</v>
      </c>
      <c r="M42" t="s">
        <v>43</v>
      </c>
      <c r="N42" t="s">
        <v>17</v>
      </c>
    </row>
    <row r="43" spans="1:14" x14ac:dyDescent="0.25">
      <c r="A43" t="s">
        <v>112</v>
      </c>
      <c r="B43" t="s">
        <v>16</v>
      </c>
      <c r="C43" t="s">
        <v>43</v>
      </c>
      <c r="D43" t="s">
        <v>17</v>
      </c>
      <c r="H43" t="s">
        <v>16</v>
      </c>
      <c r="I43" s="2" t="s">
        <v>48</v>
      </c>
      <c r="J43" t="s">
        <v>109</v>
      </c>
      <c r="L43" t="s">
        <v>16</v>
      </c>
      <c r="M43" t="s">
        <v>44</v>
      </c>
      <c r="N43" t="s">
        <v>17</v>
      </c>
    </row>
    <row r="44" spans="1:14" x14ac:dyDescent="0.25">
      <c r="A44" t="s">
        <v>112</v>
      </c>
      <c r="B44" t="s">
        <v>16</v>
      </c>
      <c r="C44" t="s">
        <v>44</v>
      </c>
      <c r="D44" t="s">
        <v>17</v>
      </c>
      <c r="H44" t="s">
        <v>16</v>
      </c>
      <c r="I44" s="2" t="s">
        <v>49</v>
      </c>
      <c r="J44" t="s">
        <v>17</v>
      </c>
      <c r="L44" t="s">
        <v>16</v>
      </c>
      <c r="M44" t="s">
        <v>45</v>
      </c>
      <c r="N44" t="s">
        <v>17</v>
      </c>
    </row>
    <row r="45" spans="1:14" x14ac:dyDescent="0.25">
      <c r="A45" t="s">
        <v>112</v>
      </c>
      <c r="B45" t="s">
        <v>16</v>
      </c>
      <c r="C45" t="s">
        <v>45</v>
      </c>
      <c r="D45" t="s">
        <v>17</v>
      </c>
      <c r="H45" t="s">
        <v>16</v>
      </c>
      <c r="I45" s="2" t="s">
        <v>50</v>
      </c>
      <c r="J45" t="s">
        <v>17</v>
      </c>
      <c r="L45" t="s">
        <v>16</v>
      </c>
      <c r="M45" t="s">
        <v>46</v>
      </c>
      <c r="N45" t="s">
        <v>17</v>
      </c>
    </row>
    <row r="46" spans="1:14" x14ac:dyDescent="0.25">
      <c r="A46" t="s">
        <v>112</v>
      </c>
      <c r="B46" t="s">
        <v>16</v>
      </c>
      <c r="C46" t="s">
        <v>46</v>
      </c>
      <c r="D46" t="s">
        <v>17</v>
      </c>
      <c r="H46" t="s">
        <v>16</v>
      </c>
      <c r="I46" s="2" t="s">
        <v>143</v>
      </c>
      <c r="J46" t="s">
        <v>17</v>
      </c>
      <c r="L46" t="s">
        <v>16</v>
      </c>
      <c r="M46" t="s">
        <v>47</v>
      </c>
      <c r="N46" t="s">
        <v>17</v>
      </c>
    </row>
    <row r="47" spans="1:14" x14ac:dyDescent="0.25">
      <c r="A47" t="s">
        <v>112</v>
      </c>
      <c r="B47" t="s">
        <v>16</v>
      </c>
      <c r="C47" t="s">
        <v>47</v>
      </c>
      <c r="D47" t="s">
        <v>17</v>
      </c>
      <c r="H47" t="s">
        <v>16</v>
      </c>
      <c r="I47" s="2" t="s">
        <v>102</v>
      </c>
      <c r="J47" t="s">
        <v>109</v>
      </c>
      <c r="L47" t="s">
        <v>16</v>
      </c>
      <c r="M47" t="s">
        <v>48</v>
      </c>
      <c r="N47" t="s">
        <v>109</v>
      </c>
    </row>
    <row r="48" spans="1:14" x14ac:dyDescent="0.25">
      <c r="A48" t="s">
        <v>112</v>
      </c>
      <c r="B48" t="s">
        <v>16</v>
      </c>
      <c r="C48" t="s">
        <v>48</v>
      </c>
      <c r="D48" s="2" t="s">
        <v>109</v>
      </c>
      <c r="H48" t="s">
        <v>108</v>
      </c>
      <c r="I48" s="2" t="s">
        <v>101</v>
      </c>
      <c r="J48" t="s">
        <v>105</v>
      </c>
      <c r="L48" t="s">
        <v>16</v>
      </c>
      <c r="M48" t="s">
        <v>49</v>
      </c>
      <c r="N48" t="s">
        <v>17</v>
      </c>
    </row>
    <row r="49" spans="1:14" x14ac:dyDescent="0.25">
      <c r="A49" t="s">
        <v>112</v>
      </c>
      <c r="B49" t="s">
        <v>16</v>
      </c>
      <c r="C49" t="s">
        <v>49</v>
      </c>
      <c r="D49" t="s">
        <v>17</v>
      </c>
      <c r="H49" t="s">
        <v>55</v>
      </c>
      <c r="I49" s="2" t="s">
        <v>51</v>
      </c>
      <c r="J49" t="s">
        <v>12</v>
      </c>
      <c r="L49" t="s">
        <v>16</v>
      </c>
      <c r="M49" t="s">
        <v>50</v>
      </c>
      <c r="N49" t="s">
        <v>17</v>
      </c>
    </row>
    <row r="50" spans="1:14" x14ac:dyDescent="0.25">
      <c r="A50" t="s">
        <v>112</v>
      </c>
      <c r="B50" t="s">
        <v>16</v>
      </c>
      <c r="C50" t="s">
        <v>50</v>
      </c>
      <c r="D50" t="s">
        <v>17</v>
      </c>
      <c r="H50" t="s">
        <v>55</v>
      </c>
      <c r="I50" s="2" t="s">
        <v>52</v>
      </c>
      <c r="J50" t="s">
        <v>12</v>
      </c>
      <c r="L50" t="s">
        <v>16</v>
      </c>
      <c r="M50" t="s">
        <v>143</v>
      </c>
      <c r="N50" t="s">
        <v>17</v>
      </c>
    </row>
    <row r="51" spans="1:14" x14ac:dyDescent="0.25">
      <c r="A51" t="s">
        <v>112</v>
      </c>
      <c r="B51" t="s">
        <v>16</v>
      </c>
      <c r="C51" t="s">
        <v>143</v>
      </c>
      <c r="D51" t="s">
        <v>17</v>
      </c>
      <c r="H51" t="s">
        <v>55</v>
      </c>
      <c r="I51" s="2" t="s">
        <v>53</v>
      </c>
      <c r="J51" t="s">
        <v>12</v>
      </c>
      <c r="L51" t="s">
        <v>16</v>
      </c>
      <c r="M51" t="s">
        <v>102</v>
      </c>
      <c r="N51" t="s">
        <v>109</v>
      </c>
    </row>
    <row r="52" spans="1:14" x14ac:dyDescent="0.25">
      <c r="A52" t="s">
        <v>112</v>
      </c>
      <c r="B52" t="s">
        <v>16</v>
      </c>
      <c r="C52" t="s">
        <v>102</v>
      </c>
      <c r="D52" s="2" t="s">
        <v>109</v>
      </c>
      <c r="H52" t="s">
        <v>55</v>
      </c>
      <c r="I52" s="2" t="s">
        <v>54</v>
      </c>
      <c r="J52" t="s">
        <v>12</v>
      </c>
      <c r="L52" t="s">
        <v>108</v>
      </c>
      <c r="M52" t="s">
        <v>101</v>
      </c>
      <c r="N52" t="s">
        <v>105</v>
      </c>
    </row>
    <row r="53" spans="1:14" x14ac:dyDescent="0.25">
      <c r="A53" s="2" t="s">
        <v>112</v>
      </c>
      <c r="B53" t="s">
        <v>108</v>
      </c>
      <c r="C53" t="s">
        <v>101</v>
      </c>
      <c r="D53" s="2" t="s">
        <v>105</v>
      </c>
      <c r="H53" t="s">
        <v>55</v>
      </c>
      <c r="I53" s="2" t="s">
        <v>56</v>
      </c>
      <c r="J53" t="s">
        <v>9</v>
      </c>
      <c r="L53" t="s">
        <v>98</v>
      </c>
      <c r="M53" t="s">
        <v>100</v>
      </c>
      <c r="N53" t="s">
        <v>103</v>
      </c>
    </row>
    <row r="54" spans="1:14" x14ac:dyDescent="0.25">
      <c r="A54" t="s">
        <v>112</v>
      </c>
      <c r="B54" t="s">
        <v>55</v>
      </c>
      <c r="C54" t="s">
        <v>51</v>
      </c>
      <c r="D54" t="s">
        <v>12</v>
      </c>
      <c r="H54" t="s">
        <v>55</v>
      </c>
      <c r="I54" s="2" t="s">
        <v>57</v>
      </c>
      <c r="J54" t="s">
        <v>61</v>
      </c>
      <c r="L54" t="s">
        <v>98</v>
      </c>
      <c r="M54" t="s">
        <v>146</v>
      </c>
      <c r="N54" t="s">
        <v>81</v>
      </c>
    </row>
    <row r="55" spans="1:14" x14ac:dyDescent="0.25">
      <c r="A55" t="s">
        <v>112</v>
      </c>
      <c r="B55" t="s">
        <v>55</v>
      </c>
      <c r="C55" t="s">
        <v>52</v>
      </c>
      <c r="D55" t="s">
        <v>12</v>
      </c>
      <c r="H55" t="s">
        <v>55</v>
      </c>
      <c r="I55" s="2" t="s">
        <v>127</v>
      </c>
      <c r="J55" t="s">
        <v>130</v>
      </c>
      <c r="L55" t="s">
        <v>98</v>
      </c>
      <c r="M55" t="s">
        <v>126</v>
      </c>
      <c r="N55" t="s">
        <v>81</v>
      </c>
    </row>
    <row r="56" spans="1:14" x14ac:dyDescent="0.25">
      <c r="A56" t="s">
        <v>112</v>
      </c>
      <c r="B56" t="s">
        <v>55</v>
      </c>
      <c r="C56" t="s">
        <v>53</v>
      </c>
      <c r="D56" t="s">
        <v>12</v>
      </c>
      <c r="H56" t="s">
        <v>55</v>
      </c>
      <c r="I56" s="2" t="s">
        <v>131</v>
      </c>
      <c r="J56" t="s">
        <v>61</v>
      </c>
      <c r="L56" t="s">
        <v>98</v>
      </c>
      <c r="M56" t="s">
        <v>99</v>
      </c>
      <c r="N56" t="s">
        <v>130</v>
      </c>
    </row>
    <row r="57" spans="1:14" x14ac:dyDescent="0.25">
      <c r="A57" t="s">
        <v>112</v>
      </c>
      <c r="B57" t="s">
        <v>55</v>
      </c>
      <c r="C57" t="s">
        <v>54</v>
      </c>
      <c r="D57" t="s">
        <v>12</v>
      </c>
      <c r="H57" t="s">
        <v>55</v>
      </c>
      <c r="I57" s="2" t="s">
        <v>58</v>
      </c>
      <c r="J57" t="s">
        <v>12</v>
      </c>
      <c r="L57" t="s">
        <v>80</v>
      </c>
      <c r="M57" t="s">
        <v>79</v>
      </c>
      <c r="N57" t="s">
        <v>81</v>
      </c>
    </row>
    <row r="58" spans="1:14" x14ac:dyDescent="0.25">
      <c r="A58" t="s">
        <v>112</v>
      </c>
      <c r="B58" t="s">
        <v>55</v>
      </c>
      <c r="C58" t="s">
        <v>56</v>
      </c>
      <c r="D58" t="s">
        <v>9</v>
      </c>
      <c r="H58" t="s">
        <v>55</v>
      </c>
      <c r="I58" s="2" t="s">
        <v>132</v>
      </c>
      <c r="J58" t="s">
        <v>61</v>
      </c>
      <c r="L58" t="s">
        <v>80</v>
      </c>
      <c r="M58" t="s">
        <v>82</v>
      </c>
      <c r="N58" t="s">
        <v>81</v>
      </c>
    </row>
    <row r="59" spans="1:14" x14ac:dyDescent="0.25">
      <c r="A59" t="s">
        <v>112</v>
      </c>
      <c r="B59" t="s">
        <v>55</v>
      </c>
      <c r="C59" t="s">
        <v>57</v>
      </c>
      <c r="D59" t="s">
        <v>61</v>
      </c>
      <c r="H59" t="s">
        <v>55</v>
      </c>
      <c r="I59" s="2" t="s">
        <v>59</v>
      </c>
      <c r="J59" t="s">
        <v>64</v>
      </c>
      <c r="L59" t="s">
        <v>80</v>
      </c>
      <c r="M59" t="s">
        <v>83</v>
      </c>
      <c r="N59" t="s">
        <v>81</v>
      </c>
    </row>
    <row r="60" spans="1:14" x14ac:dyDescent="0.25">
      <c r="A60" t="s">
        <v>112</v>
      </c>
      <c r="B60" s="2" t="s">
        <v>55</v>
      </c>
      <c r="C60" t="s">
        <v>127</v>
      </c>
      <c r="D60" s="2" t="s">
        <v>130</v>
      </c>
      <c r="H60" t="s">
        <v>55</v>
      </c>
      <c r="I60" s="2" t="s">
        <v>129</v>
      </c>
      <c r="J60" t="s">
        <v>130</v>
      </c>
      <c r="L60" t="s">
        <v>80</v>
      </c>
      <c r="M60" t="s">
        <v>84</v>
      </c>
      <c r="N60" t="s">
        <v>81</v>
      </c>
    </row>
    <row r="61" spans="1:14" x14ac:dyDescent="0.25">
      <c r="A61" t="s">
        <v>112</v>
      </c>
      <c r="B61" t="s">
        <v>55</v>
      </c>
      <c r="C61" t="s">
        <v>131</v>
      </c>
      <c r="D61" t="s">
        <v>61</v>
      </c>
      <c r="H61" t="s">
        <v>55</v>
      </c>
      <c r="I61" s="2" t="s">
        <v>128</v>
      </c>
      <c r="J61" t="s">
        <v>130</v>
      </c>
      <c r="L61" t="s">
        <v>80</v>
      </c>
      <c r="M61" t="s">
        <v>85</v>
      </c>
      <c r="N61" t="s">
        <v>81</v>
      </c>
    </row>
    <row r="62" spans="1:14" x14ac:dyDescent="0.25">
      <c r="A62" t="s">
        <v>112</v>
      </c>
      <c r="B62" t="s">
        <v>55</v>
      </c>
      <c r="C62" t="s">
        <v>58</v>
      </c>
      <c r="D62" t="s">
        <v>12</v>
      </c>
      <c r="H62" t="s">
        <v>55</v>
      </c>
      <c r="I62" s="2" t="s">
        <v>97</v>
      </c>
      <c r="J62" t="s">
        <v>144</v>
      </c>
      <c r="L62" t="s">
        <v>80</v>
      </c>
      <c r="M62" t="s">
        <v>86</v>
      </c>
      <c r="N62" t="s">
        <v>81</v>
      </c>
    </row>
    <row r="63" spans="1:14" x14ac:dyDescent="0.25">
      <c r="A63" t="s">
        <v>112</v>
      </c>
      <c r="B63" t="s">
        <v>55</v>
      </c>
      <c r="C63" t="s">
        <v>132</v>
      </c>
      <c r="D63" t="s">
        <v>61</v>
      </c>
      <c r="H63" t="s">
        <v>55</v>
      </c>
      <c r="I63" s="2" t="s">
        <v>60</v>
      </c>
      <c r="J63" t="s">
        <v>12</v>
      </c>
      <c r="L63" t="s">
        <v>80</v>
      </c>
      <c r="M63" t="s">
        <v>87</v>
      </c>
      <c r="N63" t="s">
        <v>81</v>
      </c>
    </row>
    <row r="64" spans="1:14" x14ac:dyDescent="0.25">
      <c r="A64" t="s">
        <v>112</v>
      </c>
      <c r="B64" t="s">
        <v>55</v>
      </c>
      <c r="C64" t="s">
        <v>59</v>
      </c>
      <c r="D64" t="s">
        <v>64</v>
      </c>
      <c r="H64" t="s">
        <v>55</v>
      </c>
      <c r="I64" s="2" t="s">
        <v>110</v>
      </c>
      <c r="J64" t="s">
        <v>111</v>
      </c>
      <c r="L64" t="s">
        <v>80</v>
      </c>
      <c r="M64" t="s">
        <v>88</v>
      </c>
      <c r="N64" t="s">
        <v>81</v>
      </c>
    </row>
    <row r="65" spans="1:14" x14ac:dyDescent="0.25">
      <c r="A65" t="s">
        <v>112</v>
      </c>
      <c r="B65" s="2" t="s">
        <v>55</v>
      </c>
      <c r="C65" t="s">
        <v>129</v>
      </c>
      <c r="D65" s="2" t="s">
        <v>130</v>
      </c>
      <c r="H65" t="s">
        <v>55</v>
      </c>
      <c r="I65" s="2" t="s">
        <v>133</v>
      </c>
      <c r="J65" t="s">
        <v>134</v>
      </c>
      <c r="L65" t="s">
        <v>141</v>
      </c>
      <c r="M65" t="s">
        <v>140</v>
      </c>
      <c r="N65" t="s">
        <v>142</v>
      </c>
    </row>
    <row r="66" spans="1:14" x14ac:dyDescent="0.25">
      <c r="A66" t="s">
        <v>112</v>
      </c>
      <c r="B66" s="2" t="s">
        <v>55</v>
      </c>
      <c r="C66" t="s">
        <v>128</v>
      </c>
      <c r="D66" s="2" t="s">
        <v>130</v>
      </c>
      <c r="H66" t="s">
        <v>55</v>
      </c>
      <c r="I66" s="2" t="s">
        <v>62</v>
      </c>
      <c r="J66" t="s">
        <v>9</v>
      </c>
      <c r="L66" t="s">
        <v>165</v>
      </c>
      <c r="M66" t="s">
        <v>205</v>
      </c>
      <c r="N66" t="s">
        <v>17</v>
      </c>
    </row>
    <row r="67" spans="1:14" x14ac:dyDescent="0.25">
      <c r="A67" t="s">
        <v>112</v>
      </c>
      <c r="B67" s="2" t="s">
        <v>55</v>
      </c>
      <c r="C67" t="s">
        <v>97</v>
      </c>
      <c r="D67" t="s">
        <v>144</v>
      </c>
      <c r="H67" t="s">
        <v>55</v>
      </c>
      <c r="I67" s="2" t="s">
        <v>63</v>
      </c>
      <c r="J67" t="s">
        <v>147</v>
      </c>
    </row>
    <row r="68" spans="1:14" x14ac:dyDescent="0.25">
      <c r="A68" t="s">
        <v>112</v>
      </c>
      <c r="B68" t="s">
        <v>55</v>
      </c>
      <c r="C68" t="s">
        <v>60</v>
      </c>
      <c r="D68" t="s">
        <v>12</v>
      </c>
      <c r="H68" t="s">
        <v>55</v>
      </c>
      <c r="I68" s="2" t="s">
        <v>65</v>
      </c>
      <c r="J68" t="s">
        <v>12</v>
      </c>
    </row>
    <row r="69" spans="1:14" x14ac:dyDescent="0.25">
      <c r="A69" t="s">
        <v>112</v>
      </c>
      <c r="B69" t="s">
        <v>55</v>
      </c>
      <c r="C69" t="s">
        <v>110</v>
      </c>
      <c r="D69" t="s">
        <v>111</v>
      </c>
      <c r="H69" t="s">
        <v>55</v>
      </c>
      <c r="I69" s="2" t="s">
        <v>66</v>
      </c>
      <c r="J69" t="s">
        <v>12</v>
      </c>
    </row>
    <row r="70" spans="1:14" x14ac:dyDescent="0.25">
      <c r="A70" t="s">
        <v>112</v>
      </c>
      <c r="B70" t="s">
        <v>55</v>
      </c>
      <c r="C70" t="s">
        <v>133</v>
      </c>
      <c r="D70" t="s">
        <v>134</v>
      </c>
      <c r="H70" t="s">
        <v>55</v>
      </c>
      <c r="I70" s="2" t="s">
        <v>67</v>
      </c>
      <c r="J70" t="s">
        <v>9</v>
      </c>
    </row>
    <row r="71" spans="1:14" x14ac:dyDescent="0.25">
      <c r="A71" t="s">
        <v>112</v>
      </c>
      <c r="B71" t="s">
        <v>55</v>
      </c>
      <c r="C71" t="s">
        <v>62</v>
      </c>
      <c r="D71" t="s">
        <v>9</v>
      </c>
      <c r="H71" t="s">
        <v>55</v>
      </c>
      <c r="I71" s="2" t="s">
        <v>68</v>
      </c>
      <c r="J71" t="s">
        <v>9</v>
      </c>
    </row>
    <row r="72" spans="1:14" x14ac:dyDescent="0.25">
      <c r="A72" t="s">
        <v>112</v>
      </c>
      <c r="B72" t="s">
        <v>55</v>
      </c>
      <c r="C72" t="s">
        <v>63</v>
      </c>
      <c r="D72" t="s">
        <v>147</v>
      </c>
      <c r="H72" t="s">
        <v>55</v>
      </c>
      <c r="I72" s="2" t="s">
        <v>69</v>
      </c>
      <c r="J72" t="s">
        <v>73</v>
      </c>
    </row>
    <row r="73" spans="1:14" x14ac:dyDescent="0.25">
      <c r="A73" t="s">
        <v>112</v>
      </c>
      <c r="B73" t="s">
        <v>55</v>
      </c>
      <c r="C73" t="s">
        <v>65</v>
      </c>
      <c r="D73" t="s">
        <v>12</v>
      </c>
      <c r="H73" t="s">
        <v>55</v>
      </c>
      <c r="I73" s="2" t="s">
        <v>70</v>
      </c>
      <c r="J73" t="s">
        <v>9</v>
      </c>
    </row>
    <row r="74" spans="1:14" x14ac:dyDescent="0.25">
      <c r="A74" t="s">
        <v>112</v>
      </c>
      <c r="B74" t="s">
        <v>55</v>
      </c>
      <c r="C74" t="s">
        <v>66</v>
      </c>
      <c r="D74" t="s">
        <v>12</v>
      </c>
      <c r="H74" t="s">
        <v>55</v>
      </c>
      <c r="I74" s="2" t="s">
        <v>71</v>
      </c>
      <c r="J74" t="s">
        <v>12</v>
      </c>
    </row>
    <row r="75" spans="1:14" x14ac:dyDescent="0.25">
      <c r="A75" t="s">
        <v>112</v>
      </c>
      <c r="B75" t="s">
        <v>55</v>
      </c>
      <c r="C75" t="s">
        <v>67</v>
      </c>
      <c r="D75" t="s">
        <v>9</v>
      </c>
      <c r="H75" t="s">
        <v>55</v>
      </c>
      <c r="I75" s="2" t="s">
        <v>72</v>
      </c>
      <c r="J75" t="s">
        <v>9</v>
      </c>
    </row>
    <row r="76" spans="1:14" x14ac:dyDescent="0.25">
      <c r="A76" t="s">
        <v>112</v>
      </c>
      <c r="B76" t="s">
        <v>55</v>
      </c>
      <c r="C76" t="s">
        <v>68</v>
      </c>
      <c r="D76" t="s">
        <v>9</v>
      </c>
      <c r="H76" t="s">
        <v>55</v>
      </c>
      <c r="I76" s="2" t="s">
        <v>74</v>
      </c>
      <c r="J76" t="s">
        <v>12</v>
      </c>
    </row>
    <row r="77" spans="1:14" x14ac:dyDescent="0.25">
      <c r="A77" t="s">
        <v>112</v>
      </c>
      <c r="B77" t="s">
        <v>55</v>
      </c>
      <c r="C77" t="s">
        <v>69</v>
      </c>
      <c r="D77" t="s">
        <v>73</v>
      </c>
      <c r="H77" t="s">
        <v>55</v>
      </c>
      <c r="I77" s="2" t="s">
        <v>75</v>
      </c>
      <c r="J77" t="s">
        <v>12</v>
      </c>
    </row>
    <row r="78" spans="1:14" x14ac:dyDescent="0.25">
      <c r="A78" t="s">
        <v>112</v>
      </c>
      <c r="B78" t="s">
        <v>55</v>
      </c>
      <c r="C78" t="s">
        <v>70</v>
      </c>
      <c r="D78" t="s">
        <v>9</v>
      </c>
      <c r="H78" t="s">
        <v>55</v>
      </c>
      <c r="I78" s="2" t="s">
        <v>76</v>
      </c>
      <c r="J78" t="s">
        <v>12</v>
      </c>
    </row>
    <row r="79" spans="1:14" x14ac:dyDescent="0.25">
      <c r="A79" t="s">
        <v>112</v>
      </c>
      <c r="B79" t="s">
        <v>55</v>
      </c>
      <c r="C79" t="s">
        <v>71</v>
      </c>
      <c r="D79" t="s">
        <v>12</v>
      </c>
      <c r="H79" t="s">
        <v>55</v>
      </c>
      <c r="I79" s="2" t="s">
        <v>77</v>
      </c>
      <c r="J79" t="s">
        <v>9</v>
      </c>
    </row>
    <row r="80" spans="1:14" x14ac:dyDescent="0.25">
      <c r="A80" t="s">
        <v>112</v>
      </c>
      <c r="B80" t="s">
        <v>55</v>
      </c>
      <c r="C80" t="s">
        <v>72</v>
      </c>
      <c r="D80" t="s">
        <v>9</v>
      </c>
      <c r="H80" t="s">
        <v>55</v>
      </c>
      <c r="I80" s="2" t="s">
        <v>78</v>
      </c>
      <c r="J80" t="s">
        <v>9</v>
      </c>
    </row>
    <row r="81" spans="1:10" x14ac:dyDescent="0.25">
      <c r="A81" t="s">
        <v>112</v>
      </c>
      <c r="B81" t="s">
        <v>55</v>
      </c>
      <c r="C81" t="s">
        <v>74</v>
      </c>
      <c r="D81" t="s">
        <v>12</v>
      </c>
      <c r="H81" t="s">
        <v>98</v>
      </c>
      <c r="I81" s="2" t="s">
        <v>100</v>
      </c>
      <c r="J81" t="s">
        <v>103</v>
      </c>
    </row>
    <row r="82" spans="1:10" x14ac:dyDescent="0.25">
      <c r="A82" t="s">
        <v>112</v>
      </c>
      <c r="B82" t="s">
        <v>55</v>
      </c>
      <c r="C82" t="s">
        <v>75</v>
      </c>
      <c r="D82" t="s">
        <v>12</v>
      </c>
      <c r="H82" t="s">
        <v>98</v>
      </c>
      <c r="I82" s="2" t="s">
        <v>99</v>
      </c>
      <c r="J82" t="s">
        <v>130</v>
      </c>
    </row>
    <row r="83" spans="1:10" x14ac:dyDescent="0.25">
      <c r="A83" t="s">
        <v>112</v>
      </c>
      <c r="B83" t="s">
        <v>55</v>
      </c>
      <c r="C83" t="s">
        <v>76</v>
      </c>
      <c r="D83" t="s">
        <v>12</v>
      </c>
      <c r="H83" t="s">
        <v>165</v>
      </c>
      <c r="I83" s="2" t="s">
        <v>205</v>
      </c>
      <c r="J83" t="s">
        <v>17</v>
      </c>
    </row>
    <row r="84" spans="1:10" x14ac:dyDescent="0.25">
      <c r="A84" t="s">
        <v>112</v>
      </c>
      <c r="B84" t="s">
        <v>55</v>
      </c>
      <c r="C84" t="s">
        <v>77</v>
      </c>
      <c r="D84" t="s">
        <v>9</v>
      </c>
    </row>
    <row r="85" spans="1:10" x14ac:dyDescent="0.25">
      <c r="A85" t="s">
        <v>112</v>
      </c>
      <c r="B85" t="s">
        <v>55</v>
      </c>
      <c r="C85" t="s">
        <v>78</v>
      </c>
      <c r="D85" t="s">
        <v>9</v>
      </c>
    </row>
    <row r="86" spans="1:10" x14ac:dyDescent="0.25">
      <c r="A86" t="s">
        <v>112</v>
      </c>
      <c r="B86" t="s">
        <v>98</v>
      </c>
      <c r="C86" t="s">
        <v>100</v>
      </c>
      <c r="D86" t="s">
        <v>103</v>
      </c>
    </row>
    <row r="87" spans="1:10" x14ac:dyDescent="0.25">
      <c r="A87" t="s">
        <v>112</v>
      </c>
      <c r="B87" t="s">
        <v>98</v>
      </c>
      <c r="C87" t="s">
        <v>146</v>
      </c>
      <c r="D87" t="s">
        <v>81</v>
      </c>
    </row>
    <row r="88" spans="1:10" x14ac:dyDescent="0.25">
      <c r="A88" t="s">
        <v>112</v>
      </c>
      <c r="B88" t="s">
        <v>98</v>
      </c>
      <c r="C88" t="s">
        <v>126</v>
      </c>
      <c r="D88" t="s">
        <v>81</v>
      </c>
    </row>
    <row r="89" spans="1:10" x14ac:dyDescent="0.25">
      <c r="A89" t="s">
        <v>112</v>
      </c>
      <c r="B89" t="s">
        <v>98</v>
      </c>
      <c r="C89" t="s">
        <v>99</v>
      </c>
      <c r="D89" t="s">
        <v>130</v>
      </c>
    </row>
    <row r="90" spans="1:10" x14ac:dyDescent="0.25">
      <c r="A90" t="s">
        <v>112</v>
      </c>
      <c r="B90" t="s">
        <v>80</v>
      </c>
      <c r="C90" t="s">
        <v>79</v>
      </c>
      <c r="D90" t="s">
        <v>81</v>
      </c>
    </row>
    <row r="91" spans="1:10" x14ac:dyDescent="0.25">
      <c r="A91" t="s">
        <v>112</v>
      </c>
      <c r="B91" t="s">
        <v>80</v>
      </c>
      <c r="C91" t="s">
        <v>82</v>
      </c>
      <c r="D91" t="s">
        <v>81</v>
      </c>
    </row>
    <row r="92" spans="1:10" x14ac:dyDescent="0.25">
      <c r="A92" t="s">
        <v>112</v>
      </c>
      <c r="B92" t="s">
        <v>80</v>
      </c>
      <c r="C92" t="s">
        <v>83</v>
      </c>
      <c r="D92" t="s">
        <v>81</v>
      </c>
    </row>
    <row r="93" spans="1:10" x14ac:dyDescent="0.25">
      <c r="A93" t="s">
        <v>112</v>
      </c>
      <c r="B93" t="s">
        <v>80</v>
      </c>
      <c r="C93" t="s">
        <v>84</v>
      </c>
      <c r="D93" t="s">
        <v>81</v>
      </c>
    </row>
    <row r="94" spans="1:10" x14ac:dyDescent="0.25">
      <c r="A94" t="s">
        <v>112</v>
      </c>
      <c r="B94" t="s">
        <v>80</v>
      </c>
      <c r="C94" t="s">
        <v>85</v>
      </c>
      <c r="D94" t="s">
        <v>81</v>
      </c>
    </row>
    <row r="95" spans="1:10" x14ac:dyDescent="0.25">
      <c r="A95" t="s">
        <v>112</v>
      </c>
      <c r="B95" t="s">
        <v>80</v>
      </c>
      <c r="C95" t="s">
        <v>86</v>
      </c>
      <c r="D95" t="s">
        <v>81</v>
      </c>
    </row>
    <row r="96" spans="1:10" x14ac:dyDescent="0.25">
      <c r="A96" t="s">
        <v>112</v>
      </c>
      <c r="B96" t="s">
        <v>80</v>
      </c>
      <c r="C96" t="s">
        <v>87</v>
      </c>
      <c r="D96" t="s">
        <v>81</v>
      </c>
    </row>
    <row r="97" spans="1:4" x14ac:dyDescent="0.25">
      <c r="A97" t="s">
        <v>112</v>
      </c>
      <c r="B97" t="s">
        <v>80</v>
      </c>
      <c r="C97" t="s">
        <v>88</v>
      </c>
      <c r="D97" t="s">
        <v>81</v>
      </c>
    </row>
    <row r="98" spans="1:4" x14ac:dyDescent="0.25">
      <c r="A98" t="s">
        <v>112</v>
      </c>
      <c r="B98" t="s">
        <v>141</v>
      </c>
      <c r="C98" t="s">
        <v>140</v>
      </c>
      <c r="D98" t="s">
        <v>142</v>
      </c>
    </row>
    <row r="99" spans="1:4" x14ac:dyDescent="0.25">
      <c r="A99" s="2" t="s">
        <v>112</v>
      </c>
      <c r="B99" s="2" t="s">
        <v>165</v>
      </c>
      <c r="C99" s="2" t="s">
        <v>205</v>
      </c>
      <c r="D99" s="2" t="s">
        <v>17</v>
      </c>
    </row>
  </sheetData>
  <phoneticPr fontId="10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a f b 5 5 3 1 - b 3 6 0 - 4 5 6 d - b a d 0 - 7 4 0 e d b 9 b 3 3 9 3 "   x m l n s = " h t t p : / / s c h e m a s . m i c r o s o f t . c o m / D a t a M a s h u p " > A A A A A L w E A A B Q S w M E F A A C A A g A r 5 6 M W a X l P 5 C l A A A A 9 w A A A B I A H A B D b 2 5 m a W c v U G F j a 2 F n Z S 5 4 b W w g o h g A K K A U A A A A A A A A A A A A A A A A A A A A A A A A A A A A h Y 9 B D o I w F E S v Q r q n L d U Y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s a B i z g X l w C Y K m c G v I c b B z / Y H w q q v X d 9 p q T H c 5 s C m C O x 9 Q j 4 A U E s D B B Q A A g A I A K + e j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v n o x Z i Z P r 8 b U B A A C T B A A A E w A c A E Z v c m 1 1 b G F z L 1 N l Y 3 R p b 2 4 x L m 0 g o h g A K K A U A A A A A A A A A A A A A A A A A A A A A A A A A A A A x V L N a t t A E L 4 b / A 7 D 5 i K B M P S c p C B k l w a S O F g K P R h j N q u p v G S 1 K 3 Z X a Y r Q A / U 5 + m I d R b Y j u 0 7 S W 3 V Z M b / f z z g U X h o N a f 9 + O h + P x i O 3 4 R Z z W M z n G V y C Q j 8 e A X 2 p q a 1 A i s y e B a p J U l u L 2 n 8 z 9 v H B m M c g b J a 3 v M R L 1 v W x V b t M j P Z U s I r 6 9 j O W b L g u a H D 2 s 0 J G c z L + o H C S W a 7 d d 2 P L x K i 6 1 F 3 S B f 2 u q G n Y F J 0 s N O / Q s Q g 8 Z c H j s 2 8 j a F j C P R b G S v w r c z + 9 O Y i 1 4 X g k 9 U k g Q 8 p n 7 P o q z W Y Q J 1 / j j J 0 k 3 7 H b M v o i l U e 7 J u x r J Z 1 f c 7 H h f s 8 r R U W i L s y P P R t A q o B g S e B W c P E Z W K W 4 Z y F w n V N 0 T 6 b P x U K Y s u K F x p J E Z C 9 F x z V 3 1 A 9 E p s 5 P 5 1 O 0 T 1 I g C 8 O 9 B w s s z R M x n f s N W u g l d + w I 9 D Y c n C Q Y N X A g / K F D L 8 q 3 u 3 1 T 6 p J a v I q y C w R v I X l F m h r r u y s k A Q f 4 K B j s h n T n M U Q y t z n a S e w E 6 l z q o j 3 C d n g D w / H D E 7 i Z 3 d 5 / Z P y 2 5 i O f j 9 y 4 0 g U t k J 2 b A 0 P i 2 l t 0 I I w y W t O P q 6 v K y v L 3 L 3 z T l m 5 9 1 L x j A v y 7 C + + t / z 9 e / A F Q S w E C L Q A U A A I A C A C v n o x Z p e U / k K U A A A D 3 A A A A E g A A A A A A A A A A A A A A A A A A A A A A Q 2 9 u Z m l n L 1 B h Y 2 t h Z 2 U u e G 1 s U E s B A i 0 A F A A C A A g A r 5 6 M W Q / K 6 a u k A A A A 6 Q A A A B M A A A A A A A A A A A A A A A A A 8 Q A A A F t D b 2 5 0 Z W 5 0 X 1 R 5 c G V z X S 5 4 b W x Q S w E C L Q A U A A I A C A C v n o x Z i Z P r 8 b U B A A C T B A A A E w A A A A A A A A A A A A A A A A D i A Q A A R m 9 y b X V s Y X M v U 2 V j d G l v b j E u b V B L B Q Y A A A A A A w A D A M I A A A D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d G g A A A A A A A H s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T 0 9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J m N T Z i O D Q t Z j h l Z C 0 0 Z T d k L T g 4 Z G E t N j V i N z g x Z G V h Z W F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N C 0 x M i 0 w N l Q x M D o 1 N T o x N y 4 2 M j Y 3 N T Q 1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k 9 P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0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l T V E U l M j B B Q 0 h B V D w v S X R l b V B h d G g + P C 9 J d G V t T G 9 j Y X R p b 2 4 + P F N 0 Y W J s Z U V u d H J p Z X M + P E V u d H J 5 I F R 5 c G U 9 I l F 1 Z X J 5 S U Q i I F Z h b H V l P S J z Y T I 1 O T N l Y T c t Z m E w N y 0 0 O W N l L T k 0 M m I t N 2 Y 3 M z h i Y j E 3 Z j Z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m 9 3 I i B W Y W x 1 Z T 0 i b D Q i I C 8 + P E V u d H J 5 I F R 5 c G U 9 I l J l Y 2 9 2 Z X J 5 V G F y Z 2 V 0 Q 2 9 s d W 1 u I i B W Y W x 1 Z T 0 i b D Y i I C 8 + P E V u d H J 5 I F R 5 c G U 9 I l J l Y 2 9 2 Z X J 5 V G F y Z 2 V 0 U 2 h l Z X Q i I F Z h b H V l P S J z U 2 h l Z X Q x I i A v P j x F b n R y e S B U e X B l P S J G a W x s V G F y Z 2 V 0 I i B W Y W x 1 Z T 0 i c 0 x J U 1 R F X 0 F D S E F U I i A v P j x F b n R y e S B U e X B l P S J G a W x s Z W R D b 2 1 w b G V 0 Z V J l c 3 V s d F R v V 2 9 y a 3 N o Z W V 0 I i B W Y W x 1 Z T 0 i b D E i I C 8 + P E V u d H J 5 I F R 5 c G U 9 I k Z p b G x U Y X J n Z X R O Y W 1 l Q 3 V z d G 9 t a X p l Z C I g V m F s d W U 9 I m w x I i A v P j x F b n R y e S B U e X B l P S J G a W x s R X J y b 3 J D b 3 V u d C I g V m F s d W U 9 I m w w I i A v P j x F b n R y e S B U e X B l P S J G a W x s T G F z d F V w Z G F 0 Z W Q i I F Z h b H V l P S J k M j A y N C 0 x M i 0 x M l Q x O D o 1 M z o z M S 4 w M z g y O T U 5 W i I g L z 4 8 R W 5 0 c n k g V H l w Z T 0 i R m l s b E V y c m 9 y Q 2 9 k Z S I g V m F s d W U 9 I n N V b m t u b 3 d u I i A v P j x F b n R y e S B U e X B l P S J G a W x s Q 2 9 s d W 1 u V H l w Z X M i I F Z h b H V l P S J z Q m d Z R y I g L z 4 8 R W 5 0 c n k g V H l w Z T 0 i R m l s b E N v d W 5 0 I i B W Y W x 1 Z T 0 i b D c 5 I i A v P j x F b n R y e S B U e X B l P S J G a W x s Q 2 9 s d W 1 u T m F t Z X M i I F Z h b H V l P S J z W y Z x d W 9 0 O 0 N h d G V n b 3 J p Z S Z x d W 9 0 O y w m c X V v d D t E Z X N p Z 2 5 h d G l v b i Z x d W 9 0 O y w m c X V v d D t V R E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S V N U R S B B Q 0 h B V C 9 B d X R v U m V t b 3 Z l Z E N v b H V t b n M x L n t D Y X R l Z 2 9 y a W U s M H 0 m c X V v d D s s J n F 1 b 3 Q 7 U 2 V j d G l v b j E v T E l T V E U g Q U N I Q V Q v Q X V 0 b 1 J l b W 9 2 Z W R D b 2 x 1 b W 5 z M S 5 7 R G V z a W d u Y X R p b 2 4 s M X 0 m c X V v d D s s J n F 1 b 3 Q 7 U 2 V j d G l v b j E v T E l T V E U g Q U N I Q V Q v Q X V 0 b 1 J l b W 9 2 Z W R D b 2 x 1 b W 5 z M S 5 7 V U R N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x J U 1 R F I E F D S E F U L 0 F 1 d G 9 S Z W 1 v d m V k Q 2 9 s d W 1 u c z E u e 0 N h d G V n b 3 J p Z S w w f S Z x d W 9 0 O y w m c X V v d D t T Z W N 0 a W 9 u M S 9 M S V N U R S B B Q 0 h B V C 9 B d X R v U m V t b 3 Z l Z E N v b H V t b n M x L n t E Z X N p Z 2 5 h d G l v b i w x f S Z x d W 9 0 O y w m c X V v d D t T Z W N 0 a W 9 u M S 9 M S V N U R S B B Q 0 h B V C 9 B d X R v U m V t b 3 Z l Z E N v b H V t b n M x L n t V R E 0 s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E l T V E U l M j B B Q 0 h B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S V N U R S U y M E F D S E F U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R U 5 V P C 9 J d G V t U G F 0 a D 4 8 L 0 l 0 Z W 1 M b 2 N h d G l v b j 4 8 U 3 R h Y m x l R W 5 0 c m l l c z 4 8 R W 5 0 c n k g V H l w Z T 0 i U X V l c n l J R C I g V m F s d W U 9 I n M 0 M 2 M 4 Z j A w M i 0 5 Z W M x L T R k N D M t O G I x Z S 0 y O D V l N T I x Z j F m N T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R h Y m x l I i A v P j x F b n R y e S B U e X B l P S J S Z W N v d m V y e V R h c m d l d E N v b H V t b i I g V m F s d W U 9 I m w 4 I i A v P j x F b n R y e S B U e X B l P S J S Z W N v d m V y e V R h c m d l d F J v d y I g V m F s d W U 9 I m w 0 I i A v P j x F b n R y e S B U e X B l P S J G a W x s V G F y Z 2 V 0 I i B W Y W x 1 Z T 0 i c 0 1 F T l U i I C 8 + P E V u d H J 5 I F R 5 c G U 9 I k Z p b G x M Y X N 0 V X B k Y X R l Z C I g V m F s d W U 9 I m Q y M D I 0 L T E y L T E y V D E 4 O j U z O j M x L j A 2 O T U y M j Z a I i A v P j x F b n R y e S B U e X B l P S J G a W x s Q 2 9 s d W 1 u V H l w Z X M i I F Z h b H V l P S J z Q m d Z R y I g L z 4 8 R W 5 0 c n k g V H l w Z T 0 i R m l s b E N v b H V t b k 5 h b W V z I i B W Y W x 1 Z T 0 i c 1 s m c X V v d D t D Y X R l Z 2 9 y a W U m c X V v d D s s J n F 1 b 3 Q 7 R G V z a W d u Y X R p b 2 4 m c X V v d D s s J n F 1 b 3 Q 7 V U R N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V O V S 9 B d X R v U m V t b 3 Z l Z E N v b H V t b n M x L n t D Y X R l Z 2 9 y a W U s M H 0 m c X V v d D s s J n F 1 b 3 Q 7 U 2 V j d G l v b j E v T U V O V S 9 B d X R v U m V t b 3 Z l Z E N v b H V t b n M x L n t E Z X N p Z 2 5 h d G l v b i w x f S Z x d W 9 0 O y w m c X V v d D t T Z W N 0 a W 9 u M S 9 N R U 5 V L 0 F 1 d G 9 S Z W 1 v d m V k Q 2 9 s d W 1 u c z E u e 1 V E T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R U 5 V L 0 F 1 d G 9 S Z W 1 v d m V k Q 2 9 s d W 1 u c z E u e 0 N h d G V n b 3 J p Z S w w f S Z x d W 9 0 O y w m c X V v d D t T Z W N 0 a W 9 u M S 9 N R U 5 V L 0 F 1 d G 9 S Z W 1 v d m V k Q 2 9 s d W 1 u c z E u e 0 R l c 2 l n b m F 0 a W 9 u L D F 9 J n F 1 b 3 Q 7 L C Z x d W 9 0 O 1 N l Y 3 R p b 2 4 x L 0 1 F T l U v Q X V 0 b 1 J l b W 9 2 Z W R D b 2 x 1 b W 5 z M S 5 7 V U R N L D J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1 b n Q i I F Z h b H V l P S J s N j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R U 5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F T l U v T U V O V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F T l U v Q X V 0 c m V z J T I w Y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S V N U R S U y M E F D S E F U L 0 Z p b H R l c l 9 m b 3 J f b G l z d F 9 h Y 2 h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F T l U v R G l z d G l u Y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S V N U R S U y M E F D S E F U L 0 R p c 3 R p b m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V O V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l T V E U l M j B B Q 0 h B V C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e Z V 3 I y 5 1 5 N l m G 0 q S c 2 O F A A A A A A A g A A A A A A E G Y A A A A B A A A g A A A A 3 l Y s Z a K u v c q H Z c n p g f w H I r T w H H q Y p 2 L e E p b N Y y b F P u 8 A A A A A D o A A A A A C A A A g A A A A W Z e a / n F k t z p x 6 w I 9 / 3 T y G n h N J 2 T u i 6 I D 6 J f D U 4 I / 2 o l Q A A A A 9 q L U W c k v / 2 W G r x Q d M A w K K W g N e a E e z N T O 4 l v + 3 6 U K e m w I P j V g + u N W k p 8 b W r j y I A 5 7 I j S U g O 2 t c j Q 3 D 3 I D p C Q D C m 2 N f P w o U z E P p J J 9 5 2 V y V B 1 A A A A A G q Q f 5 2 + a g N b O l e 9 I X x K b h u b T M x 4 o u m O b l F R 0 O e E d s m n Y M Y D r b s Z 8 i Y z V l T a l n r 6 A G / C 3 y v y I E T z 7 a K f N T q V k 6 g = = < / D a t a M a s h u p > 
</file>

<file path=customXml/itemProps1.xml><?xml version="1.0" encoding="utf-8"?>
<ds:datastoreItem xmlns:ds="http://schemas.openxmlformats.org/officeDocument/2006/customXml" ds:itemID="{156D8792-A177-49BC-917B-1AFCA029B9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Achat</vt:lpstr>
      <vt:lpstr>Vente</vt:lpstr>
      <vt:lpstr>Inventaire</vt:lpstr>
      <vt:lpstr>Table</vt:lpstr>
      <vt:lpstr>_fournisseur_name_range</vt:lpstr>
      <vt:lpstr>_liste_inventaire_name_range</vt:lpstr>
      <vt:lpstr>_menu_name_range</vt:lpstr>
      <vt:lpstr>inventaire_table_named_range</vt:lpstr>
      <vt:lpstr>list_achat_name_range</vt:lpstr>
      <vt:lpstr>root_name_range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b30942</dc:creator>
  <cp:lastModifiedBy>b30942</cp:lastModifiedBy>
  <cp:lastPrinted>2024-11-29T17:46:28Z</cp:lastPrinted>
  <dcterms:created xsi:type="dcterms:W3CDTF">2024-11-22T16:48:38Z</dcterms:created>
  <dcterms:modified xsi:type="dcterms:W3CDTF">2025-01-20T12:35:16Z</dcterms:modified>
</cp:coreProperties>
</file>