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BERA Mentoring\Lit review for spatial scales to use\"/>
    </mc:Choice>
  </mc:AlternateContent>
  <xr:revisionPtr revIDLastSave="0" documentId="13_ncr:1_{2533B16E-E33E-416A-8BF1-69E0A995664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2" i="1" l="1"/>
  <c r="S35" i="1"/>
  <c r="S34" i="1"/>
  <c r="S33" i="1"/>
  <c r="S31" i="1"/>
  <c r="Q31" i="1"/>
  <c r="S30" i="1"/>
  <c r="Q30" i="1"/>
  <c r="S29" i="1"/>
  <c r="Q29" i="1"/>
  <c r="S28" i="1"/>
  <c r="Q28" i="1"/>
  <c r="AE14" i="1" l="1"/>
  <c r="Q4" i="1"/>
</calcChain>
</file>

<file path=xl/sharedStrings.xml><?xml version="1.0" encoding="utf-8"?>
<sst xmlns="http://schemas.openxmlformats.org/spreadsheetml/2006/main" count="355" uniqueCount="239">
  <si>
    <t>Authors</t>
  </si>
  <si>
    <t>Journal</t>
  </si>
  <si>
    <t>Title</t>
  </si>
  <si>
    <t xml:space="preserve">Point Spacing </t>
  </si>
  <si>
    <t>Resolution for Summarization</t>
  </si>
  <si>
    <t>Habitat Type</t>
  </si>
  <si>
    <t>Birds</t>
  </si>
  <si>
    <t>Tattoni et al 2012</t>
  </si>
  <si>
    <t>Can LiDAR data improve bird habitat suitability models?</t>
  </si>
  <si>
    <t>Ecological Modelling 245 (2012) 103– 110</t>
  </si>
  <si>
    <t>0.5 m</t>
  </si>
  <si>
    <t>25 m</t>
  </si>
  <si>
    <t>wooded agricultural landscape</t>
  </si>
  <si>
    <t>LIDAR metrics</t>
  </si>
  <si>
    <t>tree height, % tree cover in open areas, length of ecotone</t>
  </si>
  <si>
    <t>Seavy et al. 2009</t>
  </si>
  <si>
    <t>7/sq.m</t>
  </si>
  <si>
    <t>25, 50, 100, 200, 400 m</t>
  </si>
  <si>
    <t>Riparian bird response to vegetation structure: a multiscale analysis using LiDAR measurements of canopy height</t>
  </si>
  <si>
    <t>Ecological Applications, 19(7), 2009, pp. 1848–1857</t>
  </si>
  <si>
    <t>mean and CV of canopy height</t>
  </si>
  <si>
    <t>Mapping snags and understory shrubs for a LiDAR-based assessment of wildlife habitat suitability</t>
  </si>
  <si>
    <t>Martinuzzi et al. 2009</t>
  </si>
  <si>
    <t>Remote Sensing of Environment 113 (2009) 2533–2546</t>
  </si>
  <si>
    <t>1.95 m</t>
  </si>
  <si>
    <t>20 m for whole study area, 22-23 (11.3 m-radius*2) for training data with veg plots</t>
  </si>
  <si>
    <t>coniferous forest</t>
  </si>
  <si>
    <t>riparian forest</t>
  </si>
  <si>
    <t>dusky flycatcher, hairy woodpecker, Lewis' woodpecker, downy woodpecker</t>
  </si>
  <si>
    <t>Hinsley et al. 2002</t>
  </si>
  <si>
    <t>Quantifying woodland structure and habitat quality for
birds using airborne laser scanning</t>
  </si>
  <si>
    <t>Functional
Ecology
2002
16
, 851–857</t>
  </si>
  <si>
    <t>4.8 m</t>
  </si>
  <si>
    <t>54 m</t>
  </si>
  <si>
    <t>broadleaf forest</t>
  </si>
  <si>
    <t>mean canopy height</t>
  </si>
  <si>
    <t>19 canopy height (shrubs, snags) + 15 topographic</t>
  </si>
  <si>
    <t>great tit, blue tit</t>
  </si>
  <si>
    <t>Muller et al. 2010</t>
  </si>
  <si>
    <t>25/sq.m</t>
  </si>
  <si>
    <t>100 m</t>
  </si>
  <si>
    <t>mean and stdev canopy height, max canopy height</t>
  </si>
  <si>
    <t>Remote Sensing of Environment 114 (2010) 490–495</t>
  </si>
  <si>
    <t>Composition versus physiognomy of vegetation as predictors of bird assemblages:The role of lidar</t>
  </si>
  <si>
    <t>montane forest</t>
  </si>
  <si>
    <t>German forest birds</t>
  </si>
  <si>
    <t xml:space="preserve">Mapping woodland species composition and structure using airborne spectral and LiDAR data </t>
  </si>
  <si>
    <t>Hill and Thompson 2005</t>
  </si>
  <si>
    <t>International Journal of Remote Sensing, 26:17, 3763-3779</t>
  </si>
  <si>
    <t>wavebands used to predict plant species composition</t>
  </si>
  <si>
    <t>NA</t>
  </si>
  <si>
    <t>1-m DSM</t>
  </si>
  <si>
    <t>Goetz et al. 2010</t>
  </si>
  <si>
    <t>black-throated blue warbler</t>
  </si>
  <si>
    <t>canopy height, height of median return (HOME), ground elevation, canopy complexity (COMP), vertical distribution ratios (VPRs)</t>
  </si>
  <si>
    <t>~100-200 per 50-m radius point count</t>
  </si>
  <si>
    <t>12 m (LVIS product resolution)</t>
  </si>
  <si>
    <t>Lidar remote sensing variables predict breeding habitat
of a Neotropical migrant bird</t>
  </si>
  <si>
    <t>Ecology, 91(6), 2010, pp. 1569–1576</t>
  </si>
  <si>
    <t>Vierling et al. 2014</t>
  </si>
  <si>
    <t xml:space="preserve"> Remote Sensing Letters, 5:2, 185-193</t>
  </si>
  <si>
    <t>How much does the time lag between wildlife field-data collection and LiDAR-data acquisition matter for studies of animal distributions? A case study using bird communities</t>
  </si>
  <si>
    <t>0.4/sq.m. (2003); 12/sq.m. (2009)</t>
  </si>
  <si>
    <t>brown creeper</t>
  </si>
  <si>
    <t>canopy height, density metrics</t>
  </si>
  <si>
    <t>Multi-trophic invasion resistance in Hawaii: bioacoustics, field surveys, and airborne remote sensing.</t>
  </si>
  <si>
    <t>Boehlmann et al. 2007</t>
  </si>
  <si>
    <t>Ecological Applications 17:2137-2144.</t>
  </si>
  <si>
    <t>Hawaiian birds</t>
  </si>
  <si>
    <t>canopy height, etc.</t>
  </si>
  <si>
    <t>native and exotic forest veg</t>
  </si>
  <si>
    <t>1/sq.m.</t>
  </si>
  <si>
    <t>10, 25, 50, 100, 250, and 500 m</t>
  </si>
  <si>
    <t>shrubland</t>
  </si>
  <si>
    <t>% returns at different height intervals</t>
  </si>
  <si>
    <t>Performance of habitat suitability models for the endangered black-capped vireo built with remotely-sensed data</t>
  </si>
  <si>
    <t>Wilsey et al. 2012</t>
  </si>
  <si>
    <t>black-capped vireo: models at intermediate resolution (25 or 50 m) performed best</t>
  </si>
  <si>
    <t>California riparian birds: models at smaller resolution (25-100 m) best for 6 of 16 species; models at coarsest resolution (400 m) best for 4 of 16 species; other 6 species not well enough predicted to make a confident statement</t>
  </si>
  <si>
    <t>Muller et al. 2009</t>
  </si>
  <si>
    <t>forest</t>
  </si>
  <si>
    <t>canopy height mean and stdev, etc.</t>
  </si>
  <si>
    <t>Using airborne laser scanning to model potential abundance and assemblages of forest passerines</t>
  </si>
  <si>
    <t>Basic and Applied Ecology
Volume 10, Issue 7, October 2009, Pages 671-681</t>
  </si>
  <si>
    <t>Garabedian et al. 2014</t>
  </si>
  <si>
    <t>Remote Sensing of Environment
Volume 145, 5 April 2014, Pages 68-80</t>
  </si>
  <si>
    <t>Quantitative analysis of woodpecker habitat using high-resolution airborne LiDAR estimates of forest structure and composition</t>
  </si>
  <si>
    <t>10/sq.m.</t>
  </si>
  <si>
    <t xml:space="preserve">Vogeler et al. </t>
  </si>
  <si>
    <t>The Condor, Volume 115, Issue 3, 1 August 2013, Pages 614–622</t>
  </si>
  <si>
    <t>Lidar-Derived Canopy Architecture Predicts Brown Creeper Occupancy of Two Western Coniferous Forests</t>
  </si>
  <si>
    <t>brown creeper: 20-m resolution summarized again within 75-m buffer around each point count</t>
  </si>
  <si>
    <t>mean and stdev in canopy height, % of lidar returns in 20-30 m ht int., stdev. Of % lidar returns</t>
  </si>
  <si>
    <t>mean height of returns</t>
  </si>
  <si>
    <t>Norwegian forest birds: 5-m cells aggregated into polygons within 3 height classes, then proportion of each height class summarized within 50 m</t>
  </si>
  <si>
    <t>Eldegard et al. 2014</t>
  </si>
  <si>
    <t>Modelling bird richness and bird species presence in a boreal forest reserve using airborne laser-scanning and aerial images</t>
  </si>
  <si>
    <t>Bird Study 
Volume 61, 2014 - Issue 2</t>
  </si>
  <si>
    <t xml:space="preserve">Broughton, R.K., Hinsley, S.A., Bellamy, P.E., Hill, R.A. &amp; Rothery, P. 2006. </t>
  </si>
  <si>
    <t xml:space="preserve">Marsh Tit Poecile palustris territories in a British broad-leaved wood. </t>
  </si>
  <si>
    <t>Ibis 148: 744–752. doi: 10.1111/j.1</t>
  </si>
  <si>
    <t xml:space="preserve">Graf, R.F., Mathys, L. &amp; Bollmann, K. 2009. </t>
  </si>
  <si>
    <t xml:space="preserve">Habitat assessment for forest dwelling species using LiDAR remote sensing: Capercaillie in the Alps. </t>
  </si>
  <si>
    <t>Forest Ecol. Manag. 257:</t>
  </si>
  <si>
    <t xml:space="preserve">Clawges, R., Vierling, K., Vierling, L. &amp; Rowell, E. 2008. </t>
  </si>
  <si>
    <t xml:space="preserve">The use of airborne lidar to assess avian species diversity, density, and occurrence in a pine/aspen forest. </t>
  </si>
  <si>
    <t>Remote. Sens. Envi</t>
  </si>
  <si>
    <t>Modeling forest songbird species richness using LiDAR-derived measures of fo</t>
  </si>
  <si>
    <t>Remote Sensing of Environment
Volume 115, Issue 11, 15 November 2011, Pages 2823-2835</t>
  </si>
  <si>
    <t xml:space="preserve">Lesak, A.A., Radeloff, V.C., Hawbaker, T.J., Pidgeon, A.M., Gobakken, T. &amp; Contrucci, K. 2011. </t>
  </si>
  <si>
    <t>mean and CV of first, second and third returns</t>
  </si>
  <si>
    <t>eastern broadleaf forest birds</t>
  </si>
  <si>
    <t>30 m (5 m DEM, then metrics summarized within 15 m of points)</t>
  </si>
  <si>
    <t>100 m (0.5 m DEM)</t>
  </si>
  <si>
    <t>pine-aspen forest</t>
  </si>
  <si>
    <t>dark-eyed junco</t>
  </si>
  <si>
    <t>Buffer Size</t>
  </si>
  <si>
    <t>DEM/DTM/DSM</t>
  </si>
  <si>
    <t xml:space="preserve"> </t>
  </si>
  <si>
    <t>Smith et al. 2008</t>
  </si>
  <si>
    <t>not a Lidar paper</t>
  </si>
  <si>
    <t xml:space="preserve">25, 100, 200 m </t>
  </si>
  <si>
    <t>ovenbird, black-throated blue warbler: 100-200 m scales better than 25-m</t>
  </si>
  <si>
    <t>Stand-Level Forest Structure and Avian Habitat: Scale Dependencies in Predicting Occurrence in a Heterogeneous Forest</t>
  </si>
  <si>
    <t>Forest Science 54, no. 1 (2008): 36-46.</t>
  </si>
  <si>
    <t>0.5, 1 m</t>
  </si>
  <si>
    <t>red-backed shrike, corncrake, scops owl, green woodpecker; LIDAR variables included in best model for shrike, crake, and woodpecker but not scops owl</t>
  </si>
  <si>
    <t>3 m</t>
  </si>
  <si>
    <t>20 m</t>
  </si>
  <si>
    <t>50 m</t>
  </si>
  <si>
    <t>50, 100, 200 m (but 100 &amp; 200 m analyses dropped due to spatial autocorrelation issues)</t>
  </si>
  <si>
    <t>aggregates of 1, 4, 9, 16, 25, 36, 49, 64, 81, or 100 cells (so spatial scales ranging from 20 m to 2 km)</t>
  </si>
  <si>
    <t>2.5 m</t>
  </si>
  <si>
    <t>1/2 sq.m.</t>
  </si>
  <si>
    <t>125 m (moving window analysis)</t>
  </si>
  <si>
    <t>5 m</t>
  </si>
  <si>
    <t>15 m</t>
  </si>
  <si>
    <t>0.625/sq.m.</t>
  </si>
  <si>
    <t>1/5 sq.m.</t>
  </si>
  <si>
    <t>1 m2 DTM</t>
  </si>
  <si>
    <t>1 m</t>
  </si>
  <si>
    <t>marsh tit</t>
  </si>
  <si>
    <t>summarized for individual territories of marsh tits rather than using circle buffers</t>
  </si>
  <si>
    <t>Best Spatial Scale Assessed?</t>
  </si>
  <si>
    <t>yes</t>
  </si>
  <si>
    <t>75 m</t>
  </si>
  <si>
    <t>no</t>
  </si>
  <si>
    <t>0.5 m, 10 m</t>
  </si>
  <si>
    <t>25 m? (can't find in paper now)</t>
  </si>
  <si>
    <t>54 m X 54 m: the size of a tit's territory</t>
  </si>
  <si>
    <t>Spatial scale of analysis specified by species' territory size</t>
  </si>
  <si>
    <t>no, but based on species home range</t>
  </si>
  <si>
    <t>no: moving window analysis based on one from a paper of hazel grouse, which has a home range of 10-20 ha</t>
  </si>
  <si>
    <t>Capercaillie in Swiss alps: moving window analysis is based on what was used for a related species in same area, hazel grouse (home range 10-20 ha in c. Europe); moving window of 125 m is smaller than radius of a 10-ha circle (178 m)</t>
  </si>
  <si>
    <t>red-cockaded woodpecker: prediction error highest at smallest scale (20-m), declining as aggregate size increased to 0.64 ha (~45-m radius circle), then declining minimally with further increases in aggregate size</t>
  </si>
  <si>
    <t>10 ha (~100-m radius circle)</t>
  </si>
  <si>
    <t>yes and no</t>
  </si>
  <si>
    <t>Home range or territory size</t>
  </si>
  <si>
    <t>Individual RBNU home ranges: 0.9 to 4.5 ha, mean=</t>
  </si>
  <si>
    <t>ha</t>
  </si>
  <si>
    <t>(area of a 96-m radius circle)</t>
  </si>
  <si>
    <t xml:space="preserve">Erik Matthysen, David Cimprich, Thomas C. Grubb and  Jr. </t>
  </si>
  <si>
    <t xml:space="preserve">Ornis Scandinavica (Scandinavian Journal of Ornithology), Vol. 23, No. 1 (Jan. Mar., 1992), pp. 43-48 </t>
  </si>
  <si>
    <t>Is Social Organization in Winter Determined by Short- or Long-Term Benefits? A Case Study on Migrant Red-Breasted Nuthatches Sitta canadensis</t>
  </si>
  <si>
    <t>Species: Red-breasted Nuthatch</t>
  </si>
  <si>
    <t>Metrics to use</t>
  </si>
  <si>
    <t>Sylvain Bonifait, Marc-Andr´e Villard,1 and David Paulin</t>
  </si>
  <si>
    <t>An index of reproductive activity provides an accurate estimate of the reproductive success of Palm Warblers</t>
  </si>
  <si>
    <t>J. Field Ornithol. 77(3):302–309, 200</t>
  </si>
  <si>
    <t>Palm Warblers like shrubby bogs with scattered trees</t>
  </si>
  <si>
    <t>buffer 100-200 m</t>
  </si>
  <si>
    <t>Acre to m2:</t>
  </si>
  <si>
    <t>CHSP territory when nest building: 7.6 acres</t>
  </si>
  <si>
    <t>(area of a 98-m radius circle)</t>
  </si>
  <si>
    <t>Species: Chipping Sparrow</t>
  </si>
  <si>
    <t xml:space="preserve">Eugene P. Odum and  Edward J. Kuenzler </t>
  </si>
  <si>
    <t>The Auk, Vol. 72, No. 2 (Apr., 1955), pp. 128-137</t>
  </si>
  <si>
    <t>Measurement of Territory and Home Range Size in Birds</t>
  </si>
  <si>
    <t>Foraging areas by male WTSP:</t>
  </si>
  <si>
    <t>(area of a 44-m radius circle)</t>
  </si>
  <si>
    <t>Frederick E. Wasserman</t>
  </si>
  <si>
    <t>The Wilson Bulletin, Vol. 92, No. 1 (Mar., 1980), pp. 74-87</t>
  </si>
  <si>
    <t>Territorial Behavior in a Pair of White-Throated Sparrows</t>
  </si>
  <si>
    <t>Species: White-throated Sparrow</t>
  </si>
  <si>
    <t>buffer 100 m</t>
  </si>
  <si>
    <t>Species: Swainson's Thrush</t>
  </si>
  <si>
    <t>Individual SWTH home ranges: 1 to 2.1 ha, mean=</t>
  </si>
  <si>
    <t>(area of a 70-m radius circle)</t>
  </si>
  <si>
    <t xml:space="preserve"> Swainson’s Thrush (Catharus ustulatus). In A. Poole and F. Gill, eds. The Birds of North America, No. 540. The Birds of North America, Inc., Philadelphia, PA. </t>
  </si>
  <si>
    <t>BNA abstract</t>
  </si>
  <si>
    <t>Evans, Mack and Yong 2000</t>
  </si>
  <si>
    <t>Cryptic speciation in a Holarctic passerine revealed by genetic and bioacoustic analyses</t>
  </si>
  <si>
    <t>Molecular Ecology, 17(11), 2691-2705.</t>
  </si>
  <si>
    <t>DAVID P. L. TOEWS &amp;  DARREN E. IRWIN 2008</t>
  </si>
  <si>
    <t>Species: Winter Wren</t>
  </si>
  <si>
    <t>Winter Wren territories at least 200 m apart in this study</t>
  </si>
  <si>
    <t>Species: Gray Jay</t>
  </si>
  <si>
    <t>87 ha in Strickland &amp; Ouellet</t>
  </si>
  <si>
    <t>87 h</t>
  </si>
  <si>
    <t>(area of a 526-m radius circle)</t>
  </si>
  <si>
    <t>buffer 500 m</t>
  </si>
  <si>
    <t>buffer 70 m</t>
  </si>
  <si>
    <t>buffer 50 m</t>
  </si>
  <si>
    <t>Species: Black-capped Chickadee</t>
  </si>
  <si>
    <t>1.5 ha</t>
  </si>
  <si>
    <t>Jeff Bowman</t>
  </si>
  <si>
    <t>Is dispersal distance of birds proportional to territory size</t>
  </si>
  <si>
    <t>Canadian Journal of Zoology, 2003, 81(2): 195-202, https://doi.org/10.1139/z02-237</t>
  </si>
  <si>
    <t>Species: American Robin</t>
  </si>
  <si>
    <t>0.1 to 0.3 ha</t>
  </si>
  <si>
    <t>(area of a 31-m radius circle)</t>
  </si>
  <si>
    <t>&lt; 1 ha</t>
  </si>
  <si>
    <t>1.5 ha in Schoener 1968, up to 5 ha</t>
  </si>
  <si>
    <t>Species: Hermit Thrush</t>
  </si>
  <si>
    <t>Species: Ovenbird</t>
  </si>
  <si>
    <t>Species: Red-eyed Vireo</t>
  </si>
  <si>
    <t>Spatial Aggregation of Forest Songbird Territories and Possible
Implications for Area Sensitivity</t>
  </si>
  <si>
    <t>Bourque and Desrochers 2006</t>
  </si>
  <si>
    <t>Avian conservation and ecology 1, no. 2 (2006).</t>
  </si>
  <si>
    <t>Species: Yellow-rumped Warbler</t>
  </si>
  <si>
    <t>Species: Black-throated Green Warbler</t>
  </si>
  <si>
    <t>0.8 ha</t>
  </si>
  <si>
    <t>0.4 ha</t>
  </si>
  <si>
    <t>DM Morse 1976</t>
  </si>
  <si>
    <t>Ecology, Vol. 57, No. 2 (Mar., 1976), pp. 290-301</t>
  </si>
  <si>
    <t xml:space="preserve">Variables Affecting the Density and Territory Size of Breeding Spruce-Woods Warblers </t>
  </si>
  <si>
    <t>Species: Dark-eyed Junco</t>
  </si>
  <si>
    <t>1.96 ha</t>
  </si>
  <si>
    <t>(area of a 79-m radius circle)</t>
  </si>
  <si>
    <t>buffer 80 m</t>
  </si>
  <si>
    <t>Chandler et al. 1994.</t>
  </si>
  <si>
    <t>Effects of testosterone on spatial activity in free-ranging male dark-eyed juncos, Junco hyemalis</t>
  </si>
  <si>
    <t>Animal Behaviour 47: 1445-1455</t>
  </si>
  <si>
    <t>Species: Lincoln's Sparrow</t>
  </si>
  <si>
    <t>0.1 to 0.91 ha</t>
  </si>
  <si>
    <t xml:space="preserve">Emily Wortman-Wunder </t>
  </si>
  <si>
    <t>Territory Size in Lincoln's Sparrows (Melospiza lincolnii)</t>
  </si>
  <si>
    <t>The Southwestern Naturalist, Vol. 42, No. 4 (Dec., 1997), pp. 446-453</t>
  </si>
  <si>
    <t>Height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</si>
</sst>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9"/>
  <sheetViews>
    <sheetView tabSelected="1" topLeftCell="A11" workbookViewId="0">
      <selection activeCell="A23" sqref="A23"/>
    </sheetView>
  </sheetViews>
  <sheetFormatPr defaultRowHeight="14.5" x14ac:dyDescent="0.35"/>
  <cols>
    <col min="1" max="1" width="30.36328125" customWidth="1"/>
    <col min="2" max="2" width="35.36328125" customWidth="1"/>
    <col min="3" max="3" width="55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238</v>
      </c>
      <c r="I1" t="s">
        <v>117</v>
      </c>
      <c r="J1" t="s">
        <v>116</v>
      </c>
      <c r="K1" t="s">
        <v>143</v>
      </c>
      <c r="L1" t="s">
        <v>6</v>
      </c>
    </row>
    <row r="2" spans="1:31" x14ac:dyDescent="0.35">
      <c r="A2" t="s">
        <v>7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14</v>
      </c>
      <c r="I2" t="s">
        <v>147</v>
      </c>
      <c r="J2" t="s">
        <v>148</v>
      </c>
      <c r="K2" t="s">
        <v>146</v>
      </c>
      <c r="L2" t="s">
        <v>126</v>
      </c>
    </row>
    <row r="3" spans="1:31" ht="19.5" customHeight="1" x14ac:dyDescent="0.35">
      <c r="A3" t="s">
        <v>15</v>
      </c>
      <c r="B3" t="s">
        <v>19</v>
      </c>
      <c r="C3" s="1" t="s">
        <v>18</v>
      </c>
      <c r="D3" t="s">
        <v>16</v>
      </c>
      <c r="E3" t="s">
        <v>17</v>
      </c>
      <c r="F3" t="s">
        <v>27</v>
      </c>
      <c r="G3" t="s">
        <v>20</v>
      </c>
      <c r="I3" t="s">
        <v>125</v>
      </c>
      <c r="J3" t="s">
        <v>17</v>
      </c>
      <c r="K3" t="s">
        <v>144</v>
      </c>
      <c r="L3" t="s">
        <v>78</v>
      </c>
    </row>
    <row r="4" spans="1:31" ht="19.5" customHeight="1" x14ac:dyDescent="0.35">
      <c r="A4" t="s">
        <v>119</v>
      </c>
      <c r="B4" t="s">
        <v>124</v>
      </c>
      <c r="C4" s="1" t="s">
        <v>123</v>
      </c>
      <c r="D4" t="s">
        <v>50</v>
      </c>
      <c r="E4" t="s">
        <v>50</v>
      </c>
      <c r="F4" t="s">
        <v>34</v>
      </c>
      <c r="G4" t="s">
        <v>120</v>
      </c>
      <c r="I4" t="s">
        <v>50</v>
      </c>
      <c r="J4" t="s">
        <v>121</v>
      </c>
      <c r="K4" t="s">
        <v>144</v>
      </c>
      <c r="L4" t="s">
        <v>122</v>
      </c>
      <c r="Q4">
        <f>SQRT(0.2/3.14)</f>
        <v>0.25237723256253436</v>
      </c>
    </row>
    <row r="5" spans="1:31" x14ac:dyDescent="0.35">
      <c r="A5" t="s">
        <v>22</v>
      </c>
      <c r="B5" t="s">
        <v>23</v>
      </c>
      <c r="C5" t="s">
        <v>21</v>
      </c>
      <c r="D5" t="s">
        <v>24</v>
      </c>
      <c r="E5" t="s">
        <v>25</v>
      </c>
      <c r="F5" t="s">
        <v>26</v>
      </c>
      <c r="G5" t="s">
        <v>36</v>
      </c>
      <c r="I5">
        <v>20</v>
      </c>
      <c r="J5" t="s">
        <v>50</v>
      </c>
      <c r="K5" t="s">
        <v>146</v>
      </c>
      <c r="L5" t="s">
        <v>28</v>
      </c>
    </row>
    <row r="6" spans="1:31" ht="19" customHeight="1" x14ac:dyDescent="0.35">
      <c r="A6" t="s">
        <v>29</v>
      </c>
      <c r="B6" s="1" t="s">
        <v>31</v>
      </c>
      <c r="C6" s="1" t="s">
        <v>30</v>
      </c>
      <c r="D6" t="s">
        <v>32</v>
      </c>
      <c r="E6" t="s">
        <v>33</v>
      </c>
      <c r="F6" t="s">
        <v>34</v>
      </c>
      <c r="G6" t="s">
        <v>35</v>
      </c>
      <c r="I6" t="s">
        <v>140</v>
      </c>
      <c r="J6" t="s">
        <v>149</v>
      </c>
      <c r="K6" t="s">
        <v>146</v>
      </c>
      <c r="L6" t="s">
        <v>37</v>
      </c>
    </row>
    <row r="7" spans="1:31" ht="18.5" customHeight="1" x14ac:dyDescent="0.35">
      <c r="A7" t="s">
        <v>38</v>
      </c>
      <c r="B7" t="s">
        <v>42</v>
      </c>
      <c r="C7" s="1" t="s">
        <v>43</v>
      </c>
      <c r="D7" t="s">
        <v>39</v>
      </c>
      <c r="E7" t="s">
        <v>40</v>
      </c>
      <c r="F7" t="s">
        <v>44</v>
      </c>
      <c r="G7" t="s">
        <v>41</v>
      </c>
      <c r="J7">
        <v>100</v>
      </c>
      <c r="K7" t="s">
        <v>146</v>
      </c>
      <c r="L7" t="s">
        <v>45</v>
      </c>
    </row>
    <row r="8" spans="1:31" x14ac:dyDescent="0.35">
      <c r="A8" t="s">
        <v>47</v>
      </c>
      <c r="B8" t="s">
        <v>48</v>
      </c>
      <c r="C8" t="s">
        <v>46</v>
      </c>
      <c r="D8" t="s">
        <v>51</v>
      </c>
      <c r="E8" t="s">
        <v>50</v>
      </c>
      <c r="F8" t="s">
        <v>34</v>
      </c>
      <c r="G8" t="s">
        <v>49</v>
      </c>
      <c r="J8" t="s">
        <v>50</v>
      </c>
      <c r="K8" t="s">
        <v>50</v>
      </c>
      <c r="L8" t="s">
        <v>50</v>
      </c>
    </row>
    <row r="9" spans="1:31" ht="17" customHeight="1" x14ac:dyDescent="0.35">
      <c r="A9" t="s">
        <v>52</v>
      </c>
      <c r="B9" t="s">
        <v>58</v>
      </c>
      <c r="C9" s="1" t="s">
        <v>57</v>
      </c>
      <c r="D9" t="s">
        <v>55</v>
      </c>
      <c r="E9" t="s">
        <v>56</v>
      </c>
      <c r="F9" t="s">
        <v>34</v>
      </c>
      <c r="G9" t="s">
        <v>54</v>
      </c>
      <c r="I9" t="s">
        <v>50</v>
      </c>
      <c r="J9" t="s">
        <v>130</v>
      </c>
      <c r="K9" t="s">
        <v>156</v>
      </c>
      <c r="L9" t="s">
        <v>53</v>
      </c>
    </row>
    <row r="10" spans="1:31" ht="36" customHeight="1" x14ac:dyDescent="0.35">
      <c r="A10" t="s">
        <v>59</v>
      </c>
      <c r="B10" t="s">
        <v>60</v>
      </c>
      <c r="C10" s="1" t="s">
        <v>61</v>
      </c>
      <c r="D10" t="s">
        <v>62</v>
      </c>
      <c r="E10">
        <v>20</v>
      </c>
      <c r="F10" t="s">
        <v>26</v>
      </c>
      <c r="G10" t="s">
        <v>64</v>
      </c>
      <c r="I10" t="s">
        <v>128</v>
      </c>
      <c r="J10" t="s">
        <v>50</v>
      </c>
      <c r="K10" t="s">
        <v>146</v>
      </c>
      <c r="L10" t="s">
        <v>63</v>
      </c>
    </row>
    <row r="11" spans="1:31" ht="22.5" customHeight="1" x14ac:dyDescent="0.35">
      <c r="A11" t="s">
        <v>66</v>
      </c>
      <c r="B11" t="s">
        <v>67</v>
      </c>
      <c r="C11" s="1" t="s">
        <v>65</v>
      </c>
      <c r="D11" t="s">
        <v>10</v>
      </c>
      <c r="E11">
        <v>3</v>
      </c>
      <c r="F11" t="s">
        <v>70</v>
      </c>
      <c r="G11" t="s">
        <v>69</v>
      </c>
      <c r="I11" t="s">
        <v>127</v>
      </c>
      <c r="J11" t="s">
        <v>155</v>
      </c>
      <c r="K11" t="s">
        <v>146</v>
      </c>
      <c r="L11" t="s">
        <v>68</v>
      </c>
    </row>
    <row r="12" spans="1:31" ht="21" customHeight="1" x14ac:dyDescent="0.35">
      <c r="A12" t="s">
        <v>76</v>
      </c>
      <c r="C12" s="1" t="s">
        <v>75</v>
      </c>
      <c r="D12" t="s">
        <v>71</v>
      </c>
      <c r="E12" t="s">
        <v>72</v>
      </c>
      <c r="F12" t="s">
        <v>73</v>
      </c>
      <c r="G12" t="s">
        <v>74</v>
      </c>
      <c r="I12" t="s">
        <v>127</v>
      </c>
      <c r="J12" t="s">
        <v>72</v>
      </c>
      <c r="K12" t="s">
        <v>144</v>
      </c>
      <c r="L12" t="s">
        <v>77</v>
      </c>
    </row>
    <row r="13" spans="1:31" ht="21.5" customHeight="1" x14ac:dyDescent="0.35">
      <c r="A13" t="s">
        <v>79</v>
      </c>
      <c r="B13" s="1" t="s">
        <v>83</v>
      </c>
      <c r="C13" s="1" t="s">
        <v>82</v>
      </c>
      <c r="D13" t="s">
        <v>39</v>
      </c>
      <c r="E13" t="s">
        <v>40</v>
      </c>
      <c r="F13" t="s">
        <v>80</v>
      </c>
      <c r="G13" t="s">
        <v>81</v>
      </c>
      <c r="I13" t="s">
        <v>50</v>
      </c>
      <c r="J13">
        <v>100</v>
      </c>
      <c r="K13" t="s">
        <v>146</v>
      </c>
      <c r="L13" t="s">
        <v>45</v>
      </c>
    </row>
    <row r="14" spans="1:31" ht="17" customHeight="1" x14ac:dyDescent="0.35">
      <c r="A14" t="s">
        <v>84</v>
      </c>
      <c r="B14" s="1" t="s">
        <v>85</v>
      </c>
      <c r="C14" s="1" t="s">
        <v>86</v>
      </c>
      <c r="D14" t="s">
        <v>87</v>
      </c>
      <c r="E14">
        <v>20</v>
      </c>
      <c r="F14" t="s">
        <v>80</v>
      </c>
      <c r="I14" t="s">
        <v>128</v>
      </c>
      <c r="J14" t="s">
        <v>131</v>
      </c>
      <c r="K14" t="s">
        <v>144</v>
      </c>
      <c r="L14" t="s">
        <v>154</v>
      </c>
      <c r="AE14">
        <f>SQRT(0.64/3.14)</f>
        <v>0.45146611838648026</v>
      </c>
    </row>
    <row r="15" spans="1:31" ht="17.5" customHeight="1" x14ac:dyDescent="0.35">
      <c r="A15" t="s">
        <v>88</v>
      </c>
      <c r="B15" s="1" t="s">
        <v>89</v>
      </c>
      <c r="C15" s="1" t="s">
        <v>90</v>
      </c>
      <c r="E15">
        <v>20</v>
      </c>
      <c r="F15" t="s">
        <v>26</v>
      </c>
      <c r="G15" t="s">
        <v>92</v>
      </c>
      <c r="I15" t="s">
        <v>128</v>
      </c>
      <c r="J15" t="s">
        <v>145</v>
      </c>
      <c r="K15" t="s">
        <v>146</v>
      </c>
      <c r="L15" t="s">
        <v>91</v>
      </c>
    </row>
    <row r="16" spans="1:31" ht="17" customHeight="1" x14ac:dyDescent="0.35">
      <c r="A16" t="s">
        <v>95</v>
      </c>
      <c r="B16" s="1" t="s">
        <v>97</v>
      </c>
      <c r="C16" s="1" t="s">
        <v>96</v>
      </c>
      <c r="E16">
        <v>5</v>
      </c>
      <c r="F16" t="s">
        <v>26</v>
      </c>
      <c r="G16" t="s">
        <v>93</v>
      </c>
      <c r="I16" t="s">
        <v>50</v>
      </c>
      <c r="J16" t="s">
        <v>129</v>
      </c>
      <c r="K16" t="s">
        <v>146</v>
      </c>
      <c r="L16" t="s">
        <v>94</v>
      </c>
    </row>
    <row r="17" spans="1:20" x14ac:dyDescent="0.35">
      <c r="A17" t="s">
        <v>101</v>
      </c>
      <c r="B17" t="s">
        <v>103</v>
      </c>
      <c r="C17" t="s">
        <v>102</v>
      </c>
      <c r="D17" t="s">
        <v>133</v>
      </c>
      <c r="E17" t="s">
        <v>132</v>
      </c>
      <c r="F17" t="s">
        <v>44</v>
      </c>
      <c r="I17" t="s">
        <v>132</v>
      </c>
      <c r="J17" t="s">
        <v>134</v>
      </c>
      <c r="K17" t="s">
        <v>152</v>
      </c>
      <c r="L17" t="s">
        <v>153</v>
      </c>
    </row>
    <row r="18" spans="1:20" x14ac:dyDescent="0.35">
      <c r="A18" t="s">
        <v>104</v>
      </c>
      <c r="B18" t="s">
        <v>106</v>
      </c>
      <c r="C18" t="s">
        <v>105</v>
      </c>
      <c r="E18" t="s">
        <v>113</v>
      </c>
      <c r="F18" t="s">
        <v>114</v>
      </c>
      <c r="I18" t="s">
        <v>10</v>
      </c>
      <c r="J18" t="s">
        <v>40</v>
      </c>
      <c r="K18" t="s">
        <v>146</v>
      </c>
      <c r="L18" t="s">
        <v>115</v>
      </c>
    </row>
    <row r="19" spans="1:20" ht="15.5" customHeight="1" x14ac:dyDescent="0.35">
      <c r="A19" t="s">
        <v>109</v>
      </c>
      <c r="B19" s="1" t="s">
        <v>108</v>
      </c>
      <c r="C19" t="s">
        <v>107</v>
      </c>
      <c r="D19" t="s">
        <v>137</v>
      </c>
      <c r="E19" t="s">
        <v>112</v>
      </c>
      <c r="F19" t="s">
        <v>34</v>
      </c>
      <c r="G19" t="s">
        <v>110</v>
      </c>
      <c r="I19" t="s">
        <v>135</v>
      </c>
      <c r="J19" t="s">
        <v>136</v>
      </c>
      <c r="K19" t="s">
        <v>146</v>
      </c>
      <c r="L19" t="s">
        <v>111</v>
      </c>
    </row>
    <row r="21" spans="1:20" x14ac:dyDescent="0.35">
      <c r="A21" t="s">
        <v>150</v>
      </c>
    </row>
    <row r="22" spans="1:20" x14ac:dyDescent="0.3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13</v>
      </c>
      <c r="I22" t="s">
        <v>117</v>
      </c>
      <c r="J22" t="s">
        <v>116</v>
      </c>
      <c r="K22" t="s">
        <v>143</v>
      </c>
      <c r="L22" t="s">
        <v>6</v>
      </c>
    </row>
    <row r="23" spans="1:20" x14ac:dyDescent="0.35">
      <c r="A23" t="s">
        <v>98</v>
      </c>
      <c r="B23" t="s">
        <v>100</v>
      </c>
      <c r="C23" t="s">
        <v>99</v>
      </c>
      <c r="D23" t="s">
        <v>138</v>
      </c>
      <c r="E23" t="s">
        <v>139</v>
      </c>
      <c r="F23" t="s">
        <v>34</v>
      </c>
      <c r="G23" t="s">
        <v>118</v>
      </c>
      <c r="I23" t="s">
        <v>140</v>
      </c>
      <c r="J23" t="s">
        <v>142</v>
      </c>
      <c r="K23" t="s">
        <v>151</v>
      </c>
      <c r="L23" t="s">
        <v>141</v>
      </c>
    </row>
    <row r="24" spans="1:20" ht="19" customHeight="1" x14ac:dyDescent="0.35">
      <c r="A24" t="s">
        <v>29</v>
      </c>
      <c r="B24" s="1" t="s">
        <v>31</v>
      </c>
      <c r="C24" s="1" t="s">
        <v>30</v>
      </c>
      <c r="D24" t="s">
        <v>32</v>
      </c>
      <c r="E24" t="s">
        <v>33</v>
      </c>
      <c r="F24" t="s">
        <v>34</v>
      </c>
      <c r="G24" t="s">
        <v>35</v>
      </c>
      <c r="I24" t="s">
        <v>140</v>
      </c>
      <c r="J24" t="s">
        <v>149</v>
      </c>
      <c r="K24" t="s">
        <v>151</v>
      </c>
      <c r="L24" t="s">
        <v>37</v>
      </c>
    </row>
    <row r="25" spans="1:20" x14ac:dyDescent="0.35">
      <c r="A25" t="s">
        <v>101</v>
      </c>
      <c r="B25" t="s">
        <v>103</v>
      </c>
      <c r="C25" t="s">
        <v>102</v>
      </c>
      <c r="D25" t="s">
        <v>133</v>
      </c>
      <c r="E25" t="s">
        <v>132</v>
      </c>
      <c r="F25" t="s">
        <v>44</v>
      </c>
      <c r="I25" t="s">
        <v>132</v>
      </c>
      <c r="J25" t="s">
        <v>134</v>
      </c>
      <c r="K25" t="s">
        <v>152</v>
      </c>
      <c r="L25" t="s">
        <v>153</v>
      </c>
    </row>
    <row r="27" spans="1:20" x14ac:dyDescent="0.35">
      <c r="A27" t="s">
        <v>157</v>
      </c>
    </row>
    <row r="28" spans="1:20" x14ac:dyDescent="0.35">
      <c r="A28" t="s">
        <v>161</v>
      </c>
      <c r="B28" t="s">
        <v>162</v>
      </c>
      <c r="C28" t="s">
        <v>163</v>
      </c>
      <c r="D28" t="s">
        <v>164</v>
      </c>
      <c r="I28" t="s">
        <v>170</v>
      </c>
      <c r="L28" t="s">
        <v>158</v>
      </c>
      <c r="Q28">
        <f>AVERAGE(3.1,1.9,0.9,4.5,4.4,2.7,1.5,3.8,2,4.3)</f>
        <v>2.91</v>
      </c>
      <c r="R28" t="s">
        <v>159</v>
      </c>
      <c r="S28">
        <f>SQRT(2.91/3.14)</f>
        <v>0.96267938191107427</v>
      </c>
      <c r="T28" t="s">
        <v>160</v>
      </c>
    </row>
    <row r="29" spans="1:20" x14ac:dyDescent="0.35">
      <c r="A29" t="s">
        <v>175</v>
      </c>
      <c r="B29" t="s">
        <v>176</v>
      </c>
      <c r="C29" t="s">
        <v>177</v>
      </c>
      <c r="D29" t="s">
        <v>174</v>
      </c>
      <c r="I29" t="s">
        <v>184</v>
      </c>
      <c r="L29" t="s">
        <v>172</v>
      </c>
      <c r="N29" t="s">
        <v>171</v>
      </c>
      <c r="O29">
        <v>4046.86</v>
      </c>
      <c r="Q29">
        <f>7.6*O29/10000</f>
        <v>3.0756136000000001</v>
      </c>
      <c r="R29" t="s">
        <v>159</v>
      </c>
      <c r="S29">
        <f>SQRT(3.07/3.14)</f>
        <v>0.98879067874319415</v>
      </c>
      <c r="T29" t="s">
        <v>173</v>
      </c>
    </row>
    <row r="30" spans="1:20" x14ac:dyDescent="0.35">
      <c r="A30" t="s">
        <v>180</v>
      </c>
      <c r="B30" t="s">
        <v>181</v>
      </c>
      <c r="C30" t="s">
        <v>182</v>
      </c>
      <c r="D30" t="s">
        <v>183</v>
      </c>
      <c r="I30" t="s">
        <v>202</v>
      </c>
      <c r="L30" t="s">
        <v>178</v>
      </c>
      <c r="Q30">
        <f>6000/10000</f>
        <v>0.6</v>
      </c>
      <c r="R30" t="s">
        <v>159</v>
      </c>
      <c r="S30">
        <f>SQRT(0.6/3.14)</f>
        <v>0.43713018947193605</v>
      </c>
      <c r="T30" t="s">
        <v>179</v>
      </c>
    </row>
    <row r="31" spans="1:20" x14ac:dyDescent="0.35">
      <c r="A31" t="s">
        <v>190</v>
      </c>
      <c r="B31" t="s">
        <v>189</v>
      </c>
      <c r="C31" t="s">
        <v>188</v>
      </c>
      <c r="D31" t="s">
        <v>185</v>
      </c>
      <c r="I31" t="s">
        <v>201</v>
      </c>
      <c r="L31" t="s">
        <v>186</v>
      </c>
      <c r="Q31">
        <f>AVERAGE(1,2.1)</f>
        <v>1.55</v>
      </c>
      <c r="R31" t="s">
        <v>159</v>
      </c>
      <c r="S31">
        <f>SQRT(1.55/3.14)</f>
        <v>0.70258848072567182</v>
      </c>
      <c r="T31" t="s">
        <v>187</v>
      </c>
    </row>
    <row r="32" spans="1:20" x14ac:dyDescent="0.35">
      <c r="A32" t="s">
        <v>193</v>
      </c>
      <c r="B32" t="s">
        <v>192</v>
      </c>
      <c r="C32" t="s">
        <v>191</v>
      </c>
      <c r="D32" t="s">
        <v>194</v>
      </c>
      <c r="I32" t="s">
        <v>184</v>
      </c>
      <c r="L32" t="s">
        <v>195</v>
      </c>
    </row>
    <row r="33" spans="1:20" x14ac:dyDescent="0.35">
      <c r="A33" t="s">
        <v>205</v>
      </c>
      <c r="B33" t="s">
        <v>207</v>
      </c>
      <c r="C33" t="s">
        <v>206</v>
      </c>
      <c r="D33" t="s">
        <v>196</v>
      </c>
      <c r="I33" t="s">
        <v>200</v>
      </c>
      <c r="L33" t="s">
        <v>197</v>
      </c>
      <c r="Q33" t="s">
        <v>198</v>
      </c>
      <c r="S33">
        <f>SQRT(87/3.14)</f>
        <v>5.2637445197717136</v>
      </c>
      <c r="T33" t="s">
        <v>199</v>
      </c>
    </row>
    <row r="34" spans="1:20" x14ac:dyDescent="0.35">
      <c r="A34" t="s">
        <v>205</v>
      </c>
      <c r="B34" t="s">
        <v>207</v>
      </c>
      <c r="C34" t="s">
        <v>206</v>
      </c>
      <c r="D34" t="s">
        <v>203</v>
      </c>
      <c r="I34" t="s">
        <v>201</v>
      </c>
      <c r="L34" t="s">
        <v>212</v>
      </c>
      <c r="Q34" t="s">
        <v>204</v>
      </c>
      <c r="S34">
        <f>SQRT(1.5/3.14)</f>
        <v>0.69116351637613715</v>
      </c>
      <c r="T34" t="s">
        <v>187</v>
      </c>
    </row>
    <row r="35" spans="1:20" ht="15.5" customHeight="1" x14ac:dyDescent="0.35">
      <c r="A35" t="s">
        <v>217</v>
      </c>
      <c r="B35" t="s">
        <v>218</v>
      </c>
      <c r="C35" s="1" t="s">
        <v>216</v>
      </c>
      <c r="D35" t="s">
        <v>208</v>
      </c>
      <c r="I35" t="s">
        <v>202</v>
      </c>
      <c r="L35" t="s">
        <v>209</v>
      </c>
      <c r="Q35">
        <v>0.3</v>
      </c>
      <c r="R35" t="s">
        <v>159</v>
      </c>
      <c r="S35">
        <f>SQRT(0.3/3.14)</f>
        <v>0.30909772123696633</v>
      </c>
      <c r="T35" t="s">
        <v>210</v>
      </c>
    </row>
    <row r="36" spans="1:20" ht="19.5" customHeight="1" x14ac:dyDescent="0.35">
      <c r="A36" t="s">
        <v>217</v>
      </c>
      <c r="B36" t="s">
        <v>218</v>
      </c>
      <c r="C36" s="1" t="s">
        <v>216</v>
      </c>
      <c r="D36" t="s">
        <v>213</v>
      </c>
      <c r="I36" t="s">
        <v>202</v>
      </c>
      <c r="L36" t="s">
        <v>211</v>
      </c>
    </row>
    <row r="37" spans="1:20" ht="21.5" customHeight="1" x14ac:dyDescent="0.35">
      <c r="A37" t="s">
        <v>217</v>
      </c>
      <c r="B37" t="s">
        <v>218</v>
      </c>
      <c r="C37" s="1" t="s">
        <v>216</v>
      </c>
      <c r="D37" t="s">
        <v>214</v>
      </c>
      <c r="I37" t="s">
        <v>202</v>
      </c>
      <c r="L37" t="s">
        <v>211</v>
      </c>
    </row>
    <row r="38" spans="1:20" ht="20.5" customHeight="1" x14ac:dyDescent="0.35">
      <c r="A38" t="s">
        <v>217</v>
      </c>
      <c r="B38" t="s">
        <v>218</v>
      </c>
      <c r="C38" s="1" t="s">
        <v>216</v>
      </c>
      <c r="D38" t="s">
        <v>194</v>
      </c>
      <c r="I38" t="s">
        <v>202</v>
      </c>
      <c r="L38" t="s">
        <v>211</v>
      </c>
    </row>
    <row r="39" spans="1:20" ht="19.5" customHeight="1" x14ac:dyDescent="0.35">
      <c r="A39" t="s">
        <v>217</v>
      </c>
      <c r="B39" t="s">
        <v>218</v>
      </c>
      <c r="C39" s="1" t="s">
        <v>216</v>
      </c>
      <c r="D39" t="s">
        <v>215</v>
      </c>
      <c r="I39" t="s">
        <v>202</v>
      </c>
      <c r="L39" t="s">
        <v>211</v>
      </c>
    </row>
    <row r="40" spans="1:20" ht="19.5" customHeight="1" x14ac:dyDescent="0.35">
      <c r="A40" t="s">
        <v>223</v>
      </c>
      <c r="B40" t="s">
        <v>224</v>
      </c>
      <c r="C40" s="1" t="s">
        <v>225</v>
      </c>
      <c r="D40" t="s">
        <v>219</v>
      </c>
      <c r="I40" t="s">
        <v>202</v>
      </c>
      <c r="L40" t="s">
        <v>221</v>
      </c>
    </row>
    <row r="41" spans="1:20" ht="19.5" customHeight="1" x14ac:dyDescent="0.35">
      <c r="A41" t="s">
        <v>223</v>
      </c>
      <c r="B41" t="s">
        <v>224</v>
      </c>
      <c r="C41" s="1" t="s">
        <v>225</v>
      </c>
      <c r="D41" t="s">
        <v>220</v>
      </c>
      <c r="I41" t="s">
        <v>202</v>
      </c>
      <c r="L41" t="s">
        <v>222</v>
      </c>
    </row>
    <row r="42" spans="1:20" ht="19.5" customHeight="1" x14ac:dyDescent="0.35">
      <c r="A42" t="s">
        <v>230</v>
      </c>
      <c r="B42" t="s">
        <v>232</v>
      </c>
      <c r="C42" s="1" t="s">
        <v>231</v>
      </c>
      <c r="D42" t="s">
        <v>226</v>
      </c>
      <c r="I42" t="s">
        <v>229</v>
      </c>
      <c r="L42" t="s">
        <v>227</v>
      </c>
      <c r="S42">
        <f>SQRT(1.96/3.14)</f>
        <v>0.79006570717634039</v>
      </c>
      <c r="T42" t="s">
        <v>228</v>
      </c>
    </row>
    <row r="43" spans="1:20" ht="19.5" customHeight="1" x14ac:dyDescent="0.35">
      <c r="A43" t="s">
        <v>235</v>
      </c>
      <c r="B43" t="s">
        <v>237</v>
      </c>
      <c r="C43" s="1" t="s">
        <v>236</v>
      </c>
      <c r="D43" t="s">
        <v>233</v>
      </c>
      <c r="I43" t="s">
        <v>202</v>
      </c>
      <c r="L43" t="s">
        <v>234</v>
      </c>
    </row>
    <row r="44" spans="1:20" ht="19.5" customHeight="1" x14ac:dyDescent="0.35">
      <c r="C44" s="1"/>
    </row>
    <row r="45" spans="1:20" ht="19.5" customHeight="1" x14ac:dyDescent="0.35">
      <c r="C45" s="1"/>
    </row>
    <row r="46" spans="1:20" ht="19.5" customHeight="1" x14ac:dyDescent="0.35">
      <c r="C46" s="1"/>
    </row>
    <row r="48" spans="1:20" x14ac:dyDescent="0.35">
      <c r="A48" t="s">
        <v>165</v>
      </c>
    </row>
    <row r="49" spans="1:4" x14ac:dyDescent="0.35">
      <c r="A49" t="s">
        <v>166</v>
      </c>
      <c r="B49" t="s">
        <v>168</v>
      </c>
      <c r="C49" t="s">
        <v>167</v>
      </c>
      <c r="D49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Leston</dc:creator>
  <cp:lastModifiedBy>Lionel Leston</cp:lastModifiedBy>
  <dcterms:created xsi:type="dcterms:W3CDTF">2015-06-05T18:17:20Z</dcterms:created>
  <dcterms:modified xsi:type="dcterms:W3CDTF">2019-11-12T18:46:29Z</dcterms:modified>
</cp:coreProperties>
</file>