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A:\WPIWork\MQP\AcousticLink\TransPowerCalculation\Impedance Cal\"/>
    </mc:Choice>
  </mc:AlternateContent>
  <xr:revisionPtr revIDLastSave="0" documentId="13_ncr:1_{D66ECFE1-A128-4613-BFE7-BF543DFA32BE}" xr6:coauthVersionLast="45" xr6:coauthVersionMax="45" xr10:uidLastSave="{00000000-0000-0000-0000-000000000000}"/>
  <bookViews>
    <workbookView xWindow="2385" yWindow="3000" windowWidth="33360" windowHeight="1543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7" i="2" l="1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O5" i="2"/>
  <c r="N5" i="2"/>
  <c r="N5" i="1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6" i="2"/>
  <c r="M5" i="2"/>
  <c r="M5" i="1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6" i="2"/>
  <c r="F7" i="2"/>
  <c r="F8" i="2"/>
  <c r="F9" i="2"/>
  <c r="F10" i="2"/>
  <c r="F11" i="2"/>
  <c r="F12" i="2"/>
  <c r="F13" i="2"/>
  <c r="F14" i="2"/>
  <c r="F15" i="2"/>
  <c r="F16" i="2"/>
  <c r="F5" i="2"/>
  <c r="D7" i="1" l="1"/>
  <c r="M7" i="1" s="1"/>
  <c r="D8" i="1"/>
  <c r="M8" i="1" s="1"/>
  <c r="D9" i="1"/>
  <c r="M9" i="1" s="1"/>
  <c r="D10" i="1"/>
  <c r="M10" i="1" s="1"/>
  <c r="D11" i="1"/>
  <c r="M11" i="1" s="1"/>
  <c r="D12" i="1"/>
  <c r="M12" i="1" s="1"/>
  <c r="D13" i="1"/>
  <c r="M13" i="1" s="1"/>
  <c r="D14" i="1"/>
  <c r="M14" i="1" s="1"/>
  <c r="D15" i="1"/>
  <c r="M15" i="1" s="1"/>
  <c r="D16" i="1"/>
  <c r="M16" i="1" s="1"/>
  <c r="D17" i="1"/>
  <c r="M17" i="1" s="1"/>
  <c r="D18" i="1"/>
  <c r="M18" i="1" s="1"/>
  <c r="D19" i="1"/>
  <c r="M19" i="1" s="1"/>
  <c r="D20" i="1"/>
  <c r="M20" i="1" s="1"/>
  <c r="D54" i="1"/>
  <c r="M54" i="1" s="1"/>
  <c r="D53" i="1"/>
  <c r="M53" i="1" s="1"/>
  <c r="D52" i="1"/>
  <c r="M52" i="1" s="1"/>
  <c r="D51" i="1"/>
  <c r="M51" i="1" s="1"/>
  <c r="D50" i="1"/>
  <c r="M50" i="1" s="1"/>
  <c r="D49" i="1"/>
  <c r="M49" i="1" s="1"/>
  <c r="D48" i="1"/>
  <c r="M48" i="1" s="1"/>
  <c r="D47" i="1"/>
  <c r="M47" i="1" s="1"/>
  <c r="D46" i="1"/>
  <c r="M46" i="1" s="1"/>
  <c r="D45" i="1"/>
  <c r="M45" i="1" s="1"/>
  <c r="D44" i="1"/>
  <c r="M44" i="1" s="1"/>
  <c r="D43" i="1"/>
  <c r="M43" i="1" s="1"/>
  <c r="D42" i="1"/>
  <c r="M42" i="1" s="1"/>
  <c r="D41" i="1"/>
  <c r="M41" i="1" s="1"/>
  <c r="D40" i="1"/>
  <c r="M40" i="1" s="1"/>
  <c r="D39" i="1"/>
  <c r="M39" i="1" s="1"/>
  <c r="D38" i="1"/>
  <c r="M38" i="1" s="1"/>
  <c r="D37" i="1"/>
  <c r="M37" i="1" s="1"/>
  <c r="D36" i="1"/>
  <c r="M36" i="1" s="1"/>
  <c r="D21" i="1"/>
  <c r="M21" i="1" s="1"/>
  <c r="D22" i="1"/>
  <c r="M22" i="1" s="1"/>
  <c r="D23" i="1"/>
  <c r="M23" i="1" s="1"/>
  <c r="D24" i="1"/>
  <c r="M24" i="1" s="1"/>
  <c r="D25" i="1"/>
  <c r="M25" i="1" s="1"/>
  <c r="D26" i="1"/>
  <c r="M26" i="1" s="1"/>
  <c r="D27" i="1"/>
  <c r="M27" i="1" s="1"/>
  <c r="D28" i="1"/>
  <c r="M28" i="1" s="1"/>
  <c r="D29" i="1"/>
  <c r="M29" i="1" s="1"/>
  <c r="D30" i="1"/>
  <c r="M30" i="1" s="1"/>
  <c r="D31" i="1"/>
  <c r="M31" i="1" s="1"/>
  <c r="D32" i="1"/>
  <c r="M32" i="1" s="1"/>
  <c r="D33" i="1"/>
  <c r="M33" i="1" s="1"/>
  <c r="D34" i="1"/>
  <c r="M34" i="1" s="1"/>
  <c r="D35" i="1"/>
  <c r="M35" i="1" s="1"/>
  <c r="E13" i="1"/>
  <c r="E16" i="1"/>
  <c r="E15" i="1"/>
  <c r="E14" i="1"/>
  <c r="D6" i="1"/>
  <c r="M6" i="1" s="1"/>
  <c r="D5" i="1"/>
  <c r="O43" i="1" l="1"/>
  <c r="N43" i="1"/>
  <c r="N20" i="1"/>
  <c r="O20" i="1"/>
  <c r="O13" i="1"/>
  <c r="N13" i="1"/>
  <c r="O24" i="1"/>
  <c r="N24" i="1"/>
  <c r="N44" i="1"/>
  <c r="O44" i="1"/>
  <c r="O19" i="1"/>
  <c r="N19" i="1"/>
  <c r="N35" i="1"/>
  <c r="O35" i="1"/>
  <c r="N23" i="1"/>
  <c r="O23" i="1"/>
  <c r="N45" i="1"/>
  <c r="O45" i="1"/>
  <c r="O18" i="1"/>
  <c r="N18" i="1"/>
  <c r="O25" i="1"/>
  <c r="N25" i="1"/>
  <c r="O22" i="1"/>
  <c r="N22" i="1"/>
  <c r="O46" i="1"/>
  <c r="N46" i="1"/>
  <c r="N17" i="1"/>
  <c r="O17" i="1"/>
  <c r="O16" i="1"/>
  <c r="N16" i="1"/>
  <c r="O47" i="1"/>
  <c r="N47" i="1"/>
  <c r="O32" i="1"/>
  <c r="N32" i="1"/>
  <c r="O36" i="1"/>
  <c r="N36" i="1"/>
  <c r="O48" i="1"/>
  <c r="N48" i="1"/>
  <c r="O31" i="1"/>
  <c r="N31" i="1"/>
  <c r="O37" i="1"/>
  <c r="N37" i="1"/>
  <c r="O49" i="1"/>
  <c r="N49" i="1"/>
  <c r="O30" i="1"/>
  <c r="N30" i="1"/>
  <c r="O38" i="1"/>
  <c r="N38" i="1"/>
  <c r="O50" i="1"/>
  <c r="N50" i="1"/>
  <c r="O34" i="1"/>
  <c r="N34" i="1"/>
  <c r="O39" i="1"/>
  <c r="N39" i="1"/>
  <c r="O51" i="1"/>
  <c r="N51" i="1"/>
  <c r="O12" i="1"/>
  <c r="N12" i="1"/>
  <c r="O11" i="1"/>
  <c r="N11" i="1"/>
  <c r="N33" i="1"/>
  <c r="O33" i="1"/>
  <c r="O5" i="1"/>
  <c r="O28" i="1"/>
  <c r="N28" i="1"/>
  <c r="O52" i="1"/>
  <c r="N52" i="1"/>
  <c r="O14" i="1"/>
  <c r="N14" i="1"/>
  <c r="O27" i="1"/>
  <c r="N27" i="1"/>
  <c r="N41" i="1"/>
  <c r="O41" i="1"/>
  <c r="N53" i="1"/>
  <c r="O53" i="1"/>
  <c r="O10" i="1"/>
  <c r="N10" i="1"/>
  <c r="N21" i="1"/>
  <c r="O21" i="1"/>
  <c r="N29" i="1"/>
  <c r="O29" i="1"/>
  <c r="O6" i="1"/>
  <c r="N6" i="1"/>
  <c r="O40" i="1"/>
  <c r="N40" i="1"/>
  <c r="O15" i="1"/>
  <c r="N15" i="1"/>
  <c r="O26" i="1"/>
  <c r="N26" i="1"/>
  <c r="O42" i="1"/>
  <c r="N42" i="1"/>
  <c r="O54" i="1"/>
  <c r="N54" i="1"/>
  <c r="O9" i="1"/>
  <c r="N9" i="1"/>
  <c r="O8" i="1"/>
  <c r="N8" i="1"/>
  <c r="O7" i="1"/>
  <c r="N7" i="1"/>
</calcChain>
</file>

<file path=xl/sharedStrings.xml><?xml version="1.0" encoding="utf-8"?>
<sst xmlns="http://schemas.openxmlformats.org/spreadsheetml/2006/main" count="21" uniqueCount="13">
  <si>
    <t>Fig 1 Circuit</t>
  </si>
  <si>
    <t>Feq (Khz)</t>
  </si>
  <si>
    <t>Vr (Prob1-Prob2) Vpp</t>
  </si>
  <si>
    <t>Current (Vr/R) (A)</t>
  </si>
  <si>
    <t>Vfish (Prob2-Gnd) Vpp (V)</t>
  </si>
  <si>
    <t>Voltage -&gt; current phase</t>
  </si>
  <si>
    <t>Vfish -&gt; Ifish angle (deg)</t>
  </si>
  <si>
    <t xml:space="preserve">Re{z} </t>
    <phoneticPr fontId="2" type="noConversion"/>
  </si>
  <si>
    <t>V/I</t>
    <phoneticPr fontId="2" type="noConversion"/>
  </si>
  <si>
    <t>Im{z}</t>
    <phoneticPr fontId="2" type="noConversion"/>
  </si>
  <si>
    <t>Resistance (ohm)</t>
  </si>
  <si>
    <t>Vcoil (Prob2-Gnd) Vpp (V)</t>
  </si>
  <si>
    <t>Im{z} of finsh finder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</si>
</sst>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_ "/>
  </numFmts>
  <fonts count="3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1" fillId="3" borderId="0" xfId="1" applyFill="1" applyAlignment="1">
      <alignment horizontal="center" wrapText="1"/>
    </xf>
    <xf numFmtId="0" fontId="1" fillId="3" borderId="0" xfId="1" applyFill="1"/>
    <xf numFmtId="0" fontId="0" fillId="3" borderId="0" xfId="0" applyFill="1" applyAlignment="1">
      <alignment horizontal="center" wrapText="1"/>
    </xf>
    <xf numFmtId="0" fontId="0" fillId="3" borderId="0" xfId="0" applyFill="1"/>
    <xf numFmtId="164" fontId="0" fillId="3" borderId="0" xfId="0" applyNumberForma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744345786563915E-2"/>
          <c:y val="0.11137426900584799"/>
          <c:w val="0.94067128837156222"/>
          <c:h val="0.792499654648432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Vfish (Prob2-Gnd) Vpp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Sheet1!$A$5:$A$54</c:f>
              <c:numCache>
                <c:formatCode>General</c:formatCode>
                <c:ptCount val="50"/>
                <c:pt idx="0">
                  <c:v>300</c:v>
                </c:pt>
                <c:pt idx="1">
                  <c:v>250</c:v>
                </c:pt>
                <c:pt idx="2">
                  <c:v>225</c:v>
                </c:pt>
                <c:pt idx="3">
                  <c:v>210</c:v>
                </c:pt>
                <c:pt idx="4">
                  <c:v>205</c:v>
                </c:pt>
                <c:pt idx="5">
                  <c:v>200</c:v>
                </c:pt>
                <c:pt idx="6">
                  <c:v>195</c:v>
                </c:pt>
                <c:pt idx="7">
                  <c:v>190</c:v>
                </c:pt>
                <c:pt idx="8">
                  <c:v>175</c:v>
                </c:pt>
                <c:pt idx="9">
                  <c:v>150</c:v>
                </c:pt>
                <c:pt idx="10">
                  <c:v>120</c:v>
                </c:pt>
                <c:pt idx="11">
                  <c:v>100</c:v>
                </c:pt>
                <c:pt idx="12">
                  <c:v>90</c:v>
                </c:pt>
                <c:pt idx="13">
                  <c:v>85</c:v>
                </c:pt>
                <c:pt idx="14">
                  <c:v>82</c:v>
                </c:pt>
                <c:pt idx="15">
                  <c:v>81.5</c:v>
                </c:pt>
                <c:pt idx="16">
                  <c:v>81</c:v>
                </c:pt>
                <c:pt idx="17">
                  <c:v>80.900000000000006</c:v>
                </c:pt>
                <c:pt idx="18">
                  <c:v>80.7</c:v>
                </c:pt>
                <c:pt idx="19">
                  <c:v>80.599999999999994</c:v>
                </c:pt>
                <c:pt idx="20">
                  <c:v>80.5</c:v>
                </c:pt>
                <c:pt idx="21">
                  <c:v>80.400000000000006</c:v>
                </c:pt>
                <c:pt idx="22">
                  <c:v>80.3</c:v>
                </c:pt>
                <c:pt idx="23">
                  <c:v>80.099999999999994</c:v>
                </c:pt>
                <c:pt idx="24">
                  <c:v>80</c:v>
                </c:pt>
                <c:pt idx="25">
                  <c:v>79.7</c:v>
                </c:pt>
                <c:pt idx="26">
                  <c:v>79.5</c:v>
                </c:pt>
                <c:pt idx="27">
                  <c:v>79</c:v>
                </c:pt>
                <c:pt idx="28">
                  <c:v>78</c:v>
                </c:pt>
                <c:pt idx="29">
                  <c:v>77.5</c:v>
                </c:pt>
                <c:pt idx="30">
                  <c:v>77.3</c:v>
                </c:pt>
                <c:pt idx="31">
                  <c:v>77.099999999999994</c:v>
                </c:pt>
                <c:pt idx="32">
                  <c:v>77</c:v>
                </c:pt>
                <c:pt idx="33">
                  <c:v>76.900000000000006</c:v>
                </c:pt>
                <c:pt idx="34">
                  <c:v>76.8</c:v>
                </c:pt>
                <c:pt idx="35">
                  <c:v>76.709999999999994</c:v>
                </c:pt>
                <c:pt idx="36">
                  <c:v>76.599999999999994</c:v>
                </c:pt>
                <c:pt idx="37">
                  <c:v>76.5</c:v>
                </c:pt>
                <c:pt idx="38">
                  <c:v>76.3</c:v>
                </c:pt>
                <c:pt idx="39">
                  <c:v>76.099999999999994</c:v>
                </c:pt>
                <c:pt idx="40">
                  <c:v>75.900000000000006</c:v>
                </c:pt>
                <c:pt idx="41">
                  <c:v>75.5</c:v>
                </c:pt>
                <c:pt idx="42">
                  <c:v>75</c:v>
                </c:pt>
                <c:pt idx="43">
                  <c:v>74</c:v>
                </c:pt>
                <c:pt idx="44">
                  <c:v>73</c:v>
                </c:pt>
                <c:pt idx="45">
                  <c:v>72</c:v>
                </c:pt>
                <c:pt idx="46">
                  <c:v>70</c:v>
                </c:pt>
                <c:pt idx="47">
                  <c:v>68</c:v>
                </c:pt>
                <c:pt idx="48">
                  <c:v>65</c:v>
                </c:pt>
                <c:pt idx="49">
                  <c:v>60</c:v>
                </c:pt>
              </c:numCache>
            </c:numRef>
          </c:xVal>
          <c:yVal>
            <c:numRef>
              <c:f>Sheet1!$B$5:$B$54</c:f>
              <c:numCache>
                <c:formatCode>General</c:formatCode>
                <c:ptCount val="50"/>
                <c:pt idx="0">
                  <c:v>3.47</c:v>
                </c:pt>
                <c:pt idx="1">
                  <c:v>4.3</c:v>
                </c:pt>
                <c:pt idx="2">
                  <c:v>4.3620000000000001</c:v>
                </c:pt>
                <c:pt idx="3">
                  <c:v>4.58</c:v>
                </c:pt>
                <c:pt idx="4">
                  <c:v>3.956</c:v>
                </c:pt>
                <c:pt idx="5">
                  <c:v>3.77</c:v>
                </c:pt>
                <c:pt idx="6">
                  <c:v>4.1390000000000002</c:v>
                </c:pt>
                <c:pt idx="7">
                  <c:v>4.4039999999999999</c:v>
                </c:pt>
                <c:pt idx="8">
                  <c:v>4.71</c:v>
                </c:pt>
                <c:pt idx="9">
                  <c:v>5.7</c:v>
                </c:pt>
                <c:pt idx="10">
                  <c:v>6.21</c:v>
                </c:pt>
                <c:pt idx="11">
                  <c:v>7.38</c:v>
                </c:pt>
                <c:pt idx="12">
                  <c:v>8.01</c:v>
                </c:pt>
                <c:pt idx="13">
                  <c:v>8.2799999999999994</c:v>
                </c:pt>
                <c:pt idx="14">
                  <c:v>8.39</c:v>
                </c:pt>
                <c:pt idx="15">
                  <c:v>8.2100000000000009</c:v>
                </c:pt>
                <c:pt idx="16">
                  <c:v>8.07</c:v>
                </c:pt>
                <c:pt idx="17">
                  <c:v>8.0150000000000006</c:v>
                </c:pt>
                <c:pt idx="18">
                  <c:v>7.92</c:v>
                </c:pt>
                <c:pt idx="19">
                  <c:v>7.8789999999999996</c:v>
                </c:pt>
                <c:pt idx="20">
                  <c:v>7.7889999999999997</c:v>
                </c:pt>
                <c:pt idx="21">
                  <c:v>7.7619999999999996</c:v>
                </c:pt>
                <c:pt idx="22">
                  <c:v>7.6970000000000001</c:v>
                </c:pt>
                <c:pt idx="23">
                  <c:v>7.5250000000000004</c:v>
                </c:pt>
                <c:pt idx="24">
                  <c:v>7.4290000000000003</c:v>
                </c:pt>
                <c:pt idx="25">
                  <c:v>7.1029999999999998</c:v>
                </c:pt>
                <c:pt idx="26">
                  <c:v>6.8840000000000003</c:v>
                </c:pt>
                <c:pt idx="27">
                  <c:v>6.0970000000000004</c:v>
                </c:pt>
                <c:pt idx="28">
                  <c:v>4.0460000000000003</c:v>
                </c:pt>
                <c:pt idx="29">
                  <c:v>3.1339999999999999</c:v>
                </c:pt>
                <c:pt idx="30">
                  <c:v>2.7679999999999998</c:v>
                </c:pt>
                <c:pt idx="31">
                  <c:v>2.4929999999999999</c:v>
                </c:pt>
                <c:pt idx="32">
                  <c:v>2.41</c:v>
                </c:pt>
                <c:pt idx="33">
                  <c:v>2.3260000000000001</c:v>
                </c:pt>
                <c:pt idx="34">
                  <c:v>2.2290000000000001</c:v>
                </c:pt>
                <c:pt idx="35">
                  <c:v>2.1854</c:v>
                </c:pt>
                <c:pt idx="36">
                  <c:v>2.1419999999999999</c:v>
                </c:pt>
                <c:pt idx="37">
                  <c:v>2.1549999999999998</c:v>
                </c:pt>
                <c:pt idx="38">
                  <c:v>2.1739999999999999</c:v>
                </c:pt>
                <c:pt idx="39">
                  <c:v>2.2599999999999998</c:v>
                </c:pt>
                <c:pt idx="40">
                  <c:v>2.3929999999999998</c:v>
                </c:pt>
                <c:pt idx="41">
                  <c:v>2.73</c:v>
                </c:pt>
                <c:pt idx="42">
                  <c:v>3.2</c:v>
                </c:pt>
                <c:pt idx="43">
                  <c:v>4.101</c:v>
                </c:pt>
                <c:pt idx="44">
                  <c:v>4.7759999999999998</c:v>
                </c:pt>
                <c:pt idx="45">
                  <c:v>5.3250000000000002</c:v>
                </c:pt>
                <c:pt idx="46">
                  <c:v>6.4450000000000003</c:v>
                </c:pt>
                <c:pt idx="47">
                  <c:v>6.6210000000000004</c:v>
                </c:pt>
                <c:pt idx="48">
                  <c:v>7.0629999999999997</c:v>
                </c:pt>
                <c:pt idx="49">
                  <c:v>7.609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58-414C-A151-081C55CB1687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Vr (Prob1-Prob2) Vpp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Sheet1!$A$5:$A$54</c:f>
              <c:numCache>
                <c:formatCode>General</c:formatCode>
                <c:ptCount val="50"/>
                <c:pt idx="0">
                  <c:v>300</c:v>
                </c:pt>
                <c:pt idx="1">
                  <c:v>250</c:v>
                </c:pt>
                <c:pt idx="2">
                  <c:v>225</c:v>
                </c:pt>
                <c:pt idx="3">
                  <c:v>210</c:v>
                </c:pt>
                <c:pt idx="4">
                  <c:v>205</c:v>
                </c:pt>
                <c:pt idx="5">
                  <c:v>200</c:v>
                </c:pt>
                <c:pt idx="6">
                  <c:v>195</c:v>
                </c:pt>
                <c:pt idx="7">
                  <c:v>190</c:v>
                </c:pt>
                <c:pt idx="8">
                  <c:v>175</c:v>
                </c:pt>
                <c:pt idx="9">
                  <c:v>150</c:v>
                </c:pt>
                <c:pt idx="10">
                  <c:v>120</c:v>
                </c:pt>
                <c:pt idx="11">
                  <c:v>100</c:v>
                </c:pt>
                <c:pt idx="12">
                  <c:v>90</c:v>
                </c:pt>
                <c:pt idx="13">
                  <c:v>85</c:v>
                </c:pt>
                <c:pt idx="14">
                  <c:v>82</c:v>
                </c:pt>
                <c:pt idx="15">
                  <c:v>81.5</c:v>
                </c:pt>
                <c:pt idx="16">
                  <c:v>81</c:v>
                </c:pt>
                <c:pt idx="17">
                  <c:v>80.900000000000006</c:v>
                </c:pt>
                <c:pt idx="18">
                  <c:v>80.7</c:v>
                </c:pt>
                <c:pt idx="19">
                  <c:v>80.599999999999994</c:v>
                </c:pt>
                <c:pt idx="20">
                  <c:v>80.5</c:v>
                </c:pt>
                <c:pt idx="21">
                  <c:v>80.400000000000006</c:v>
                </c:pt>
                <c:pt idx="22">
                  <c:v>80.3</c:v>
                </c:pt>
                <c:pt idx="23">
                  <c:v>80.099999999999994</c:v>
                </c:pt>
                <c:pt idx="24">
                  <c:v>80</c:v>
                </c:pt>
                <c:pt idx="25">
                  <c:v>79.7</c:v>
                </c:pt>
                <c:pt idx="26">
                  <c:v>79.5</c:v>
                </c:pt>
                <c:pt idx="27">
                  <c:v>79</c:v>
                </c:pt>
                <c:pt idx="28">
                  <c:v>78</c:v>
                </c:pt>
                <c:pt idx="29">
                  <c:v>77.5</c:v>
                </c:pt>
                <c:pt idx="30">
                  <c:v>77.3</c:v>
                </c:pt>
                <c:pt idx="31">
                  <c:v>77.099999999999994</c:v>
                </c:pt>
                <c:pt idx="32">
                  <c:v>77</c:v>
                </c:pt>
                <c:pt idx="33">
                  <c:v>76.900000000000006</c:v>
                </c:pt>
                <c:pt idx="34">
                  <c:v>76.8</c:v>
                </c:pt>
                <c:pt idx="35">
                  <c:v>76.709999999999994</c:v>
                </c:pt>
                <c:pt idx="36">
                  <c:v>76.599999999999994</c:v>
                </c:pt>
                <c:pt idx="37">
                  <c:v>76.5</c:v>
                </c:pt>
                <c:pt idx="38">
                  <c:v>76.3</c:v>
                </c:pt>
                <c:pt idx="39">
                  <c:v>76.099999999999994</c:v>
                </c:pt>
                <c:pt idx="40">
                  <c:v>75.900000000000006</c:v>
                </c:pt>
                <c:pt idx="41">
                  <c:v>75.5</c:v>
                </c:pt>
                <c:pt idx="42">
                  <c:v>75</c:v>
                </c:pt>
                <c:pt idx="43">
                  <c:v>74</c:v>
                </c:pt>
                <c:pt idx="44">
                  <c:v>73</c:v>
                </c:pt>
                <c:pt idx="45">
                  <c:v>72</c:v>
                </c:pt>
                <c:pt idx="46">
                  <c:v>70</c:v>
                </c:pt>
                <c:pt idx="47">
                  <c:v>68</c:v>
                </c:pt>
                <c:pt idx="48">
                  <c:v>65</c:v>
                </c:pt>
                <c:pt idx="49">
                  <c:v>60</c:v>
                </c:pt>
              </c:numCache>
            </c:numRef>
          </c:xVal>
          <c:yVal>
            <c:numRef>
              <c:f>Sheet1!$C$5:$C$54</c:f>
              <c:numCache>
                <c:formatCode>General</c:formatCode>
                <c:ptCount val="50"/>
                <c:pt idx="0">
                  <c:v>8.7200000000000006</c:v>
                </c:pt>
                <c:pt idx="1">
                  <c:v>7.95</c:v>
                </c:pt>
                <c:pt idx="2">
                  <c:v>8.15</c:v>
                </c:pt>
                <c:pt idx="3">
                  <c:v>7.0739999999999998</c:v>
                </c:pt>
                <c:pt idx="4">
                  <c:v>7.4109999999999996</c:v>
                </c:pt>
                <c:pt idx="5">
                  <c:v>7.93</c:v>
                </c:pt>
                <c:pt idx="6">
                  <c:v>8.0739999999999998</c:v>
                </c:pt>
                <c:pt idx="7">
                  <c:v>7.9690000000000003</c:v>
                </c:pt>
                <c:pt idx="8">
                  <c:v>7.88</c:v>
                </c:pt>
                <c:pt idx="9">
                  <c:v>7.53</c:v>
                </c:pt>
                <c:pt idx="10">
                  <c:v>7.08</c:v>
                </c:pt>
                <c:pt idx="11">
                  <c:v>6.01</c:v>
                </c:pt>
                <c:pt idx="12">
                  <c:v>4.8899999999999997</c:v>
                </c:pt>
                <c:pt idx="13">
                  <c:v>3.79</c:v>
                </c:pt>
                <c:pt idx="14">
                  <c:v>2.19</c:v>
                </c:pt>
                <c:pt idx="15">
                  <c:v>1.85</c:v>
                </c:pt>
                <c:pt idx="16">
                  <c:v>1.69</c:v>
                </c:pt>
                <c:pt idx="17">
                  <c:v>1.708</c:v>
                </c:pt>
                <c:pt idx="18">
                  <c:v>1.74</c:v>
                </c:pt>
                <c:pt idx="19">
                  <c:v>1.804</c:v>
                </c:pt>
                <c:pt idx="20">
                  <c:v>1.8720000000000001</c:v>
                </c:pt>
                <c:pt idx="21">
                  <c:v>1.952</c:v>
                </c:pt>
                <c:pt idx="22">
                  <c:v>2.044</c:v>
                </c:pt>
                <c:pt idx="23">
                  <c:v>2.2549999999999999</c:v>
                </c:pt>
                <c:pt idx="24">
                  <c:v>2.411</c:v>
                </c:pt>
                <c:pt idx="25">
                  <c:v>2.8690000000000002</c:v>
                </c:pt>
                <c:pt idx="26">
                  <c:v>3.2170000000000001</c:v>
                </c:pt>
                <c:pt idx="27">
                  <c:v>4.1210000000000004</c:v>
                </c:pt>
                <c:pt idx="28">
                  <c:v>5.9219999999999997</c:v>
                </c:pt>
                <c:pt idx="29">
                  <c:v>6.6210000000000004</c:v>
                </c:pt>
                <c:pt idx="30">
                  <c:v>6.84</c:v>
                </c:pt>
                <c:pt idx="31">
                  <c:v>7.0590000000000002</c:v>
                </c:pt>
                <c:pt idx="32">
                  <c:v>7.141</c:v>
                </c:pt>
                <c:pt idx="33">
                  <c:v>7.2220000000000004</c:v>
                </c:pt>
                <c:pt idx="34">
                  <c:v>7.3029999999999999</c:v>
                </c:pt>
                <c:pt idx="35">
                  <c:v>7.335</c:v>
                </c:pt>
                <c:pt idx="36">
                  <c:v>7.367</c:v>
                </c:pt>
                <c:pt idx="37">
                  <c:v>7.4420000000000002</c:v>
                </c:pt>
                <c:pt idx="38">
                  <c:v>7.5750000000000002</c:v>
                </c:pt>
                <c:pt idx="39">
                  <c:v>7.609</c:v>
                </c:pt>
                <c:pt idx="40">
                  <c:v>7.7009999999999996</c:v>
                </c:pt>
                <c:pt idx="41">
                  <c:v>7.7720000000000002</c:v>
                </c:pt>
                <c:pt idx="42">
                  <c:v>7.7720000000000002</c:v>
                </c:pt>
                <c:pt idx="43">
                  <c:v>7.7279999999999998</c:v>
                </c:pt>
                <c:pt idx="44">
                  <c:v>7.5979999999999999</c:v>
                </c:pt>
                <c:pt idx="45">
                  <c:v>7.4240000000000004</c:v>
                </c:pt>
                <c:pt idx="46">
                  <c:v>7.11</c:v>
                </c:pt>
                <c:pt idx="47">
                  <c:v>6.7690000000000001</c:v>
                </c:pt>
                <c:pt idx="48">
                  <c:v>6.391</c:v>
                </c:pt>
                <c:pt idx="49">
                  <c:v>5.7869999999999999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58-414C-A151-081C55CB1687}"/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Vfish -&gt; Ifish angle (deg)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Sheet1!$A$5:$A$54</c:f>
              <c:numCache>
                <c:formatCode>General</c:formatCode>
                <c:ptCount val="50"/>
                <c:pt idx="0">
                  <c:v>300</c:v>
                </c:pt>
                <c:pt idx="1">
                  <c:v>250</c:v>
                </c:pt>
                <c:pt idx="2">
                  <c:v>225</c:v>
                </c:pt>
                <c:pt idx="3">
                  <c:v>210</c:v>
                </c:pt>
                <c:pt idx="4">
                  <c:v>205</c:v>
                </c:pt>
                <c:pt idx="5">
                  <c:v>200</c:v>
                </c:pt>
                <c:pt idx="6">
                  <c:v>195</c:v>
                </c:pt>
                <c:pt idx="7">
                  <c:v>190</c:v>
                </c:pt>
                <c:pt idx="8">
                  <c:v>175</c:v>
                </c:pt>
                <c:pt idx="9">
                  <c:v>150</c:v>
                </c:pt>
                <c:pt idx="10">
                  <c:v>120</c:v>
                </c:pt>
                <c:pt idx="11">
                  <c:v>100</c:v>
                </c:pt>
                <c:pt idx="12">
                  <c:v>90</c:v>
                </c:pt>
                <c:pt idx="13">
                  <c:v>85</c:v>
                </c:pt>
                <c:pt idx="14">
                  <c:v>82</c:v>
                </c:pt>
                <c:pt idx="15">
                  <c:v>81.5</c:v>
                </c:pt>
                <c:pt idx="16">
                  <c:v>81</c:v>
                </c:pt>
                <c:pt idx="17">
                  <c:v>80.900000000000006</c:v>
                </c:pt>
                <c:pt idx="18">
                  <c:v>80.7</c:v>
                </c:pt>
                <c:pt idx="19">
                  <c:v>80.599999999999994</c:v>
                </c:pt>
                <c:pt idx="20">
                  <c:v>80.5</c:v>
                </c:pt>
                <c:pt idx="21">
                  <c:v>80.400000000000006</c:v>
                </c:pt>
                <c:pt idx="22">
                  <c:v>80.3</c:v>
                </c:pt>
                <c:pt idx="23">
                  <c:v>80.099999999999994</c:v>
                </c:pt>
                <c:pt idx="24">
                  <c:v>80</c:v>
                </c:pt>
                <c:pt idx="25">
                  <c:v>79.7</c:v>
                </c:pt>
                <c:pt idx="26">
                  <c:v>79.5</c:v>
                </c:pt>
                <c:pt idx="27">
                  <c:v>79</c:v>
                </c:pt>
                <c:pt idx="28">
                  <c:v>78</c:v>
                </c:pt>
                <c:pt idx="29">
                  <c:v>77.5</c:v>
                </c:pt>
                <c:pt idx="30">
                  <c:v>77.3</c:v>
                </c:pt>
                <c:pt idx="31">
                  <c:v>77.099999999999994</c:v>
                </c:pt>
                <c:pt idx="32">
                  <c:v>77</c:v>
                </c:pt>
                <c:pt idx="33">
                  <c:v>76.900000000000006</c:v>
                </c:pt>
                <c:pt idx="34">
                  <c:v>76.8</c:v>
                </c:pt>
                <c:pt idx="35">
                  <c:v>76.709999999999994</c:v>
                </c:pt>
                <c:pt idx="36">
                  <c:v>76.599999999999994</c:v>
                </c:pt>
                <c:pt idx="37">
                  <c:v>76.5</c:v>
                </c:pt>
                <c:pt idx="38">
                  <c:v>76.3</c:v>
                </c:pt>
                <c:pt idx="39">
                  <c:v>76.099999999999994</c:v>
                </c:pt>
                <c:pt idx="40">
                  <c:v>75.900000000000006</c:v>
                </c:pt>
                <c:pt idx="41">
                  <c:v>75.5</c:v>
                </c:pt>
                <c:pt idx="42">
                  <c:v>75</c:v>
                </c:pt>
                <c:pt idx="43">
                  <c:v>74</c:v>
                </c:pt>
                <c:pt idx="44">
                  <c:v>73</c:v>
                </c:pt>
                <c:pt idx="45">
                  <c:v>72</c:v>
                </c:pt>
                <c:pt idx="46">
                  <c:v>70</c:v>
                </c:pt>
                <c:pt idx="47">
                  <c:v>68</c:v>
                </c:pt>
                <c:pt idx="48">
                  <c:v>65</c:v>
                </c:pt>
                <c:pt idx="49">
                  <c:v>60</c:v>
                </c:pt>
              </c:numCache>
            </c:numRef>
          </c:xVal>
          <c:yVal>
            <c:numRef>
              <c:f>Sheet1!$E$5:$E$54</c:f>
              <c:numCache>
                <c:formatCode>General</c:formatCode>
                <c:ptCount val="50"/>
                <c:pt idx="0">
                  <c:v>-89.2</c:v>
                </c:pt>
                <c:pt idx="1">
                  <c:v>-80.099999999999994</c:v>
                </c:pt>
                <c:pt idx="2">
                  <c:v>-86.1</c:v>
                </c:pt>
                <c:pt idx="3">
                  <c:v>-71.099999999999994</c:v>
                </c:pt>
                <c:pt idx="4">
                  <c:v>-69.5</c:v>
                </c:pt>
                <c:pt idx="5">
                  <c:v>-75.52</c:v>
                </c:pt>
                <c:pt idx="6">
                  <c:v>-82.7</c:v>
                </c:pt>
                <c:pt idx="7">
                  <c:v>-83.8</c:v>
                </c:pt>
                <c:pt idx="8">
                  <c:v>-84.089999999999975</c:v>
                </c:pt>
                <c:pt idx="9">
                  <c:v>-83.88</c:v>
                </c:pt>
                <c:pt idx="10">
                  <c:v>-84.45999999999998</c:v>
                </c:pt>
                <c:pt idx="11">
                  <c:v>-87.5</c:v>
                </c:pt>
                <c:pt idx="12">
                  <c:v>-84.58</c:v>
                </c:pt>
                <c:pt idx="13">
                  <c:v>-76.760000000000005</c:v>
                </c:pt>
                <c:pt idx="14">
                  <c:v>-54.11</c:v>
                </c:pt>
                <c:pt idx="15">
                  <c:v>-39.770000000000003</c:v>
                </c:pt>
                <c:pt idx="16">
                  <c:v>-18.010000000000002</c:v>
                </c:pt>
                <c:pt idx="17">
                  <c:v>-13.6</c:v>
                </c:pt>
                <c:pt idx="18">
                  <c:v>-5.4</c:v>
                </c:pt>
                <c:pt idx="19">
                  <c:v>0.6</c:v>
                </c:pt>
                <c:pt idx="20">
                  <c:v>4.3</c:v>
                </c:pt>
                <c:pt idx="21">
                  <c:v>9.3000000000000007</c:v>
                </c:pt>
                <c:pt idx="22">
                  <c:v>12.6</c:v>
                </c:pt>
                <c:pt idx="23">
                  <c:v>20.100000000000001</c:v>
                </c:pt>
                <c:pt idx="24">
                  <c:v>22.9</c:v>
                </c:pt>
                <c:pt idx="25">
                  <c:v>31.2</c:v>
                </c:pt>
                <c:pt idx="26">
                  <c:v>34.5</c:v>
                </c:pt>
                <c:pt idx="27">
                  <c:v>38.9</c:v>
                </c:pt>
                <c:pt idx="28">
                  <c:v>34.799999999999997</c:v>
                </c:pt>
                <c:pt idx="29">
                  <c:v>24.9</c:v>
                </c:pt>
                <c:pt idx="30">
                  <c:v>18.7</c:v>
                </c:pt>
                <c:pt idx="31">
                  <c:v>10.5</c:v>
                </c:pt>
                <c:pt idx="32">
                  <c:v>6.4</c:v>
                </c:pt>
                <c:pt idx="33">
                  <c:v>1.6</c:v>
                </c:pt>
                <c:pt idx="34">
                  <c:v>-3.1</c:v>
                </c:pt>
                <c:pt idx="35">
                  <c:v>-8.4</c:v>
                </c:pt>
                <c:pt idx="36">
                  <c:v>-13.9</c:v>
                </c:pt>
                <c:pt idx="37">
                  <c:v>-18.899999999999999</c:v>
                </c:pt>
                <c:pt idx="38">
                  <c:v>-29.4</c:v>
                </c:pt>
                <c:pt idx="39">
                  <c:v>-38.4</c:v>
                </c:pt>
                <c:pt idx="40">
                  <c:v>-45.9</c:v>
                </c:pt>
                <c:pt idx="41">
                  <c:v>-58.1</c:v>
                </c:pt>
                <c:pt idx="42">
                  <c:v>-67.099999999999994</c:v>
                </c:pt>
                <c:pt idx="43">
                  <c:v>-76.5</c:v>
                </c:pt>
                <c:pt idx="44">
                  <c:v>-81.599999999999994</c:v>
                </c:pt>
                <c:pt idx="45">
                  <c:v>-84.3</c:v>
                </c:pt>
                <c:pt idx="46">
                  <c:v>-86.5</c:v>
                </c:pt>
                <c:pt idx="47">
                  <c:v>-87.4</c:v>
                </c:pt>
                <c:pt idx="48">
                  <c:v>-88.1</c:v>
                </c:pt>
                <c:pt idx="49">
                  <c:v>-88.1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58-414C-A151-081C55CB1687}"/>
            </c:ext>
          </c:extLst>
        </c:ser>
        <c:ser>
          <c:idx val="3"/>
          <c:order val="3"/>
          <c:tx>
            <c:strRef>
              <c:f>Sheet1!$D$4</c:f>
              <c:strCache>
                <c:ptCount val="1"/>
                <c:pt idx="0">
                  <c:v>Current (Vr/R) (A)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Sheet1!$A$5:$A$54</c:f>
              <c:numCache>
                <c:formatCode>General</c:formatCode>
                <c:ptCount val="50"/>
                <c:pt idx="0">
                  <c:v>300</c:v>
                </c:pt>
                <c:pt idx="1">
                  <c:v>250</c:v>
                </c:pt>
                <c:pt idx="2">
                  <c:v>225</c:v>
                </c:pt>
                <c:pt idx="3">
                  <c:v>210</c:v>
                </c:pt>
                <c:pt idx="4">
                  <c:v>205</c:v>
                </c:pt>
                <c:pt idx="5">
                  <c:v>200</c:v>
                </c:pt>
                <c:pt idx="6">
                  <c:v>195</c:v>
                </c:pt>
                <c:pt idx="7">
                  <c:v>190</c:v>
                </c:pt>
                <c:pt idx="8">
                  <c:v>175</c:v>
                </c:pt>
                <c:pt idx="9">
                  <c:v>150</c:v>
                </c:pt>
                <c:pt idx="10">
                  <c:v>120</c:v>
                </c:pt>
                <c:pt idx="11">
                  <c:v>100</c:v>
                </c:pt>
                <c:pt idx="12">
                  <c:v>90</c:v>
                </c:pt>
                <c:pt idx="13">
                  <c:v>85</c:v>
                </c:pt>
                <c:pt idx="14">
                  <c:v>82</c:v>
                </c:pt>
                <c:pt idx="15">
                  <c:v>81.5</c:v>
                </c:pt>
                <c:pt idx="16">
                  <c:v>81</c:v>
                </c:pt>
                <c:pt idx="17">
                  <c:v>80.900000000000006</c:v>
                </c:pt>
                <c:pt idx="18">
                  <c:v>80.7</c:v>
                </c:pt>
                <c:pt idx="19">
                  <c:v>80.599999999999994</c:v>
                </c:pt>
                <c:pt idx="20">
                  <c:v>80.5</c:v>
                </c:pt>
                <c:pt idx="21">
                  <c:v>80.400000000000006</c:v>
                </c:pt>
                <c:pt idx="22">
                  <c:v>80.3</c:v>
                </c:pt>
                <c:pt idx="23">
                  <c:v>80.099999999999994</c:v>
                </c:pt>
                <c:pt idx="24">
                  <c:v>80</c:v>
                </c:pt>
                <c:pt idx="25">
                  <c:v>79.7</c:v>
                </c:pt>
                <c:pt idx="26">
                  <c:v>79.5</c:v>
                </c:pt>
                <c:pt idx="27">
                  <c:v>79</c:v>
                </c:pt>
                <c:pt idx="28">
                  <c:v>78</c:v>
                </c:pt>
                <c:pt idx="29">
                  <c:v>77.5</c:v>
                </c:pt>
                <c:pt idx="30">
                  <c:v>77.3</c:v>
                </c:pt>
                <c:pt idx="31">
                  <c:v>77.099999999999994</c:v>
                </c:pt>
                <c:pt idx="32">
                  <c:v>77</c:v>
                </c:pt>
                <c:pt idx="33">
                  <c:v>76.900000000000006</c:v>
                </c:pt>
                <c:pt idx="34">
                  <c:v>76.8</c:v>
                </c:pt>
                <c:pt idx="35">
                  <c:v>76.709999999999994</c:v>
                </c:pt>
                <c:pt idx="36">
                  <c:v>76.599999999999994</c:v>
                </c:pt>
                <c:pt idx="37">
                  <c:v>76.5</c:v>
                </c:pt>
                <c:pt idx="38">
                  <c:v>76.3</c:v>
                </c:pt>
                <c:pt idx="39">
                  <c:v>76.099999999999994</c:v>
                </c:pt>
                <c:pt idx="40">
                  <c:v>75.900000000000006</c:v>
                </c:pt>
                <c:pt idx="41">
                  <c:v>75.5</c:v>
                </c:pt>
                <c:pt idx="42">
                  <c:v>75</c:v>
                </c:pt>
                <c:pt idx="43">
                  <c:v>74</c:v>
                </c:pt>
                <c:pt idx="44">
                  <c:v>73</c:v>
                </c:pt>
                <c:pt idx="45">
                  <c:v>72</c:v>
                </c:pt>
                <c:pt idx="46">
                  <c:v>70</c:v>
                </c:pt>
                <c:pt idx="47">
                  <c:v>68</c:v>
                </c:pt>
                <c:pt idx="48">
                  <c:v>65</c:v>
                </c:pt>
                <c:pt idx="49">
                  <c:v>60</c:v>
                </c:pt>
              </c:numCache>
            </c:numRef>
          </c:xVal>
          <c:yVal>
            <c:numRef>
              <c:f>Sheet1!$D$5:$D$54</c:f>
              <c:numCache>
                <c:formatCode>General</c:formatCode>
                <c:ptCount val="50"/>
                <c:pt idx="0">
                  <c:v>8.7200000000000003E-3</c:v>
                </c:pt>
                <c:pt idx="1">
                  <c:v>7.9500000000000005E-3</c:v>
                </c:pt>
                <c:pt idx="2">
                  <c:v>8.150000000000001E-3</c:v>
                </c:pt>
                <c:pt idx="3">
                  <c:v>7.0739999999999996E-3</c:v>
                </c:pt>
                <c:pt idx="4">
                  <c:v>7.4109999999999992E-3</c:v>
                </c:pt>
                <c:pt idx="5">
                  <c:v>7.9299999999999995E-3</c:v>
                </c:pt>
                <c:pt idx="6">
                  <c:v>8.0739999999999996E-3</c:v>
                </c:pt>
                <c:pt idx="7">
                  <c:v>7.9690000000000004E-3</c:v>
                </c:pt>
                <c:pt idx="8">
                  <c:v>7.8799999999999999E-3</c:v>
                </c:pt>
                <c:pt idx="9">
                  <c:v>7.5300000000000002E-3</c:v>
                </c:pt>
                <c:pt idx="10">
                  <c:v>7.0800000000000004E-3</c:v>
                </c:pt>
                <c:pt idx="11">
                  <c:v>6.0099999999999997E-3</c:v>
                </c:pt>
                <c:pt idx="12">
                  <c:v>4.8899999999999994E-3</c:v>
                </c:pt>
                <c:pt idx="13">
                  <c:v>3.79E-3</c:v>
                </c:pt>
                <c:pt idx="14">
                  <c:v>2.1900000000000001E-3</c:v>
                </c:pt>
                <c:pt idx="15">
                  <c:v>1.8500000000000001E-3</c:v>
                </c:pt>
                <c:pt idx="16">
                  <c:v>1.6899999999999999E-3</c:v>
                </c:pt>
                <c:pt idx="17">
                  <c:v>1.7079999999999999E-3</c:v>
                </c:pt>
                <c:pt idx="18">
                  <c:v>1.74E-3</c:v>
                </c:pt>
                <c:pt idx="19">
                  <c:v>1.804E-3</c:v>
                </c:pt>
                <c:pt idx="20">
                  <c:v>1.8720000000000002E-3</c:v>
                </c:pt>
                <c:pt idx="21">
                  <c:v>1.952E-3</c:v>
                </c:pt>
                <c:pt idx="22">
                  <c:v>2.0440000000000002E-3</c:v>
                </c:pt>
                <c:pt idx="23">
                  <c:v>2.2550000000000001E-3</c:v>
                </c:pt>
                <c:pt idx="24">
                  <c:v>2.4109999999999999E-3</c:v>
                </c:pt>
                <c:pt idx="25">
                  <c:v>2.869E-3</c:v>
                </c:pt>
                <c:pt idx="26">
                  <c:v>3.2170000000000002E-3</c:v>
                </c:pt>
                <c:pt idx="27">
                  <c:v>4.1210000000000005E-3</c:v>
                </c:pt>
                <c:pt idx="28">
                  <c:v>5.9219999999999993E-3</c:v>
                </c:pt>
                <c:pt idx="29">
                  <c:v>6.6210000000000001E-3</c:v>
                </c:pt>
                <c:pt idx="30">
                  <c:v>6.8399999999999997E-3</c:v>
                </c:pt>
                <c:pt idx="31">
                  <c:v>7.0590000000000002E-3</c:v>
                </c:pt>
                <c:pt idx="32">
                  <c:v>7.1409999999999998E-3</c:v>
                </c:pt>
                <c:pt idx="33">
                  <c:v>7.2220000000000001E-3</c:v>
                </c:pt>
                <c:pt idx="34">
                  <c:v>7.3029999999999996E-3</c:v>
                </c:pt>
                <c:pt idx="35">
                  <c:v>7.3350000000000004E-3</c:v>
                </c:pt>
                <c:pt idx="36">
                  <c:v>7.3670000000000003E-3</c:v>
                </c:pt>
                <c:pt idx="37">
                  <c:v>7.4419999999999998E-3</c:v>
                </c:pt>
                <c:pt idx="38">
                  <c:v>7.5750000000000001E-3</c:v>
                </c:pt>
                <c:pt idx="39">
                  <c:v>7.6090000000000003E-3</c:v>
                </c:pt>
                <c:pt idx="40">
                  <c:v>7.7009999999999995E-3</c:v>
                </c:pt>
                <c:pt idx="41">
                  <c:v>7.7720000000000003E-3</c:v>
                </c:pt>
                <c:pt idx="42">
                  <c:v>7.7720000000000003E-3</c:v>
                </c:pt>
                <c:pt idx="43">
                  <c:v>7.7279999999999996E-3</c:v>
                </c:pt>
                <c:pt idx="44">
                  <c:v>7.5979999999999997E-3</c:v>
                </c:pt>
                <c:pt idx="45">
                  <c:v>7.424E-3</c:v>
                </c:pt>
                <c:pt idx="46">
                  <c:v>7.11E-3</c:v>
                </c:pt>
                <c:pt idx="47">
                  <c:v>6.7689999999999998E-3</c:v>
                </c:pt>
                <c:pt idx="48">
                  <c:v>6.391E-3</c:v>
                </c:pt>
                <c:pt idx="49">
                  <c:v>5.7869999999999996E-3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58-414C-A151-081C55CB1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717600"/>
        <c:axId val="1278790128"/>
      </c:scatterChart>
      <c:valAx>
        <c:axId val="127171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790128"/>
        <c:crosses val="autoZero"/>
        <c:crossBetween val="midCat"/>
      </c:valAx>
      <c:valAx>
        <c:axId val="127879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71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152401</xdr:colOff>
      <xdr:row>2</xdr:row>
      <xdr:rowOff>239130</xdr:rowOff>
    </xdr:from>
    <xdr:to>
      <xdr:col>10</xdr:col>
      <xdr:colOff>215161</xdr:colOff>
      <xdr:row>18</xdr:row>
      <xdr:rowOff>33618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61BBA8E-6802-4D40-83B3-5B3A4167B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8519" y="586512"/>
          <a:ext cx="3312466" cy="2932135"/>
        </a:xfrm>
        <a:prstGeom prst="rect">
          <a:avLst/>
        </a:prstGeom>
      </xdr:spPr>
    </xdr:pic>
    <xdr:clientData/>
  </xdr:twoCellAnchor>
  <xdr:twoCellAnchor>
    <xdr:from>
      <xdr:col>0</xdr:col>
      <xdr:colOff>197224</xdr:colOff>
      <xdr:row>54</xdr:row>
      <xdr:rowOff>120464</xdr:rowOff>
    </xdr:from>
    <xdr:to>
      <xdr:col>7</xdr:col>
      <xdr:colOff>560294</xdr:colOff>
      <xdr:row>70</xdr:row>
      <xdr:rowOff>84044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33350C-F374-4536-91A3-0F803AA35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116541</xdr:colOff>
      <xdr:row>74</xdr:row>
      <xdr:rowOff>15130</xdr:rowOff>
    </xdr:from>
    <xdr:to>
      <xdr:col>2</xdr:col>
      <xdr:colOff>862853</xdr:colOff>
      <xdr:row>84</xdr:row>
      <xdr:rowOff>80852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5DAFED2-7F5C-4653-BF2B-48C75F4B8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541" y="13226865"/>
          <a:ext cx="2326341" cy="1802634"/>
        </a:xfrm>
        <a:prstGeom prst="rect">
          <a:avLst/>
        </a:prstGeom>
      </xdr:spPr>
    </xdr:pic>
    <xdr:clientData/>
  </xdr:twoCellAnchor>
  <xdr:twoCellAnchor editAs="oneCell">
    <xdr:from>
      <xdr:col>5</xdr:col>
      <xdr:colOff>125329</xdr:colOff>
      <xdr:row>19</xdr:row>
      <xdr:rowOff>70184</xdr:rowOff>
    </xdr:from>
    <xdr:to>
      <xdr:col>11</xdr:col>
      <xdr:colOff>350129</xdr:colOff>
      <xdr:row>35</xdr:row>
      <xdr:rowOff>40105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8C8B52F-5076-48D1-9670-ACADD39F2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17908" y="3754856"/>
          <a:ext cx="4104984" cy="27772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180976</xdr:colOff>
      <xdr:row>3</xdr:row>
      <xdr:rowOff>333376</xdr:rowOff>
    </xdr:from>
    <xdr:to>
      <xdr:col>11</xdr:col>
      <xdr:colOff>333376</xdr:colOff>
      <xdr:row>16</xdr:row>
      <xdr:rowOff>25418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9972C7-7976-4FC6-B2C0-1D7A6B0EC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9901" y="1285876"/>
          <a:ext cx="3200400" cy="25495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54"/>
  <sheetViews>
    <sheetView tabSelected="1" topLeftCell="A7" zoomScale="95" workbookViewId="0">
      <selection activeCell="O22" sqref="A22:O22"/>
    </sheetView>
  </sheetViews>
  <sheetFormatPr defaultRowHeight="15"/>
  <cols>
    <col min="2" max="2" width="13" customWidth="1"/>
    <col min="3" max="3" width="17.28515625" customWidth="1"/>
    <col min="4" max="4" width="15.140625" customWidth="1"/>
    <col min="5" max="5" width="12.5703125" customWidth="1"/>
    <col min="13" max="14" width="9.42578125" bestFit="1" customWidth="1"/>
    <col min="15" max="15" width="10.42578125" bestFit="1" customWidth="1"/>
  </cols>
  <sheetData>
    <row r="3" spans="1:15" ht="45">
      <c r="A3" s="1" t="s">
        <v>0</v>
      </c>
      <c r="B3" s="1"/>
      <c r="C3" s="1"/>
      <c r="D3" s="1"/>
      <c r="E3" s="1" t="s">
        <v>5</v>
      </c>
      <c r="F3" s="1"/>
      <c r="G3" s="1"/>
    </row>
    <row r="4" spans="1:15" ht="30">
      <c r="A4" s="2" t="s">
        <v>1</v>
      </c>
      <c r="B4" s="2" t="s">
        <v>4</v>
      </c>
      <c r="C4" s="2" t="s">
        <v>2</v>
      </c>
      <c r="D4" s="2" t="s">
        <v>3</v>
      </c>
      <c r="E4" s="2" t="s">
        <v>6</v>
      </c>
      <c r="F4" s="2"/>
      <c r="G4" s="2"/>
      <c r="H4" s="2"/>
      <c r="I4" s="2"/>
      <c r="M4" t="s">
        <v>8</v>
      </c>
      <c r="N4" t="s">
        <v>7</v>
      </c>
      <c r="O4" t="s">
        <v>9</v>
      </c>
    </row>
    <row r="5" spans="1:15">
      <c r="A5" s="2">
        <v>300</v>
      </c>
      <c r="B5" s="2">
        <v>3.47</v>
      </c>
      <c r="C5" s="2">
        <v>8.7200000000000006</v>
      </c>
      <c r="D5">
        <f>C5/1000</f>
        <v>8.7200000000000003E-3</v>
      </c>
      <c r="E5" s="2">
        <v>-89.2</v>
      </c>
      <c r="F5" s="2"/>
      <c r="G5" s="2"/>
      <c r="H5" s="2"/>
      <c r="I5" s="2"/>
      <c r="M5" s="3">
        <f>B5/D5</f>
        <v>397.93577981651379</v>
      </c>
      <c r="N5" s="3">
        <f>COS(E5/180*3.14159)*M5</f>
        <v>5.5565743561977037</v>
      </c>
      <c r="O5" s="3">
        <f>SIN(E5/180*3.14159)*M5</f>
        <v>-397.89698332558515</v>
      </c>
    </row>
    <row r="6" spans="1:15">
      <c r="A6" s="2">
        <v>250</v>
      </c>
      <c r="B6" s="2">
        <v>4.3</v>
      </c>
      <c r="C6" s="2">
        <v>7.95</v>
      </c>
      <c r="D6">
        <f>C6/1000</f>
        <v>7.9500000000000005E-3</v>
      </c>
      <c r="E6" s="2">
        <v>-80.099999999999994</v>
      </c>
      <c r="F6" s="2"/>
      <c r="G6" s="2"/>
      <c r="H6" s="2"/>
      <c r="I6" s="2"/>
      <c r="M6" s="3">
        <f t="shared" ref="M6:M54" si="0">B6/D6</f>
        <v>540.88050314465409</v>
      </c>
      <c r="N6" s="3">
        <f t="shared" ref="N6:N54" si="1">COS(E6/180*3.14159)*M6</f>
        <v>92.993727451003039</v>
      </c>
      <c r="O6" s="3">
        <f t="shared" ref="O6:O54" si="2">SIN(E6/180*3.14159)*M6</f>
        <v>-532.82631817205004</v>
      </c>
    </row>
    <row r="7" spans="1:15">
      <c r="A7" s="2">
        <v>225</v>
      </c>
      <c r="B7" s="2">
        <v>4.3620000000000001</v>
      </c>
      <c r="C7" s="2">
        <v>8.15</v>
      </c>
      <c r="D7">
        <f t="shared" ref="D7:D20" si="3">C7/1000</f>
        <v>8.150000000000001E-3</v>
      </c>
      <c r="E7" s="2">
        <v>-86.1</v>
      </c>
      <c r="F7" s="2"/>
      <c r="G7" s="2"/>
      <c r="H7" s="2"/>
      <c r="I7" s="2"/>
      <c r="M7" s="3">
        <f t="shared" si="0"/>
        <v>535.21472392638032</v>
      </c>
      <c r="N7" s="3">
        <f t="shared" si="1"/>
        <v>36.403462791253354</v>
      </c>
      <c r="O7" s="3">
        <f t="shared" si="2"/>
        <v>-533.9752696561867</v>
      </c>
    </row>
    <row r="8" spans="1:15">
      <c r="A8" s="2">
        <v>210</v>
      </c>
      <c r="B8" s="2">
        <v>4.58</v>
      </c>
      <c r="C8" s="2">
        <v>7.0739999999999998</v>
      </c>
      <c r="D8">
        <f t="shared" si="3"/>
        <v>7.0739999999999996E-3</v>
      </c>
      <c r="E8" s="2">
        <v>-71.099999999999994</v>
      </c>
      <c r="F8" s="2"/>
      <c r="G8" s="2"/>
      <c r="H8" s="2"/>
      <c r="I8" s="2"/>
      <c r="M8" s="3">
        <f t="shared" si="0"/>
        <v>647.4413344642353</v>
      </c>
      <c r="N8" s="3">
        <f t="shared" si="1"/>
        <v>209.71816753362711</v>
      </c>
      <c r="O8" s="3">
        <f t="shared" si="2"/>
        <v>-612.53454741685164</v>
      </c>
    </row>
    <row r="9" spans="1:15">
      <c r="A9" s="2">
        <v>205</v>
      </c>
      <c r="B9" s="2">
        <v>3.956</v>
      </c>
      <c r="C9" s="2">
        <v>7.4109999999999996</v>
      </c>
      <c r="D9">
        <f t="shared" si="3"/>
        <v>7.4109999999999992E-3</v>
      </c>
      <c r="E9" s="2">
        <v>-69.5</v>
      </c>
      <c r="F9" s="2"/>
      <c r="G9" s="2"/>
      <c r="H9" s="2"/>
      <c r="I9" s="2"/>
      <c r="M9" s="3">
        <f t="shared" si="0"/>
        <v>533.80110646336527</v>
      </c>
      <c r="N9" s="3">
        <f t="shared" si="1"/>
        <v>186.94159989466368</v>
      </c>
      <c r="O9" s="3">
        <f t="shared" si="2"/>
        <v>-499.99645947780118</v>
      </c>
    </row>
    <row r="10" spans="1:15">
      <c r="A10" s="2">
        <v>200</v>
      </c>
      <c r="B10" s="2">
        <v>3.77</v>
      </c>
      <c r="C10" s="2">
        <v>7.93</v>
      </c>
      <c r="D10">
        <f t="shared" si="3"/>
        <v>7.9299999999999995E-3</v>
      </c>
      <c r="E10" s="2">
        <v>-75.52</v>
      </c>
      <c r="F10" s="2"/>
      <c r="G10" s="2"/>
      <c r="H10" s="2"/>
      <c r="I10" s="2"/>
      <c r="M10" s="3">
        <f t="shared" si="0"/>
        <v>475.40983606557381</v>
      </c>
      <c r="N10" s="3">
        <f t="shared" si="1"/>
        <v>118.87295844662219</v>
      </c>
      <c r="O10" s="3">
        <f t="shared" si="2"/>
        <v>-460.3083010092729</v>
      </c>
    </row>
    <row r="11" spans="1:15">
      <c r="A11" s="2">
        <v>195</v>
      </c>
      <c r="B11" s="2">
        <v>4.1390000000000002</v>
      </c>
      <c r="C11" s="2">
        <v>8.0739999999999998</v>
      </c>
      <c r="D11">
        <f t="shared" si="3"/>
        <v>8.0739999999999996E-3</v>
      </c>
      <c r="E11" s="2">
        <v>-82.7</v>
      </c>
      <c r="F11" s="2"/>
      <c r="G11" s="2"/>
      <c r="H11" s="2"/>
      <c r="I11" s="2"/>
      <c r="M11" s="3">
        <f t="shared" si="0"/>
        <v>512.63314342333422</v>
      </c>
      <c r="N11" s="3">
        <f t="shared" si="1"/>
        <v>65.138149649803751</v>
      </c>
      <c r="O11" s="3">
        <f t="shared" si="2"/>
        <v>-508.47788663450103</v>
      </c>
    </row>
    <row r="12" spans="1:15">
      <c r="A12" s="2">
        <v>190</v>
      </c>
      <c r="B12" s="2">
        <v>4.4039999999999999</v>
      </c>
      <c r="C12" s="2">
        <v>7.9690000000000003</v>
      </c>
      <c r="D12">
        <f t="shared" si="3"/>
        <v>7.9690000000000004E-3</v>
      </c>
      <c r="E12" s="2">
        <v>-83.8</v>
      </c>
      <c r="F12" s="2"/>
      <c r="G12" s="2"/>
      <c r="H12" s="2"/>
      <c r="I12" s="2"/>
      <c r="M12" s="3">
        <f t="shared" si="0"/>
        <v>552.64148575730951</v>
      </c>
      <c r="N12" s="3">
        <f t="shared" si="1"/>
        <v>59.685603134535555</v>
      </c>
      <c r="O12" s="3">
        <f t="shared" si="2"/>
        <v>-549.40899206193671</v>
      </c>
    </row>
    <row r="13" spans="1:15">
      <c r="A13" s="2">
        <v>175</v>
      </c>
      <c r="B13" s="2">
        <v>4.71</v>
      </c>
      <c r="C13" s="2">
        <v>7.88</v>
      </c>
      <c r="D13">
        <f t="shared" si="3"/>
        <v>7.8799999999999999E-3</v>
      </c>
      <c r="E13" s="2">
        <f>275.91-360</f>
        <v>-84.089999999999975</v>
      </c>
      <c r="F13" s="2"/>
      <c r="G13" s="2"/>
      <c r="H13" s="2"/>
      <c r="I13" s="2"/>
      <c r="M13" s="3">
        <f t="shared" si="0"/>
        <v>597.71573604060916</v>
      </c>
      <c r="N13" s="3">
        <f t="shared" si="1"/>
        <v>61.54522134806566</v>
      </c>
      <c r="O13" s="3">
        <f t="shared" si="2"/>
        <v>-594.53871769615205</v>
      </c>
    </row>
    <row r="14" spans="1:15">
      <c r="A14" s="2">
        <v>150</v>
      </c>
      <c r="B14" s="2">
        <v>5.7</v>
      </c>
      <c r="C14" s="2">
        <v>7.53</v>
      </c>
      <c r="D14">
        <f t="shared" si="3"/>
        <v>7.5300000000000002E-3</v>
      </c>
      <c r="E14" s="2">
        <f>276.12-360</f>
        <v>-83.88</v>
      </c>
      <c r="F14" s="2"/>
      <c r="G14" s="2"/>
      <c r="H14" s="2"/>
      <c r="I14" s="2"/>
      <c r="M14" s="3">
        <f t="shared" si="0"/>
        <v>756.97211155378488</v>
      </c>
      <c r="N14" s="3">
        <f t="shared" si="1"/>
        <v>80.702601283272998</v>
      </c>
      <c r="O14" s="3">
        <f t="shared" si="2"/>
        <v>-752.6578690323438</v>
      </c>
    </row>
    <row r="15" spans="1:15">
      <c r="A15" s="2">
        <v>120</v>
      </c>
      <c r="B15" s="2">
        <v>6.21</v>
      </c>
      <c r="C15" s="2">
        <v>7.08</v>
      </c>
      <c r="D15">
        <f t="shared" si="3"/>
        <v>7.0800000000000004E-3</v>
      </c>
      <c r="E15" s="2">
        <f>275.54-360</f>
        <v>-84.45999999999998</v>
      </c>
      <c r="F15" s="2"/>
      <c r="G15" s="2"/>
      <c r="H15" s="2"/>
      <c r="I15" s="2"/>
      <c r="M15" s="3">
        <f t="shared" si="0"/>
        <v>877.11864406779659</v>
      </c>
      <c r="N15" s="3">
        <f t="shared" si="1"/>
        <v>84.678688192299234</v>
      </c>
      <c r="O15" s="3">
        <f t="shared" si="2"/>
        <v>-873.02155502448022</v>
      </c>
    </row>
    <row r="16" spans="1:15">
      <c r="A16" s="2">
        <v>100</v>
      </c>
      <c r="B16" s="2">
        <v>7.38</v>
      </c>
      <c r="C16" s="2">
        <v>6.01</v>
      </c>
      <c r="D16">
        <f t="shared" si="3"/>
        <v>6.0099999999999997E-3</v>
      </c>
      <c r="E16" s="2">
        <f>272.5-360</f>
        <v>-87.5</v>
      </c>
      <c r="F16" s="2"/>
      <c r="G16" s="2"/>
      <c r="H16" s="2"/>
      <c r="I16" s="2"/>
      <c r="M16" s="3">
        <f t="shared" si="0"/>
        <v>1227.9534109816973</v>
      </c>
      <c r="N16" s="3">
        <f t="shared" si="1"/>
        <v>53.564157978136286</v>
      </c>
      <c r="O16" s="3">
        <f t="shared" si="2"/>
        <v>-1226.7846023331392</v>
      </c>
    </row>
    <row r="17" spans="1:15">
      <c r="A17" s="2">
        <v>90</v>
      </c>
      <c r="B17" s="2">
        <v>8.01</v>
      </c>
      <c r="C17" s="2">
        <v>4.8899999999999997</v>
      </c>
      <c r="D17">
        <f t="shared" si="3"/>
        <v>4.8899999999999994E-3</v>
      </c>
      <c r="E17" s="2">
        <v>-84.58</v>
      </c>
      <c r="F17" s="2"/>
      <c r="G17" s="2"/>
      <c r="H17" s="2"/>
      <c r="I17" s="2"/>
      <c r="M17" s="3">
        <f t="shared" si="0"/>
        <v>1638.0368098159511</v>
      </c>
      <c r="N17" s="3">
        <f t="shared" si="1"/>
        <v>154.72415036617053</v>
      </c>
      <c r="O17" s="3">
        <f t="shared" si="2"/>
        <v>-1630.7130426919032</v>
      </c>
    </row>
    <row r="18" spans="1:15">
      <c r="A18" s="2">
        <v>85</v>
      </c>
      <c r="B18" s="2">
        <v>8.2799999999999994</v>
      </c>
      <c r="C18" s="2">
        <v>3.79</v>
      </c>
      <c r="D18">
        <f t="shared" si="3"/>
        <v>3.79E-3</v>
      </c>
      <c r="E18" s="2">
        <v>-76.760000000000005</v>
      </c>
      <c r="F18" s="2"/>
      <c r="G18" s="2"/>
      <c r="H18" s="2"/>
      <c r="I18" s="2"/>
      <c r="M18" s="3">
        <f t="shared" si="0"/>
        <v>2184.696569920844</v>
      </c>
      <c r="N18" s="3">
        <f t="shared" si="1"/>
        <v>500.36455580085345</v>
      </c>
      <c r="O18" s="3">
        <f t="shared" si="2"/>
        <v>-2126.6251230346443</v>
      </c>
    </row>
    <row r="19" spans="1:15">
      <c r="A19" s="2">
        <v>82</v>
      </c>
      <c r="B19" s="2">
        <v>8.39</v>
      </c>
      <c r="C19" s="2">
        <v>2.19</v>
      </c>
      <c r="D19">
        <f t="shared" si="3"/>
        <v>2.1900000000000001E-3</v>
      </c>
      <c r="E19" s="2">
        <v>-54.11</v>
      </c>
      <c r="F19" s="2"/>
      <c r="G19" s="2"/>
      <c r="H19" s="2"/>
      <c r="I19" s="2"/>
      <c r="M19" s="3">
        <f t="shared" si="0"/>
        <v>3831.0502283105025</v>
      </c>
      <c r="N19" s="3">
        <f t="shared" si="1"/>
        <v>2245.8827629445159</v>
      </c>
      <c r="O19" s="3">
        <f t="shared" si="2"/>
        <v>-3103.7004473606439</v>
      </c>
    </row>
    <row r="20" spans="1:15">
      <c r="A20" s="2">
        <v>81.5</v>
      </c>
      <c r="B20" s="2">
        <v>8.2100000000000009</v>
      </c>
      <c r="C20" s="2">
        <v>1.85</v>
      </c>
      <c r="D20">
        <f t="shared" si="3"/>
        <v>1.8500000000000001E-3</v>
      </c>
      <c r="E20" s="2">
        <v>-39.770000000000003</v>
      </c>
      <c r="F20" s="2"/>
      <c r="G20" s="2"/>
      <c r="H20" s="2"/>
      <c r="I20" s="2"/>
      <c r="M20" s="3">
        <f t="shared" si="0"/>
        <v>4437.8378378378384</v>
      </c>
      <c r="N20" s="3">
        <f t="shared" si="1"/>
        <v>3411.0062768346447</v>
      </c>
      <c r="O20" s="3">
        <f t="shared" si="2"/>
        <v>-2838.915436278417</v>
      </c>
    </row>
    <row r="21" spans="1:15">
      <c r="A21" s="2">
        <v>81</v>
      </c>
      <c r="B21" s="2">
        <v>8.07</v>
      </c>
      <c r="C21" s="2">
        <v>1.69</v>
      </c>
      <c r="D21">
        <f t="shared" ref="D21:D54" si="4">C21/1000</f>
        <v>1.6899999999999999E-3</v>
      </c>
      <c r="E21" s="2">
        <v>-18.010000000000002</v>
      </c>
      <c r="F21" s="2"/>
      <c r="G21" s="2"/>
      <c r="H21" s="2"/>
      <c r="I21" s="2"/>
      <c r="M21" s="3">
        <f t="shared" si="0"/>
        <v>4775.1479289940835</v>
      </c>
      <c r="N21" s="3">
        <f t="shared" si="1"/>
        <v>4541.1783358572611</v>
      </c>
      <c r="O21" s="3">
        <f t="shared" si="2"/>
        <v>-1476.3932625547864</v>
      </c>
    </row>
    <row r="22" spans="1:15">
      <c r="A22" s="2">
        <v>80.900000000000006</v>
      </c>
      <c r="B22" s="2">
        <v>8.0150000000000006</v>
      </c>
      <c r="C22" s="2">
        <v>1.708</v>
      </c>
      <c r="D22">
        <f t="shared" si="4"/>
        <v>1.7079999999999999E-3</v>
      </c>
      <c r="E22" s="2">
        <v>-13.6</v>
      </c>
      <c r="F22" s="2"/>
      <c r="G22" s="2"/>
      <c r="H22" s="2"/>
      <c r="I22" s="2"/>
      <c r="M22" s="3">
        <f t="shared" si="0"/>
        <v>4692.622950819673</v>
      </c>
      <c r="N22" s="3">
        <f t="shared" si="1"/>
        <v>4561.0467198475935</v>
      </c>
      <c r="O22" s="3">
        <f t="shared" si="2"/>
        <v>-1103.4323621894744</v>
      </c>
    </row>
    <row r="23" spans="1:15" s="7" customFormat="1">
      <c r="A23" s="4">
        <v>80.7</v>
      </c>
      <c r="B23" s="4">
        <v>7.92</v>
      </c>
      <c r="C23" s="4">
        <v>1.74</v>
      </c>
      <c r="D23" s="5">
        <f t="shared" si="4"/>
        <v>1.74E-3</v>
      </c>
      <c r="E23" s="4">
        <v>-5.4</v>
      </c>
      <c r="F23" s="6"/>
      <c r="G23" s="6"/>
      <c r="H23" s="6"/>
      <c r="I23" s="6"/>
      <c r="M23" s="8">
        <f t="shared" si="0"/>
        <v>4551.7241379310344</v>
      </c>
      <c r="N23" s="8">
        <f t="shared" si="1"/>
        <v>4531.5234591902272</v>
      </c>
      <c r="O23" s="8">
        <f t="shared" si="2"/>
        <v>-428.35472056772767</v>
      </c>
    </row>
    <row r="24" spans="1:15" s="7" customFormat="1">
      <c r="A24" s="4">
        <v>80.599999999999994</v>
      </c>
      <c r="B24" s="4">
        <v>7.8789999999999996</v>
      </c>
      <c r="C24" s="4">
        <v>1.804</v>
      </c>
      <c r="D24" s="5">
        <f t="shared" si="4"/>
        <v>1.804E-3</v>
      </c>
      <c r="E24" s="4">
        <v>0.6</v>
      </c>
      <c r="F24" s="6"/>
      <c r="G24" s="6"/>
      <c r="H24" s="6"/>
      <c r="I24" s="6"/>
      <c r="M24" s="8">
        <f t="shared" si="0"/>
        <v>4367.5166297117512</v>
      </c>
      <c r="N24" s="8">
        <f t="shared" si="1"/>
        <v>4367.2771564083532</v>
      </c>
      <c r="O24" s="8">
        <f t="shared" si="2"/>
        <v>45.73565264058125</v>
      </c>
    </row>
    <row r="25" spans="1:15" s="7" customFormat="1">
      <c r="A25" s="4">
        <v>80.5</v>
      </c>
      <c r="B25" s="4">
        <v>7.7889999999999997</v>
      </c>
      <c r="C25" s="4">
        <v>1.8720000000000001</v>
      </c>
      <c r="D25" s="5">
        <f t="shared" si="4"/>
        <v>1.8720000000000002E-3</v>
      </c>
      <c r="E25" s="4">
        <v>4.3</v>
      </c>
      <c r="F25" s="6"/>
      <c r="G25" s="6"/>
      <c r="H25" s="6"/>
      <c r="I25" s="6"/>
      <c r="M25" s="8">
        <f t="shared" si="0"/>
        <v>4160.7905982905977</v>
      </c>
      <c r="N25" s="8">
        <f t="shared" si="1"/>
        <v>4149.0785481026851</v>
      </c>
      <c r="O25" s="8">
        <f t="shared" si="2"/>
        <v>311.97051863525235</v>
      </c>
    </row>
    <row r="26" spans="1:15" s="7" customFormat="1">
      <c r="A26" s="4">
        <v>80.400000000000006</v>
      </c>
      <c r="B26" s="4">
        <v>7.7619999999999996</v>
      </c>
      <c r="C26" s="4">
        <v>1.952</v>
      </c>
      <c r="D26" s="5">
        <f t="shared" si="4"/>
        <v>1.952E-3</v>
      </c>
      <c r="E26" s="4">
        <v>9.3000000000000007</v>
      </c>
      <c r="F26" s="6"/>
      <c r="G26" s="6"/>
      <c r="H26" s="6"/>
      <c r="I26" s="6"/>
      <c r="M26" s="8">
        <f t="shared" si="0"/>
        <v>3976.4344262295081</v>
      </c>
      <c r="N26" s="8">
        <f t="shared" si="1"/>
        <v>3924.1671325441698</v>
      </c>
      <c r="O26" s="8">
        <f t="shared" si="2"/>
        <v>642.60645963393711</v>
      </c>
    </row>
    <row r="27" spans="1:15">
      <c r="A27" s="2">
        <v>80.3</v>
      </c>
      <c r="B27" s="2">
        <v>7.6970000000000001</v>
      </c>
      <c r="C27" s="2">
        <v>2.044</v>
      </c>
      <c r="D27">
        <f t="shared" si="4"/>
        <v>2.0440000000000002E-3</v>
      </c>
      <c r="E27" s="2">
        <v>12.6</v>
      </c>
      <c r="F27" s="2"/>
      <c r="G27" s="2"/>
      <c r="H27" s="2"/>
      <c r="I27" s="2"/>
      <c r="M27" s="3">
        <f t="shared" si="0"/>
        <v>3765.6555772994125</v>
      </c>
      <c r="N27" s="3">
        <f t="shared" si="1"/>
        <v>3674.9665501603868</v>
      </c>
      <c r="O27" s="3">
        <f t="shared" si="2"/>
        <v>821.45163098531566</v>
      </c>
    </row>
    <row r="28" spans="1:15">
      <c r="A28" s="2">
        <v>80.099999999999994</v>
      </c>
      <c r="B28" s="2">
        <v>7.5250000000000004</v>
      </c>
      <c r="C28" s="2">
        <v>2.2549999999999999</v>
      </c>
      <c r="D28">
        <f t="shared" si="4"/>
        <v>2.2550000000000001E-3</v>
      </c>
      <c r="E28" s="2">
        <v>20.100000000000001</v>
      </c>
      <c r="F28" s="2"/>
      <c r="G28" s="2"/>
      <c r="H28" s="2"/>
      <c r="I28" s="2"/>
      <c r="M28" s="3">
        <f t="shared" si="0"/>
        <v>3337.0288248337029</v>
      </c>
      <c r="N28" s="3">
        <f t="shared" si="1"/>
        <v>3133.7849282931779</v>
      </c>
      <c r="O28" s="3">
        <f t="shared" si="2"/>
        <v>1146.8013781703983</v>
      </c>
    </row>
    <row r="29" spans="1:15">
      <c r="A29" s="2">
        <v>80</v>
      </c>
      <c r="B29" s="2">
        <v>7.4290000000000003</v>
      </c>
      <c r="C29" s="2">
        <v>2.411</v>
      </c>
      <c r="D29">
        <f t="shared" si="4"/>
        <v>2.4109999999999999E-3</v>
      </c>
      <c r="E29" s="2">
        <v>22.9</v>
      </c>
      <c r="F29" s="2"/>
      <c r="G29" s="2"/>
      <c r="H29" s="2"/>
      <c r="I29" s="2"/>
      <c r="M29" s="3">
        <f t="shared" si="0"/>
        <v>3081.2940688510994</v>
      </c>
      <c r="N29" s="3">
        <f t="shared" si="1"/>
        <v>2838.4435312605983</v>
      </c>
      <c r="O29" s="3">
        <f t="shared" si="2"/>
        <v>1199.0043613689768</v>
      </c>
    </row>
    <row r="30" spans="1:15">
      <c r="A30" s="2">
        <v>79.7</v>
      </c>
      <c r="B30" s="2">
        <v>7.1029999999999998</v>
      </c>
      <c r="C30" s="2">
        <v>2.8690000000000002</v>
      </c>
      <c r="D30">
        <f t="shared" si="4"/>
        <v>2.869E-3</v>
      </c>
      <c r="E30" s="2">
        <v>31.2</v>
      </c>
      <c r="F30" s="2"/>
      <c r="G30" s="2"/>
      <c r="H30" s="2"/>
      <c r="I30" s="2"/>
      <c r="M30" s="3">
        <f t="shared" si="0"/>
        <v>2475.7755315440918</v>
      </c>
      <c r="N30" s="3">
        <f t="shared" si="1"/>
        <v>2117.6904957640368</v>
      </c>
      <c r="O30" s="3">
        <f t="shared" si="2"/>
        <v>1282.5176204415668</v>
      </c>
    </row>
    <row r="31" spans="1:15">
      <c r="A31" s="2">
        <v>79.5</v>
      </c>
      <c r="B31" s="2">
        <v>6.8840000000000003</v>
      </c>
      <c r="C31" s="2">
        <v>3.2170000000000001</v>
      </c>
      <c r="D31">
        <f t="shared" si="4"/>
        <v>3.2170000000000002E-3</v>
      </c>
      <c r="E31" s="2">
        <v>34.5</v>
      </c>
      <c r="F31" s="2"/>
      <c r="G31" s="2"/>
      <c r="H31" s="2"/>
      <c r="I31" s="2"/>
      <c r="M31" s="3">
        <f t="shared" si="0"/>
        <v>2139.881877525645</v>
      </c>
      <c r="N31" s="3">
        <f t="shared" si="1"/>
        <v>1763.5333122767995</v>
      </c>
      <c r="O31" s="3">
        <f t="shared" si="2"/>
        <v>1212.0415447717539</v>
      </c>
    </row>
    <row r="32" spans="1:15">
      <c r="A32" s="2">
        <v>79</v>
      </c>
      <c r="B32" s="2">
        <v>6.0970000000000004</v>
      </c>
      <c r="C32" s="2">
        <v>4.1210000000000004</v>
      </c>
      <c r="D32">
        <f t="shared" si="4"/>
        <v>4.1210000000000005E-3</v>
      </c>
      <c r="E32" s="2">
        <v>38.9</v>
      </c>
      <c r="M32" s="3">
        <f t="shared" si="0"/>
        <v>1479.4952681388011</v>
      </c>
      <c r="N32" s="3">
        <f t="shared" si="1"/>
        <v>1151.4075884985621</v>
      </c>
      <c r="O32" s="3">
        <f t="shared" si="2"/>
        <v>929.0677120603367</v>
      </c>
    </row>
    <row r="33" spans="1:15">
      <c r="A33" s="2">
        <v>78</v>
      </c>
      <c r="B33" s="2">
        <v>4.0460000000000003</v>
      </c>
      <c r="C33" s="2">
        <v>5.9219999999999997</v>
      </c>
      <c r="D33">
        <f t="shared" si="4"/>
        <v>5.9219999999999993E-3</v>
      </c>
      <c r="E33" s="2">
        <v>34.799999999999997</v>
      </c>
      <c r="M33" s="3">
        <f t="shared" si="0"/>
        <v>683.21513002364077</v>
      </c>
      <c r="N33" s="3">
        <f t="shared" si="1"/>
        <v>561.02176372672182</v>
      </c>
      <c r="O33" s="3">
        <f t="shared" si="2"/>
        <v>389.91985653231183</v>
      </c>
    </row>
    <row r="34" spans="1:15">
      <c r="A34" s="2">
        <v>77.5</v>
      </c>
      <c r="B34" s="2">
        <v>3.1339999999999999</v>
      </c>
      <c r="C34" s="2">
        <v>6.6210000000000004</v>
      </c>
      <c r="D34">
        <f t="shared" si="4"/>
        <v>6.6210000000000001E-3</v>
      </c>
      <c r="E34" s="2">
        <v>24.9</v>
      </c>
      <c r="M34" s="3">
        <f t="shared" si="0"/>
        <v>473.34239540854855</v>
      </c>
      <c r="N34" s="3">
        <f t="shared" si="1"/>
        <v>429.34245962254158</v>
      </c>
      <c r="O34" s="3">
        <f t="shared" si="2"/>
        <v>199.29394284917186</v>
      </c>
    </row>
    <row r="35" spans="1:15">
      <c r="A35" s="2">
        <v>77.3</v>
      </c>
      <c r="B35" s="2">
        <v>2.7679999999999998</v>
      </c>
      <c r="C35" s="2">
        <v>6.84</v>
      </c>
      <c r="D35">
        <f t="shared" si="4"/>
        <v>6.8399999999999997E-3</v>
      </c>
      <c r="E35" s="2">
        <v>18.7</v>
      </c>
      <c r="M35" s="3">
        <f t="shared" si="0"/>
        <v>404.67836257309938</v>
      </c>
      <c r="N35" s="3">
        <f t="shared" si="1"/>
        <v>383.31553997860402</v>
      </c>
      <c r="O35" s="3">
        <f t="shared" si="2"/>
        <v>129.74503437802969</v>
      </c>
    </row>
    <row r="36" spans="1:15">
      <c r="A36" s="2">
        <v>77.099999999999994</v>
      </c>
      <c r="B36" s="2">
        <v>2.4929999999999999</v>
      </c>
      <c r="C36" s="2">
        <v>7.0590000000000002</v>
      </c>
      <c r="D36">
        <f t="shared" si="4"/>
        <v>7.0590000000000002E-3</v>
      </c>
      <c r="E36" s="2">
        <v>10.5</v>
      </c>
      <c r="M36" s="3">
        <f>B36/D36</f>
        <v>353.16617084572886</v>
      </c>
      <c r="N36" s="3">
        <f t="shared" si="1"/>
        <v>347.25238063200004</v>
      </c>
      <c r="O36" s="3">
        <f t="shared" si="2"/>
        <v>64.359368977974952</v>
      </c>
    </row>
    <row r="37" spans="1:15" s="7" customFormat="1">
      <c r="A37" s="4">
        <v>77</v>
      </c>
      <c r="B37" s="4">
        <v>2.41</v>
      </c>
      <c r="C37" s="4">
        <v>7.141</v>
      </c>
      <c r="D37" s="5">
        <f t="shared" si="4"/>
        <v>7.1409999999999998E-3</v>
      </c>
      <c r="E37" s="4">
        <v>6.4</v>
      </c>
      <c r="M37" s="8">
        <f t="shared" si="0"/>
        <v>337.48774681417171</v>
      </c>
      <c r="N37" s="8">
        <f t="shared" si="1"/>
        <v>335.38449944310111</v>
      </c>
      <c r="O37" s="8">
        <f t="shared" si="2"/>
        <v>37.619367126614272</v>
      </c>
    </row>
    <row r="38" spans="1:15" s="7" customFormat="1">
      <c r="A38" s="4">
        <v>76.900000000000006</v>
      </c>
      <c r="B38" s="4">
        <v>2.3260000000000001</v>
      </c>
      <c r="C38" s="4">
        <v>7.2220000000000004</v>
      </c>
      <c r="D38" s="5">
        <f t="shared" si="4"/>
        <v>7.2220000000000001E-3</v>
      </c>
      <c r="E38" s="4">
        <v>1.6</v>
      </c>
      <c r="M38" s="8">
        <f t="shared" si="0"/>
        <v>322.07144835225699</v>
      </c>
      <c r="N38" s="8">
        <f t="shared" si="1"/>
        <v>321.94587775072955</v>
      </c>
      <c r="O38" s="8">
        <f t="shared" si="2"/>
        <v>8.9927550301812271</v>
      </c>
    </row>
    <row r="39" spans="1:15" s="7" customFormat="1">
      <c r="A39" s="4">
        <v>76.8</v>
      </c>
      <c r="B39" s="4">
        <v>2.2290000000000001</v>
      </c>
      <c r="C39" s="4">
        <v>7.3029999999999999</v>
      </c>
      <c r="D39" s="5">
        <f t="shared" si="4"/>
        <v>7.3029999999999996E-3</v>
      </c>
      <c r="E39" s="4">
        <v>-3.1</v>
      </c>
      <c r="M39" s="8">
        <f t="shared" si="0"/>
        <v>305.21703409557716</v>
      </c>
      <c r="N39" s="8">
        <f t="shared" si="1"/>
        <v>304.77040170696483</v>
      </c>
      <c r="O39" s="8">
        <f t="shared" si="2"/>
        <v>-16.505760978397827</v>
      </c>
    </row>
    <row r="40" spans="1:15" s="7" customFormat="1">
      <c r="A40" s="4">
        <v>76.709999999999994</v>
      </c>
      <c r="B40" s="4">
        <v>2.1854</v>
      </c>
      <c r="C40" s="4">
        <v>7.335</v>
      </c>
      <c r="D40" s="5">
        <f t="shared" si="4"/>
        <v>7.3350000000000004E-3</v>
      </c>
      <c r="E40" s="4">
        <v>-8.4</v>
      </c>
      <c r="M40" s="8">
        <f t="shared" si="0"/>
        <v>297.94137695978185</v>
      </c>
      <c r="N40" s="8">
        <f t="shared" si="1"/>
        <v>294.74516646098772</v>
      </c>
      <c r="O40" s="8">
        <f t="shared" si="2"/>
        <v>-43.524142180811346</v>
      </c>
    </row>
    <row r="41" spans="1:15">
      <c r="A41" s="2">
        <v>76.599999999999994</v>
      </c>
      <c r="B41" s="2">
        <v>2.1419999999999999</v>
      </c>
      <c r="C41" s="2">
        <v>7.367</v>
      </c>
      <c r="D41">
        <f t="shared" si="4"/>
        <v>7.3670000000000003E-3</v>
      </c>
      <c r="E41" s="2">
        <v>-13.9</v>
      </c>
      <c r="M41" s="3">
        <f t="shared" si="0"/>
        <v>290.75607438577435</v>
      </c>
      <c r="N41" s="3">
        <f t="shared" si="1"/>
        <v>282.24172783817085</v>
      </c>
      <c r="O41" s="3">
        <f t="shared" si="2"/>
        <v>-69.847704752195384</v>
      </c>
    </row>
    <row r="42" spans="1:15">
      <c r="A42" s="2">
        <v>76.5</v>
      </c>
      <c r="B42" s="2">
        <v>2.1549999999999998</v>
      </c>
      <c r="C42" s="2">
        <v>7.4420000000000002</v>
      </c>
      <c r="D42">
        <f t="shared" si="4"/>
        <v>7.4419999999999998E-3</v>
      </c>
      <c r="E42" s="2">
        <v>-18.899999999999999</v>
      </c>
      <c r="M42" s="3">
        <f t="shared" si="0"/>
        <v>289.57269551195913</v>
      </c>
      <c r="N42" s="3">
        <f t="shared" si="1"/>
        <v>273.96051367462906</v>
      </c>
      <c r="O42" s="3">
        <f t="shared" si="2"/>
        <v>-93.797563578139886</v>
      </c>
    </row>
    <row r="43" spans="1:15">
      <c r="A43" s="2">
        <v>76.3</v>
      </c>
      <c r="B43" s="2">
        <v>2.1739999999999999</v>
      </c>
      <c r="C43" s="2">
        <v>7.5750000000000002</v>
      </c>
      <c r="D43">
        <f t="shared" si="4"/>
        <v>7.5750000000000001E-3</v>
      </c>
      <c r="E43" s="2">
        <v>-29.4</v>
      </c>
      <c r="M43" s="3">
        <f t="shared" si="0"/>
        <v>286.99669966996697</v>
      </c>
      <c r="N43" s="3">
        <f t="shared" si="1"/>
        <v>250.03554956188952</v>
      </c>
      <c r="O43" s="3">
        <f t="shared" si="2"/>
        <v>-140.88764877283285</v>
      </c>
    </row>
    <row r="44" spans="1:15">
      <c r="A44" s="2">
        <v>76.099999999999994</v>
      </c>
      <c r="B44" s="2">
        <v>2.2599999999999998</v>
      </c>
      <c r="C44" s="2">
        <v>7.609</v>
      </c>
      <c r="D44">
        <f t="shared" si="4"/>
        <v>7.6090000000000003E-3</v>
      </c>
      <c r="E44" s="2">
        <v>-38.4</v>
      </c>
      <c r="M44" s="3">
        <f t="shared" si="0"/>
        <v>297.01669076094095</v>
      </c>
      <c r="N44" s="3">
        <f t="shared" si="1"/>
        <v>232.77014170622988</v>
      </c>
      <c r="O44" s="3">
        <f t="shared" si="2"/>
        <v>-184.4911264008166</v>
      </c>
    </row>
    <row r="45" spans="1:15">
      <c r="A45" s="2">
        <v>75.900000000000006</v>
      </c>
      <c r="B45" s="2">
        <v>2.3929999999999998</v>
      </c>
      <c r="C45" s="2">
        <v>7.7009999999999996</v>
      </c>
      <c r="D45">
        <f t="shared" si="4"/>
        <v>7.7009999999999995E-3</v>
      </c>
      <c r="E45" s="2">
        <v>-45.9</v>
      </c>
      <c r="M45" s="3">
        <f t="shared" si="0"/>
        <v>310.73886508245681</v>
      </c>
      <c r="N45" s="3">
        <f t="shared" si="1"/>
        <v>216.24730360711962</v>
      </c>
      <c r="O45" s="3">
        <f t="shared" si="2"/>
        <v>-223.14960442578322</v>
      </c>
    </row>
    <row r="46" spans="1:15">
      <c r="A46" s="2">
        <v>75.5</v>
      </c>
      <c r="B46" s="2">
        <v>2.73</v>
      </c>
      <c r="C46" s="2">
        <v>7.7720000000000002</v>
      </c>
      <c r="D46">
        <f t="shared" si="4"/>
        <v>7.7720000000000003E-3</v>
      </c>
      <c r="E46" s="2">
        <v>-58.1</v>
      </c>
      <c r="M46" s="3">
        <f t="shared" si="0"/>
        <v>351.26093669583116</v>
      </c>
      <c r="N46" s="3">
        <f t="shared" si="1"/>
        <v>185.61999986376878</v>
      </c>
      <c r="O46" s="3">
        <f t="shared" si="2"/>
        <v>-298.21043123775394</v>
      </c>
    </row>
    <row r="47" spans="1:15">
      <c r="A47" s="2">
        <v>75</v>
      </c>
      <c r="B47" s="2">
        <v>3.2</v>
      </c>
      <c r="C47" s="2">
        <v>7.7720000000000002</v>
      </c>
      <c r="D47">
        <f t="shared" si="4"/>
        <v>7.7720000000000003E-3</v>
      </c>
      <c r="E47" s="2">
        <v>-67.099999999999994</v>
      </c>
      <c r="M47" s="3">
        <f t="shared" si="0"/>
        <v>411.7344312918168</v>
      </c>
      <c r="N47" s="3">
        <f t="shared" si="1"/>
        <v>160.21610350014618</v>
      </c>
      <c r="O47" s="3">
        <f t="shared" si="2"/>
        <v>-379.28359058945097</v>
      </c>
    </row>
    <row r="48" spans="1:15">
      <c r="A48" s="2">
        <v>74</v>
      </c>
      <c r="B48" s="2">
        <v>4.101</v>
      </c>
      <c r="C48" s="2">
        <v>7.7279999999999998</v>
      </c>
      <c r="D48">
        <f t="shared" si="4"/>
        <v>7.7279999999999996E-3</v>
      </c>
      <c r="E48" s="2">
        <v>-76.5</v>
      </c>
      <c r="M48" s="3">
        <f t="shared" si="0"/>
        <v>530.66770186335407</v>
      </c>
      <c r="N48" s="3">
        <f t="shared" si="1"/>
        <v>123.88249668622041</v>
      </c>
      <c r="O48" s="3">
        <f t="shared" si="2"/>
        <v>-516.00517130715104</v>
      </c>
    </row>
    <row r="49" spans="1:15">
      <c r="A49" s="2">
        <v>73</v>
      </c>
      <c r="B49" s="2">
        <v>4.7759999999999998</v>
      </c>
      <c r="C49" s="2">
        <v>7.5979999999999999</v>
      </c>
      <c r="D49">
        <f t="shared" si="4"/>
        <v>7.5979999999999997E-3</v>
      </c>
      <c r="E49" s="2">
        <v>-81.599999999999994</v>
      </c>
      <c r="M49" s="3">
        <f t="shared" si="0"/>
        <v>628.58647012371671</v>
      </c>
      <c r="N49" s="3">
        <f t="shared" si="1"/>
        <v>91.826563321901659</v>
      </c>
      <c r="O49" s="3">
        <f t="shared" si="2"/>
        <v>-621.84309330496149</v>
      </c>
    </row>
    <row r="50" spans="1:15">
      <c r="A50" s="2">
        <v>72</v>
      </c>
      <c r="B50" s="2">
        <v>5.3250000000000002</v>
      </c>
      <c r="C50" s="2">
        <v>7.4240000000000004</v>
      </c>
      <c r="D50">
        <f t="shared" si="4"/>
        <v>7.424E-3</v>
      </c>
      <c r="E50" s="2">
        <v>-84.3</v>
      </c>
      <c r="M50" s="3">
        <f t="shared" si="0"/>
        <v>717.26831896551721</v>
      </c>
      <c r="N50" s="3">
        <f t="shared" si="1"/>
        <v>71.23979692683946</v>
      </c>
      <c r="O50" s="3">
        <f t="shared" si="2"/>
        <v>-713.72174740962021</v>
      </c>
    </row>
    <row r="51" spans="1:15">
      <c r="A51" s="2">
        <v>70</v>
      </c>
      <c r="B51" s="2">
        <v>6.4450000000000003</v>
      </c>
      <c r="C51" s="2">
        <v>7.11</v>
      </c>
      <c r="D51">
        <f t="shared" si="4"/>
        <v>7.11E-3</v>
      </c>
      <c r="E51" s="2">
        <v>-86.5</v>
      </c>
      <c r="M51" s="3">
        <f t="shared" si="0"/>
        <v>906.46976090014073</v>
      </c>
      <c r="N51" s="3">
        <f t="shared" si="1"/>
        <v>55.339808807188476</v>
      </c>
      <c r="O51" s="3">
        <f t="shared" si="2"/>
        <v>-904.77894150313989</v>
      </c>
    </row>
    <row r="52" spans="1:15">
      <c r="A52" s="2">
        <v>68</v>
      </c>
      <c r="B52" s="2">
        <v>6.6210000000000004</v>
      </c>
      <c r="C52" s="2">
        <v>6.7690000000000001</v>
      </c>
      <c r="D52">
        <f t="shared" si="4"/>
        <v>6.7689999999999998E-3</v>
      </c>
      <c r="E52" s="2">
        <v>-87.4</v>
      </c>
      <c r="M52" s="3">
        <f t="shared" si="0"/>
        <v>978.13561825971351</v>
      </c>
      <c r="N52" s="3">
        <f t="shared" si="1"/>
        <v>44.372413436264317</v>
      </c>
      <c r="O52" s="3">
        <f t="shared" si="2"/>
        <v>-977.12863873399658</v>
      </c>
    </row>
    <row r="53" spans="1:15">
      <c r="A53" s="2">
        <v>65</v>
      </c>
      <c r="B53" s="2">
        <v>7.0629999999999997</v>
      </c>
      <c r="C53" s="2">
        <v>6.391</v>
      </c>
      <c r="D53">
        <f t="shared" si="4"/>
        <v>6.391E-3</v>
      </c>
      <c r="E53" s="2">
        <v>-88.1</v>
      </c>
      <c r="M53" s="3">
        <f t="shared" si="0"/>
        <v>1105.1478641840088</v>
      </c>
      <c r="N53" s="3">
        <f t="shared" si="1"/>
        <v>36.642809142784884</v>
      </c>
      <c r="O53" s="3">
        <f t="shared" si="2"/>
        <v>-1104.5402239160878</v>
      </c>
    </row>
    <row r="54" spans="1:15">
      <c r="A54" s="2">
        <v>60</v>
      </c>
      <c r="B54" s="2">
        <v>7.609</v>
      </c>
      <c r="C54" s="2">
        <v>5.7869999999999999</v>
      </c>
      <c r="D54">
        <f t="shared" si="4"/>
        <v>5.7869999999999996E-3</v>
      </c>
      <c r="E54" s="2">
        <v>-88.1</v>
      </c>
      <c r="M54" s="3">
        <f t="shared" si="0"/>
        <v>1314.843614999136</v>
      </c>
      <c r="N54" s="3">
        <f t="shared" si="1"/>
        <v>43.595581368287114</v>
      </c>
      <c r="O54" s="3">
        <f t="shared" si="2"/>
        <v>-1314.1206783203577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29BE9-1CA0-420D-A4B9-C8DAFB72DD26}">
  <dimension ref="A2:Q31"/>
  <sheetViews>
    <sheetView topLeftCell="A4" workbookViewId="0">
      <selection activeCell="A18" sqref="A18:XFD18"/>
    </sheetView>
  </sheetViews>
  <sheetFormatPr defaultRowHeight="15"/>
  <cols>
    <col min="1" max="1" width="11.7109375" style="1" customWidth="1"/>
    <col min="2" max="6" width="17.5703125" style="1" customWidth="1"/>
    <col min="7" max="12" width="9.140625" style="1"/>
    <col min="13" max="15" width="11.5703125" style="1" bestFit="1" customWidth="1"/>
    <col min="16" max="16" width="9.140625" style="1"/>
    <col min="17" max="17" width="12.28515625" style="1" bestFit="1" customWidth="1"/>
    <col min="18" max="16384" width="9.140625" style="1"/>
  </cols>
  <sheetData>
    <row r="2" spans="1:17" ht="30">
      <c r="A2" s="1" t="s">
        <v>10</v>
      </c>
    </row>
    <row r="3" spans="1:17" ht="30">
      <c r="A3" s="1">
        <v>199.17</v>
      </c>
      <c r="E3" s="1" t="s">
        <v>5</v>
      </c>
    </row>
    <row r="4" spans="1:17" ht="45">
      <c r="B4" s="1" t="s">
        <v>1</v>
      </c>
      <c r="C4" s="1" t="s">
        <v>11</v>
      </c>
      <c r="D4" s="1" t="s">
        <v>2</v>
      </c>
      <c r="E4" s="1" t="s">
        <v>6</v>
      </c>
      <c r="F4" s="1" t="s">
        <v>3</v>
      </c>
      <c r="M4" s="1" t="s">
        <v>8</v>
      </c>
      <c r="N4" s="1" t="s">
        <v>7</v>
      </c>
      <c r="O4" s="1" t="s">
        <v>9</v>
      </c>
      <c r="Q4" s="1" t="s">
        <v>12</v>
      </c>
    </row>
    <row r="5" spans="1:17">
      <c r="B5" s="1">
        <v>250</v>
      </c>
      <c r="C5" s="1">
        <v>5.92</v>
      </c>
      <c r="D5" s="1">
        <v>10.33</v>
      </c>
      <c r="E5" s="1">
        <v>82.3</v>
      </c>
      <c r="F5" s="1">
        <f>D5/$A$3</f>
        <v>5.1865240749108803E-2</v>
      </c>
      <c r="M5" s="1">
        <f>C5/F5</f>
        <v>114.14195546950629</v>
      </c>
      <c r="N5" s="1">
        <f>COS(E5/180*3.14159)*M5</f>
        <v>15.29358244700734</v>
      </c>
      <c r="O5" s="1">
        <f>SIN(E5/180*3.14159)*M5</f>
        <v>113.11274169756184</v>
      </c>
    </row>
    <row r="6" spans="1:17">
      <c r="B6" s="1">
        <v>220</v>
      </c>
      <c r="C6" s="1">
        <v>5.3470000000000004</v>
      </c>
      <c r="D6" s="1">
        <v>10.53</v>
      </c>
      <c r="E6" s="1">
        <v>81.8</v>
      </c>
      <c r="F6" s="1">
        <f t="shared" ref="F6:F31" si="0">D6/$A$3</f>
        <v>5.2869408043380028E-2</v>
      </c>
      <c r="M6" s="1">
        <f>C6/F6</f>
        <v>101.13599145299146</v>
      </c>
      <c r="N6" s="1">
        <f t="shared" ref="N6:N31" si="1">COS(E6/180*3.14159)*M6</f>
        <v>14.425039334096622</v>
      </c>
      <c r="O6" s="1">
        <f t="shared" ref="O6:O31" si="2">SIN(E6/180*3.14159)*M6</f>
        <v>100.10198303425027</v>
      </c>
    </row>
    <row r="7" spans="1:17">
      <c r="B7" s="1">
        <v>200</v>
      </c>
      <c r="C7" s="1">
        <v>4.9400000000000004</v>
      </c>
      <c r="D7" s="1">
        <v>10.66</v>
      </c>
      <c r="E7" s="1">
        <v>81.2</v>
      </c>
      <c r="F7" s="1">
        <f t="shared" si="0"/>
        <v>5.3522116784656328E-2</v>
      </c>
      <c r="M7" s="1">
        <f t="shared" ref="M7:M38" si="3">C7/F7</f>
        <v>92.298292682926828</v>
      </c>
      <c r="N7" s="1">
        <f t="shared" si="1"/>
        <v>14.120440680014816</v>
      </c>
      <c r="O7" s="1">
        <f t="shared" si="2"/>
        <v>91.21177548532539</v>
      </c>
    </row>
    <row r="8" spans="1:17">
      <c r="B8" s="1">
        <v>180</v>
      </c>
      <c r="C8" s="1">
        <v>4.53</v>
      </c>
      <c r="D8" s="1">
        <v>10.78</v>
      </c>
      <c r="E8" s="1">
        <v>80.5</v>
      </c>
      <c r="F8" s="1">
        <f t="shared" si="0"/>
        <v>5.4124617161219059E-2</v>
      </c>
      <c r="M8" s="1">
        <f t="shared" si="3"/>
        <v>83.695742115027841</v>
      </c>
      <c r="N8" s="1">
        <f t="shared" si="1"/>
        <v>13.813879820066456</v>
      </c>
      <c r="O8" s="1">
        <f t="shared" si="2"/>
        <v>82.547888964539879</v>
      </c>
    </row>
    <row r="9" spans="1:17">
      <c r="B9" s="1">
        <v>150</v>
      </c>
      <c r="C9" s="1">
        <v>3.875</v>
      </c>
      <c r="D9" s="1">
        <v>10.95</v>
      </c>
      <c r="E9" s="1">
        <v>79.599999999999994</v>
      </c>
      <c r="F9" s="1">
        <f t="shared" si="0"/>
        <v>5.4978159361349602E-2</v>
      </c>
      <c r="M9" s="1">
        <f t="shared" si="3"/>
        <v>70.482534246575341</v>
      </c>
      <c r="N9" s="1">
        <f t="shared" si="1"/>
        <v>12.72352818806827</v>
      </c>
      <c r="O9" s="1">
        <f t="shared" si="2"/>
        <v>69.324594944846936</v>
      </c>
    </row>
    <row r="10" spans="1:17">
      <c r="B10" s="1">
        <v>130</v>
      </c>
      <c r="C10" s="1">
        <v>3.41</v>
      </c>
      <c r="D10" s="1">
        <v>11.06</v>
      </c>
      <c r="E10" s="1">
        <v>78.400000000000006</v>
      </c>
      <c r="F10" s="1">
        <f t="shared" si="0"/>
        <v>5.5530451373198779E-2</v>
      </c>
      <c r="M10" s="1">
        <f t="shared" si="3"/>
        <v>61.407748643761302</v>
      </c>
      <c r="N10" s="1">
        <f t="shared" si="1"/>
        <v>12.347811964105288</v>
      </c>
      <c r="O10" s="1">
        <f t="shared" si="2"/>
        <v>60.153496433660997</v>
      </c>
    </row>
    <row r="11" spans="1:17">
      <c r="B11" s="1">
        <v>120</v>
      </c>
      <c r="C11" s="1">
        <v>3.1579999999999999</v>
      </c>
      <c r="D11" s="1">
        <v>11.1</v>
      </c>
      <c r="E11" s="1">
        <v>77.3</v>
      </c>
      <c r="F11" s="1">
        <f t="shared" si="0"/>
        <v>5.5731284832053023E-2</v>
      </c>
      <c r="M11" s="1">
        <f t="shared" si="3"/>
        <v>56.664762162162155</v>
      </c>
      <c r="N11" s="1">
        <f t="shared" si="1"/>
        <v>12.457595875509881</v>
      </c>
      <c r="O11" s="1">
        <f t="shared" si="2"/>
        <v>55.27841871740619</v>
      </c>
    </row>
    <row r="12" spans="1:17">
      <c r="B12" s="1">
        <v>110</v>
      </c>
      <c r="C12" s="1">
        <v>2.91</v>
      </c>
      <c r="D12" s="1">
        <v>11.15</v>
      </c>
      <c r="E12" s="1">
        <v>76.599999999999994</v>
      </c>
      <c r="F12" s="1">
        <f t="shared" si="0"/>
        <v>5.5982326655620834E-2</v>
      </c>
      <c r="M12" s="1">
        <f t="shared" si="3"/>
        <v>51.980690582959639</v>
      </c>
      <c r="N12" s="1">
        <f t="shared" si="1"/>
        <v>12.046473165926388</v>
      </c>
      <c r="O12" s="1">
        <f t="shared" si="2"/>
        <v>50.565548328323345</v>
      </c>
    </row>
    <row r="13" spans="1:17">
      <c r="B13" s="1">
        <v>100</v>
      </c>
      <c r="C13" s="1">
        <v>2.6779999999999999</v>
      </c>
      <c r="D13" s="1">
        <v>11.19</v>
      </c>
      <c r="E13" s="1">
        <v>75.2</v>
      </c>
      <c r="F13" s="1">
        <f t="shared" si="0"/>
        <v>5.6183160114475071E-2</v>
      </c>
      <c r="M13" s="1">
        <f t="shared" si="3"/>
        <v>47.665528150134044</v>
      </c>
      <c r="N13" s="1">
        <f t="shared" si="1"/>
        <v>12.176008055098995</v>
      </c>
      <c r="O13" s="1">
        <f t="shared" si="2"/>
        <v>46.084133947307564</v>
      </c>
    </row>
    <row r="14" spans="1:17">
      <c r="B14" s="1">
        <v>90</v>
      </c>
      <c r="C14" s="1">
        <v>2.4460000000000002</v>
      </c>
      <c r="D14" s="1">
        <v>11.24</v>
      </c>
      <c r="E14" s="1">
        <v>74</v>
      </c>
      <c r="F14" s="1">
        <f t="shared" si="0"/>
        <v>5.6434201938042883E-2</v>
      </c>
      <c r="M14" s="1">
        <f t="shared" si="3"/>
        <v>43.342510676156586</v>
      </c>
      <c r="N14" s="1">
        <f t="shared" si="1"/>
        <v>11.946860488789412</v>
      </c>
      <c r="O14" s="1">
        <f t="shared" si="2"/>
        <v>41.663482285739747</v>
      </c>
    </row>
    <row r="15" spans="1:17">
      <c r="B15" s="1">
        <v>85</v>
      </c>
      <c r="C15" s="1">
        <v>2.33</v>
      </c>
      <c r="D15" s="1">
        <v>11.25</v>
      </c>
      <c r="E15" s="1">
        <v>73.099999999999994</v>
      </c>
      <c r="F15" s="1">
        <f t="shared" si="0"/>
        <v>5.6484410302756444E-2</v>
      </c>
      <c r="M15" s="1">
        <f t="shared" si="3"/>
        <v>41.250319999999995</v>
      </c>
      <c r="N15" s="1">
        <f t="shared" si="1"/>
        <v>11.991601044337669</v>
      </c>
      <c r="O15" s="1">
        <f t="shared" si="2"/>
        <v>39.468853599969677</v>
      </c>
    </row>
    <row r="16" spans="1:17">
      <c r="B16" s="1">
        <v>82</v>
      </c>
      <c r="C16" s="1">
        <v>2.5099999999999998</v>
      </c>
      <c r="D16" s="1">
        <v>11.27</v>
      </c>
      <c r="E16" s="1">
        <v>72.599999999999994</v>
      </c>
      <c r="F16" s="1">
        <f t="shared" si="0"/>
        <v>5.6584827032183566E-2</v>
      </c>
      <c r="M16" s="1">
        <f t="shared" si="3"/>
        <v>44.358181011535045</v>
      </c>
      <c r="N16" s="1">
        <f t="shared" si="1"/>
        <v>13.264950895974975</v>
      </c>
      <c r="O16" s="1">
        <f t="shared" si="2"/>
        <v>42.32835102362813</v>
      </c>
    </row>
    <row r="17" spans="2:17">
      <c r="B17" s="1">
        <v>81</v>
      </c>
      <c r="C17" s="1">
        <v>2.238</v>
      </c>
      <c r="D17" s="1">
        <v>11.26</v>
      </c>
      <c r="E17" s="1">
        <v>72.2</v>
      </c>
      <c r="F17" s="1">
        <f t="shared" si="0"/>
        <v>5.6534618667470005E-2</v>
      </c>
      <c r="M17" s="1">
        <f t="shared" si="3"/>
        <v>39.586364120781525</v>
      </c>
      <c r="N17" s="1">
        <f t="shared" si="1"/>
        <v>12.10140577034932</v>
      </c>
      <c r="O17" s="1">
        <f t="shared" si="2"/>
        <v>37.691327950663336</v>
      </c>
      <c r="Q17" s="1">
        <f>Sheet1!O21</f>
        <v>-1476.3932625547864</v>
      </c>
    </row>
    <row r="18" spans="2:17">
      <c r="B18" s="1">
        <v>80</v>
      </c>
      <c r="C18" s="1">
        <v>2.214</v>
      </c>
      <c r="D18" s="1">
        <v>11.27</v>
      </c>
      <c r="E18" s="1">
        <v>71.900000000000006</v>
      </c>
      <c r="F18" s="1">
        <f t="shared" si="0"/>
        <v>5.6584827032183566E-2</v>
      </c>
      <c r="M18" s="1">
        <f t="shared" si="3"/>
        <v>39.127096716947648</v>
      </c>
      <c r="N18" s="1">
        <f t="shared" si="1"/>
        <v>12.155906130782622</v>
      </c>
      <c r="O18" s="1">
        <f t="shared" si="2"/>
        <v>37.190908077606508</v>
      </c>
    </row>
    <row r="19" spans="2:17">
      <c r="B19" s="1">
        <v>79</v>
      </c>
      <c r="C19" s="1">
        <v>2.19</v>
      </c>
      <c r="D19" s="1">
        <v>11.27</v>
      </c>
      <c r="E19" s="1">
        <v>71.7</v>
      </c>
      <c r="F19" s="1">
        <f t="shared" si="0"/>
        <v>5.6584827032183566E-2</v>
      </c>
      <c r="M19" s="1">
        <f t="shared" si="3"/>
        <v>38.702954747116237</v>
      </c>
      <c r="N19" s="1">
        <f t="shared" si="1"/>
        <v>12.152474654791956</v>
      </c>
      <c r="O19" s="1">
        <f t="shared" si="2"/>
        <v>36.74555845162741</v>
      </c>
    </row>
    <row r="20" spans="2:17">
      <c r="B20" s="1">
        <v>78</v>
      </c>
      <c r="C20" s="1">
        <v>2.1659999999999999</v>
      </c>
      <c r="D20" s="1">
        <v>11.27</v>
      </c>
      <c r="E20" s="1">
        <v>71.7</v>
      </c>
      <c r="F20" s="1">
        <f t="shared" si="0"/>
        <v>5.6584827032183566E-2</v>
      </c>
      <c r="M20" s="1">
        <f t="shared" si="3"/>
        <v>38.27881277728482</v>
      </c>
      <c r="N20" s="1">
        <f t="shared" si="1"/>
        <v>12.019296850355877</v>
      </c>
      <c r="O20" s="1">
        <f t="shared" si="2"/>
        <v>36.342867400102719</v>
      </c>
    </row>
    <row r="21" spans="2:17">
      <c r="B21" s="1">
        <v>77</v>
      </c>
      <c r="C21" s="1">
        <v>2.1509999999999998</v>
      </c>
      <c r="D21" s="1">
        <v>11.28</v>
      </c>
      <c r="E21" s="1">
        <v>71.5</v>
      </c>
      <c r="F21" s="1">
        <f t="shared" si="0"/>
        <v>5.6635035396897127E-2</v>
      </c>
      <c r="M21" s="1">
        <f t="shared" si="3"/>
        <v>37.980023936170205</v>
      </c>
      <c r="N21" s="1">
        <f t="shared" si="1"/>
        <v>12.051276409944442</v>
      </c>
      <c r="O21" s="1">
        <f t="shared" si="2"/>
        <v>36.017342421161203</v>
      </c>
    </row>
    <row r="22" spans="2:17">
      <c r="B22" s="1">
        <v>76</v>
      </c>
      <c r="C22" s="1">
        <v>2.12</v>
      </c>
      <c r="D22" s="1">
        <v>11.28</v>
      </c>
      <c r="E22" s="1">
        <v>71.3</v>
      </c>
      <c r="F22" s="1">
        <f t="shared" si="0"/>
        <v>5.6635035396897127E-2</v>
      </c>
      <c r="M22" s="1">
        <f t="shared" si="3"/>
        <v>37.432659574468083</v>
      </c>
      <c r="N22" s="1">
        <f t="shared" si="1"/>
        <v>12.001434200752803</v>
      </c>
      <c r="O22" s="1">
        <f t="shared" si="2"/>
        <v>35.456587257419713</v>
      </c>
    </row>
    <row r="23" spans="2:17">
      <c r="B23" s="1">
        <v>75</v>
      </c>
      <c r="C23" s="1">
        <v>2.0960000000000001</v>
      </c>
      <c r="D23" s="1">
        <v>11.29</v>
      </c>
      <c r="E23" s="1">
        <v>71</v>
      </c>
      <c r="F23" s="1">
        <f t="shared" si="0"/>
        <v>5.6685243761610681E-2</v>
      </c>
      <c r="M23" s="1">
        <f t="shared" si="3"/>
        <v>36.976113374667854</v>
      </c>
      <c r="N23" s="1">
        <f t="shared" si="1"/>
        <v>12.03828158447303</v>
      </c>
      <c r="O23" s="1">
        <f t="shared" si="2"/>
        <v>34.961589448839831</v>
      </c>
    </row>
    <row r="24" spans="2:17">
      <c r="B24" s="1">
        <v>74</v>
      </c>
      <c r="C24" s="1">
        <v>2.0659999999999998</v>
      </c>
      <c r="D24" s="1">
        <v>11.29</v>
      </c>
      <c r="E24" s="1">
        <v>71.099999999999994</v>
      </c>
      <c r="F24" s="1">
        <f t="shared" si="0"/>
        <v>5.6685243761610681E-2</v>
      </c>
      <c r="M24" s="1">
        <f t="shared" si="3"/>
        <v>36.44687511071745</v>
      </c>
      <c r="N24" s="1">
        <f t="shared" si="1"/>
        <v>11.805813830023325</v>
      </c>
      <c r="O24" s="1">
        <f t="shared" si="2"/>
        <v>34.481842542808891</v>
      </c>
    </row>
    <row r="25" spans="2:17">
      <c r="B25" s="1">
        <v>73</v>
      </c>
      <c r="C25" s="1">
        <v>2.0409999999999999</v>
      </c>
      <c r="D25" s="1">
        <v>11.29</v>
      </c>
      <c r="E25" s="1">
        <v>70.7</v>
      </c>
      <c r="F25" s="1">
        <f t="shared" si="0"/>
        <v>5.6685243761610681E-2</v>
      </c>
      <c r="M25" s="1">
        <f t="shared" si="3"/>
        <v>36.005843224092118</v>
      </c>
      <c r="N25" s="1">
        <f t="shared" si="1"/>
        <v>11.900484826152304</v>
      </c>
      <c r="O25" s="1">
        <f t="shared" si="2"/>
        <v>33.98233669394174</v>
      </c>
    </row>
    <row r="26" spans="2:17">
      <c r="B26" s="1">
        <v>72</v>
      </c>
      <c r="C26" s="1">
        <v>2.0179999999999998</v>
      </c>
      <c r="D26" s="1">
        <v>11.3</v>
      </c>
      <c r="E26" s="1">
        <v>70.900000000000006</v>
      </c>
      <c r="F26" s="1">
        <f t="shared" si="0"/>
        <v>5.6735452126324255E-2</v>
      </c>
      <c r="M26" s="1">
        <f t="shared" si="3"/>
        <v>35.568589380530966</v>
      </c>
      <c r="N26" s="1">
        <f t="shared" si="1"/>
        <v>11.638714217092479</v>
      </c>
      <c r="O26" s="1">
        <f t="shared" si="2"/>
        <v>33.610487677117533</v>
      </c>
    </row>
    <row r="27" spans="2:17">
      <c r="B27" s="1">
        <v>71</v>
      </c>
      <c r="C27" s="1">
        <v>1.994</v>
      </c>
      <c r="D27" s="1">
        <v>11.3</v>
      </c>
      <c r="E27" s="1">
        <v>70.400000000000006</v>
      </c>
      <c r="F27" s="1">
        <f t="shared" si="0"/>
        <v>5.6735452126324255E-2</v>
      </c>
      <c r="M27" s="1">
        <f t="shared" si="3"/>
        <v>35.145573451327429</v>
      </c>
      <c r="N27" s="1">
        <f t="shared" si="1"/>
        <v>11.789672146293791</v>
      </c>
      <c r="O27" s="1">
        <f t="shared" si="2"/>
        <v>33.109137166431196</v>
      </c>
    </row>
    <row r="28" spans="2:17">
      <c r="B28" s="1">
        <v>70</v>
      </c>
      <c r="C28" s="1">
        <v>1.97</v>
      </c>
      <c r="D28" s="1">
        <v>11.3</v>
      </c>
      <c r="E28" s="1">
        <v>70.099999999999994</v>
      </c>
      <c r="F28" s="1">
        <f t="shared" si="0"/>
        <v>5.6735452126324255E-2</v>
      </c>
      <c r="M28" s="1">
        <f t="shared" si="3"/>
        <v>34.722557522123886</v>
      </c>
      <c r="N28" s="1">
        <f t="shared" si="1"/>
        <v>11.818882252155566</v>
      </c>
      <c r="O28" s="1">
        <f t="shared" si="2"/>
        <v>32.649196363568954</v>
      </c>
    </row>
    <row r="29" spans="2:17">
      <c r="B29" s="1">
        <v>69</v>
      </c>
      <c r="C29" s="1">
        <v>1.946</v>
      </c>
      <c r="D29" s="1">
        <v>11.31</v>
      </c>
      <c r="E29" s="1">
        <v>69.7</v>
      </c>
      <c r="F29" s="1">
        <f t="shared" si="0"/>
        <v>5.6785660491037816E-2</v>
      </c>
      <c r="M29" s="1">
        <f t="shared" si="3"/>
        <v>34.269214854111397</v>
      </c>
      <c r="N29" s="1">
        <f t="shared" si="1"/>
        <v>11.889245409825939</v>
      </c>
      <c r="O29" s="1">
        <f t="shared" si="2"/>
        <v>32.140705192982033</v>
      </c>
    </row>
    <row r="30" spans="2:17">
      <c r="B30" s="1">
        <v>68</v>
      </c>
      <c r="C30" s="1">
        <v>1.9219999999999999</v>
      </c>
      <c r="D30" s="1">
        <v>11.31</v>
      </c>
      <c r="E30" s="1">
        <v>69.599999999999994</v>
      </c>
      <c r="F30" s="1">
        <f t="shared" si="0"/>
        <v>5.6785660491037816E-2</v>
      </c>
      <c r="M30" s="1">
        <f t="shared" si="3"/>
        <v>33.846572944297073</v>
      </c>
      <c r="N30" s="1">
        <f t="shared" si="1"/>
        <v>11.798001776352102</v>
      </c>
      <c r="O30" s="1">
        <f t="shared" si="2"/>
        <v>31.723771121334476</v>
      </c>
    </row>
    <row r="31" spans="2:17">
      <c r="B31" s="1">
        <v>67</v>
      </c>
      <c r="C31" s="1">
        <v>1.899</v>
      </c>
      <c r="D31" s="1">
        <v>11.31</v>
      </c>
      <c r="E31" s="1">
        <v>69.400000000000006</v>
      </c>
      <c r="F31" s="1">
        <f t="shared" si="0"/>
        <v>5.6785660491037816E-2</v>
      </c>
      <c r="M31" s="1">
        <f t="shared" si="3"/>
        <v>33.441541114058353</v>
      </c>
      <c r="N31" s="1">
        <f t="shared" si="1"/>
        <v>11.766158977333609</v>
      </c>
      <c r="O31" s="1">
        <f t="shared" si="2"/>
        <v>31.30326141160641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D7369-9803-495E-AE43-079FF17A57EE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Gray</dc:creator>
  <cp:lastModifiedBy>Leo Gray</cp:lastModifiedBy>
  <dcterms:created xsi:type="dcterms:W3CDTF">2015-06-05T18:17:20Z</dcterms:created>
  <dcterms:modified xsi:type="dcterms:W3CDTF">2020-02-19T09:20:47Z</dcterms:modified>
</cp:coreProperties>
</file>