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iorabramson/Dropbox/postdoc/ELFK/"/>
    </mc:Choice>
  </mc:AlternateContent>
  <xr:revisionPtr revIDLastSave="0" documentId="13_ncr:1_{0526A032-F1A6-0F47-8C2D-570E2A0FB8D2}" xr6:coauthVersionLast="47" xr6:coauthVersionMax="47" xr10:uidLastSave="{00000000-0000-0000-0000-000000000000}"/>
  <bookViews>
    <workbookView xWindow="1420" yWindow="980" windowWidth="28820" windowHeight="17180" xr2:uid="{F51C31B8-4BA3-FF46-90A6-5A2176DFA107}"/>
  </bookViews>
  <sheets>
    <sheet name="fMRIPrep" sheetId="1" r:id="rId1"/>
  </sheets>
  <definedNames>
    <definedName name="_xlnm._FilterDatabase" localSheetId="0" hidden="1">fMRIPrep!$A$1:$AG$67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50" i="1" l="1"/>
  <c r="AD52" i="1"/>
  <c r="AA3" i="1"/>
  <c r="AF3" i="1" s="1"/>
  <c r="AA4" i="1"/>
  <c r="AF4" i="1" s="1"/>
  <c r="AA5" i="1"/>
  <c r="AF5" i="1" s="1"/>
  <c r="AA6" i="1"/>
  <c r="AF6" i="1" s="1"/>
  <c r="AA7" i="1"/>
  <c r="AE7" i="1" s="1"/>
  <c r="AA8" i="1"/>
  <c r="AF8" i="1" s="1"/>
  <c r="AA9" i="1"/>
  <c r="AF9" i="1" s="1"/>
  <c r="AA10" i="1"/>
  <c r="AF10" i="1" s="1"/>
  <c r="AA11" i="1"/>
  <c r="AF11" i="1" s="1"/>
  <c r="AA12" i="1"/>
  <c r="AF12" i="1" s="1"/>
  <c r="AA13" i="1"/>
  <c r="AF13" i="1" s="1"/>
  <c r="AA14" i="1"/>
  <c r="AF14" i="1" s="1"/>
  <c r="AA15" i="1"/>
  <c r="AF15" i="1" s="1"/>
  <c r="AA16" i="1"/>
  <c r="AF16" i="1" s="1"/>
  <c r="AA17" i="1"/>
  <c r="AF17" i="1" s="1"/>
  <c r="AA18" i="1"/>
  <c r="AF18" i="1" s="1"/>
  <c r="AA19" i="1"/>
  <c r="AF19" i="1" s="1"/>
  <c r="AA20" i="1"/>
  <c r="AF20" i="1" s="1"/>
  <c r="AA21" i="1"/>
  <c r="AF21" i="1" s="1"/>
  <c r="AA22" i="1"/>
  <c r="AF22" i="1" s="1"/>
  <c r="AA23" i="1"/>
  <c r="AE23" i="1" s="1"/>
  <c r="AA24" i="1"/>
  <c r="AF24" i="1" s="1"/>
  <c r="AA25" i="1"/>
  <c r="AF25" i="1" s="1"/>
  <c r="AA26" i="1"/>
  <c r="AF26" i="1" s="1"/>
  <c r="AA27" i="1"/>
  <c r="AF27" i="1" s="1"/>
  <c r="AA28" i="1"/>
  <c r="AF28" i="1" s="1"/>
  <c r="AA29" i="1"/>
  <c r="AF29" i="1" s="1"/>
  <c r="AA30" i="1"/>
  <c r="AF30" i="1" s="1"/>
  <c r="AA31" i="1"/>
  <c r="AE31" i="1" s="1"/>
  <c r="AA32" i="1"/>
  <c r="AF32" i="1" s="1"/>
  <c r="AA33" i="1"/>
  <c r="AF33" i="1" s="1"/>
  <c r="AA34" i="1"/>
  <c r="AF34" i="1" s="1"/>
  <c r="AA35" i="1"/>
  <c r="AF35" i="1" s="1"/>
  <c r="AA36" i="1"/>
  <c r="AF36" i="1" s="1"/>
  <c r="AA37" i="1"/>
  <c r="AF37" i="1" s="1"/>
  <c r="AA38" i="1"/>
  <c r="AF38" i="1" s="1"/>
  <c r="AA39" i="1"/>
  <c r="AE39" i="1" s="1"/>
  <c r="AA40" i="1"/>
  <c r="AF40" i="1" s="1"/>
  <c r="AA41" i="1"/>
  <c r="AF41" i="1" s="1"/>
  <c r="AA42" i="1"/>
  <c r="AF42" i="1" s="1"/>
  <c r="AA43" i="1"/>
  <c r="AF43" i="1" s="1"/>
  <c r="AA44" i="1"/>
  <c r="AF44" i="1" s="1"/>
  <c r="AA45" i="1"/>
  <c r="AF45" i="1" s="1"/>
  <c r="AA46" i="1"/>
  <c r="AF46" i="1" s="1"/>
  <c r="AA47" i="1"/>
  <c r="AE47" i="1" s="1"/>
  <c r="AA48" i="1"/>
  <c r="AF48" i="1" s="1"/>
  <c r="AA49" i="1"/>
  <c r="AF49" i="1" s="1"/>
  <c r="AA50" i="1"/>
  <c r="AF50" i="1" s="1"/>
  <c r="AA51" i="1"/>
  <c r="AF51" i="1" s="1"/>
  <c r="AA52" i="1"/>
  <c r="AF52" i="1" s="1"/>
  <c r="AA53" i="1"/>
  <c r="AF53" i="1" s="1"/>
  <c r="AA2" i="1"/>
  <c r="X3" i="1"/>
  <c r="T3" i="1" s="1"/>
  <c r="V3" i="1" s="1"/>
  <c r="X4" i="1"/>
  <c r="T4" i="1" s="1"/>
  <c r="V4" i="1" s="1"/>
  <c r="X5" i="1"/>
  <c r="T5" i="1" s="1"/>
  <c r="V5" i="1" s="1"/>
  <c r="X6" i="1"/>
  <c r="T6" i="1" s="1"/>
  <c r="V6" i="1" s="1"/>
  <c r="X7" i="1"/>
  <c r="T7" i="1" s="1"/>
  <c r="V7" i="1" s="1"/>
  <c r="X8" i="1"/>
  <c r="T8" i="1" s="1"/>
  <c r="V8" i="1" s="1"/>
  <c r="X9" i="1"/>
  <c r="T9" i="1" s="1"/>
  <c r="V9" i="1" s="1"/>
  <c r="X10" i="1"/>
  <c r="T10" i="1" s="1"/>
  <c r="V10" i="1" s="1"/>
  <c r="AD10" i="1" s="1"/>
  <c r="X11" i="1"/>
  <c r="T11" i="1" s="1"/>
  <c r="V11" i="1" s="1"/>
  <c r="X12" i="1"/>
  <c r="T12" i="1" s="1"/>
  <c r="V12" i="1" s="1"/>
  <c r="AD12" i="1" s="1"/>
  <c r="X13" i="1"/>
  <c r="T13" i="1" s="1"/>
  <c r="V13" i="1" s="1"/>
  <c r="X14" i="1"/>
  <c r="T14" i="1" s="1"/>
  <c r="V14" i="1" s="1"/>
  <c r="X15" i="1"/>
  <c r="T15" i="1" s="1"/>
  <c r="V15" i="1" s="1"/>
  <c r="X16" i="1"/>
  <c r="T16" i="1" s="1"/>
  <c r="V16" i="1" s="1"/>
  <c r="AD16" i="1" s="1"/>
  <c r="X17" i="1"/>
  <c r="T17" i="1" s="1"/>
  <c r="V17" i="1" s="1"/>
  <c r="AD17" i="1" s="1"/>
  <c r="X18" i="1"/>
  <c r="T18" i="1" s="1"/>
  <c r="V18" i="1" s="1"/>
  <c r="X19" i="1"/>
  <c r="T19" i="1" s="1"/>
  <c r="V19" i="1" s="1"/>
  <c r="X20" i="1"/>
  <c r="T20" i="1" s="1"/>
  <c r="V20" i="1" s="1"/>
  <c r="X21" i="1"/>
  <c r="T21" i="1" s="1"/>
  <c r="V21" i="1" s="1"/>
  <c r="X22" i="1"/>
  <c r="T22" i="1" s="1"/>
  <c r="V22" i="1" s="1"/>
  <c r="AD22" i="1" s="1"/>
  <c r="X23" i="1"/>
  <c r="T23" i="1" s="1"/>
  <c r="V23" i="1" s="1"/>
  <c r="X24" i="1"/>
  <c r="T24" i="1" s="1"/>
  <c r="V24" i="1" s="1"/>
  <c r="X25" i="1"/>
  <c r="T25" i="1" s="1"/>
  <c r="V25" i="1" s="1"/>
  <c r="X26" i="1"/>
  <c r="T26" i="1" s="1"/>
  <c r="V26" i="1" s="1"/>
  <c r="X27" i="1"/>
  <c r="T27" i="1" s="1"/>
  <c r="V27" i="1" s="1"/>
  <c r="X28" i="1"/>
  <c r="T28" i="1" s="1"/>
  <c r="V28" i="1" s="1"/>
  <c r="X29" i="1"/>
  <c r="T29" i="1" s="1"/>
  <c r="V29" i="1" s="1"/>
  <c r="AD29" i="1" s="1"/>
  <c r="X30" i="1"/>
  <c r="T30" i="1" s="1"/>
  <c r="V30" i="1" s="1"/>
  <c r="X31" i="1"/>
  <c r="T31" i="1" s="1"/>
  <c r="V31" i="1" s="1"/>
  <c r="X32" i="1"/>
  <c r="T32" i="1" s="1"/>
  <c r="V32" i="1" s="1"/>
  <c r="X33" i="1"/>
  <c r="T33" i="1" s="1"/>
  <c r="V33" i="1" s="1"/>
  <c r="X34" i="1"/>
  <c r="T34" i="1" s="1"/>
  <c r="V34" i="1" s="1"/>
  <c r="AD34" i="1" s="1"/>
  <c r="X35" i="1"/>
  <c r="T35" i="1" s="1"/>
  <c r="V35" i="1" s="1"/>
  <c r="X36" i="1"/>
  <c r="T36" i="1" s="1"/>
  <c r="V36" i="1" s="1"/>
  <c r="AD36" i="1" s="1"/>
  <c r="X37" i="1"/>
  <c r="T37" i="1" s="1"/>
  <c r="V37" i="1" s="1"/>
  <c r="X38" i="1"/>
  <c r="T38" i="1" s="1"/>
  <c r="V38" i="1" s="1"/>
  <c r="X39" i="1"/>
  <c r="T39" i="1" s="1"/>
  <c r="V39" i="1" s="1"/>
  <c r="AD39" i="1" s="1"/>
  <c r="X40" i="1"/>
  <c r="T40" i="1" s="1"/>
  <c r="V40" i="1" s="1"/>
  <c r="X41" i="1"/>
  <c r="T41" i="1" s="1"/>
  <c r="V41" i="1" s="1"/>
  <c r="AD41" i="1" s="1"/>
  <c r="X42" i="1"/>
  <c r="T42" i="1" s="1"/>
  <c r="V42" i="1" s="1"/>
  <c r="X43" i="1"/>
  <c r="T43" i="1" s="1"/>
  <c r="V43" i="1" s="1"/>
  <c r="X44" i="1"/>
  <c r="T44" i="1" s="1"/>
  <c r="V44" i="1" s="1"/>
  <c r="X45" i="1"/>
  <c r="T45" i="1" s="1"/>
  <c r="V45" i="1" s="1"/>
  <c r="X46" i="1"/>
  <c r="T46" i="1" s="1"/>
  <c r="V46" i="1" s="1"/>
  <c r="X47" i="1"/>
  <c r="T47" i="1" s="1"/>
  <c r="V47" i="1" s="1"/>
  <c r="X48" i="1"/>
  <c r="T48" i="1" s="1"/>
  <c r="V48" i="1" s="1"/>
  <c r="X49" i="1"/>
  <c r="T49" i="1" s="1"/>
  <c r="V49" i="1" s="1"/>
  <c r="AD49" i="1" s="1"/>
  <c r="X50" i="1"/>
  <c r="T50" i="1" s="1"/>
  <c r="V50" i="1" s="1"/>
  <c r="X51" i="1"/>
  <c r="T51" i="1" s="1"/>
  <c r="V51" i="1" s="1"/>
  <c r="X52" i="1"/>
  <c r="T52" i="1" s="1"/>
  <c r="V52" i="1" s="1"/>
  <c r="X53" i="1"/>
  <c r="T53" i="1" s="1"/>
  <c r="V53" i="1" s="1"/>
  <c r="X2" i="1"/>
  <c r="T2" i="1" s="1"/>
  <c r="V2" i="1" s="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2" i="1"/>
  <c r="AD15" i="1" l="1"/>
  <c r="W57" i="1"/>
  <c r="AB38" i="1"/>
  <c r="AC38" i="1"/>
  <c r="AB6" i="1"/>
  <c r="AC6" i="1"/>
  <c r="AB14" i="1"/>
  <c r="AC14" i="1"/>
  <c r="AC53" i="1"/>
  <c r="AB53" i="1"/>
  <c r="AD53" i="1" s="1"/>
  <c r="AC5" i="1"/>
  <c r="AB5" i="1"/>
  <c r="AC28" i="1"/>
  <c r="AB28" i="1"/>
  <c r="AC51" i="1"/>
  <c r="AB51" i="1"/>
  <c r="AD51" i="1" s="1"/>
  <c r="AC27" i="1"/>
  <c r="AB27" i="1"/>
  <c r="AD27" i="1" s="1"/>
  <c r="AC3" i="1"/>
  <c r="AB3" i="1"/>
  <c r="AB22" i="1"/>
  <c r="AC22" i="1"/>
  <c r="AC21" i="1"/>
  <c r="AB21" i="1"/>
  <c r="AD21" i="1" s="1"/>
  <c r="AC52" i="1"/>
  <c r="AB52" i="1"/>
  <c r="AC12" i="1"/>
  <c r="AB12" i="1"/>
  <c r="AC34" i="1"/>
  <c r="AB34" i="1"/>
  <c r="AB30" i="1"/>
  <c r="AC30" i="1"/>
  <c r="AC45" i="1"/>
  <c r="AB45" i="1"/>
  <c r="AD45" i="1" s="1"/>
  <c r="AC13" i="1"/>
  <c r="AB13" i="1"/>
  <c r="AD13" i="1" s="1"/>
  <c r="AC44" i="1"/>
  <c r="AB44" i="1"/>
  <c r="AC4" i="1"/>
  <c r="AB4" i="1"/>
  <c r="AD4" i="1" s="1"/>
  <c r="AB17" i="1"/>
  <c r="AC17" i="1"/>
  <c r="AB2" i="1"/>
  <c r="AC2" i="1"/>
  <c r="AC37" i="1"/>
  <c r="AB37" i="1"/>
  <c r="AC20" i="1"/>
  <c r="AB20" i="1"/>
  <c r="AD20" i="1" s="1"/>
  <c r="AC35" i="1"/>
  <c r="AB35" i="1"/>
  <c r="AD35" i="1" s="1"/>
  <c r="AC19" i="1"/>
  <c r="AB19" i="1"/>
  <c r="AC50" i="1"/>
  <c r="AB50" i="1"/>
  <c r="AC26" i="1"/>
  <c r="AB26" i="1"/>
  <c r="AD26" i="1" s="1"/>
  <c r="AC10" i="1"/>
  <c r="AB10" i="1"/>
  <c r="AB41" i="1"/>
  <c r="AC41" i="1"/>
  <c r="AB25" i="1"/>
  <c r="AD25" i="1" s="1"/>
  <c r="AC25" i="1"/>
  <c r="AB48" i="1"/>
  <c r="AC48" i="1"/>
  <c r="AB40" i="1"/>
  <c r="AC40" i="1"/>
  <c r="AB32" i="1"/>
  <c r="AC32" i="1"/>
  <c r="AB24" i="1"/>
  <c r="AC24" i="1"/>
  <c r="AB16" i="1"/>
  <c r="AC16" i="1"/>
  <c r="AB8" i="1"/>
  <c r="AC8" i="1"/>
  <c r="AB46" i="1"/>
  <c r="AC46" i="1"/>
  <c r="AC29" i="1"/>
  <c r="AB29" i="1"/>
  <c r="AC36" i="1"/>
  <c r="AB36" i="1"/>
  <c r="AC43" i="1"/>
  <c r="AB43" i="1"/>
  <c r="AD43" i="1" s="1"/>
  <c r="AC11" i="1"/>
  <c r="AB11" i="1"/>
  <c r="AC42" i="1"/>
  <c r="AB42" i="1"/>
  <c r="AC18" i="1"/>
  <c r="AB18" i="1"/>
  <c r="AD18" i="1" s="1"/>
  <c r="AB49" i="1"/>
  <c r="AC49" i="1"/>
  <c r="AB33" i="1"/>
  <c r="AC33" i="1"/>
  <c r="AB9" i="1"/>
  <c r="AD9" i="1" s="1"/>
  <c r="AC9" i="1"/>
  <c r="AB47" i="1"/>
  <c r="AC47" i="1"/>
  <c r="AB39" i="1"/>
  <c r="AC39" i="1"/>
  <c r="AB31" i="1"/>
  <c r="AC31" i="1"/>
  <c r="AB23" i="1"/>
  <c r="AD23" i="1" s="1"/>
  <c r="AC23" i="1"/>
  <c r="AB15" i="1"/>
  <c r="AC15" i="1"/>
  <c r="AB7" i="1"/>
  <c r="AC7" i="1"/>
  <c r="AE4" i="1"/>
  <c r="AE36" i="1"/>
  <c r="AE20" i="1"/>
  <c r="AE14" i="1"/>
  <c r="AE13" i="1"/>
  <c r="AE30" i="1"/>
  <c r="AE45" i="1"/>
  <c r="AE44" i="1"/>
  <c r="AE28" i="1"/>
  <c r="AE12" i="1"/>
  <c r="W65" i="1"/>
  <c r="AE46" i="1"/>
  <c r="AE29" i="1"/>
  <c r="AE43" i="1"/>
  <c r="AE27" i="1"/>
  <c r="AE11" i="1"/>
  <c r="W61" i="1"/>
  <c r="AE2" i="1"/>
  <c r="AE38" i="1"/>
  <c r="AE22" i="1"/>
  <c r="AE6" i="1"/>
  <c r="AE53" i="1"/>
  <c r="AE37" i="1"/>
  <c r="AE21" i="1"/>
  <c r="AE5" i="1"/>
  <c r="AE52" i="1"/>
  <c r="AE51" i="1"/>
  <c r="AE35" i="1"/>
  <c r="AE19" i="1"/>
  <c r="AE3" i="1"/>
  <c r="AF23" i="1"/>
  <c r="AE50" i="1"/>
  <c r="AE42" i="1"/>
  <c r="AE34" i="1"/>
  <c r="AE26" i="1"/>
  <c r="AE18" i="1"/>
  <c r="AE10" i="1"/>
  <c r="AF2" i="1"/>
  <c r="AE49" i="1"/>
  <c r="AE41" i="1"/>
  <c r="AE33" i="1"/>
  <c r="AE25" i="1"/>
  <c r="AE17" i="1"/>
  <c r="AE9" i="1"/>
  <c r="AF47" i="1"/>
  <c r="AF39" i="1"/>
  <c r="AF31" i="1"/>
  <c r="AF7" i="1"/>
  <c r="AE48" i="1"/>
  <c r="AE40" i="1"/>
  <c r="AE32" i="1"/>
  <c r="AE24" i="1"/>
  <c r="AE16" i="1"/>
  <c r="AE8" i="1"/>
  <c r="AE15" i="1"/>
  <c r="W56" i="1"/>
  <c r="AD31" i="1" l="1"/>
  <c r="AD33" i="1"/>
  <c r="AD11" i="1"/>
  <c r="AD46" i="1"/>
  <c r="AD32" i="1"/>
  <c r="AD19" i="1"/>
  <c r="AD2" i="1"/>
  <c r="AD3" i="1"/>
  <c r="AD5" i="1"/>
  <c r="AD38" i="1"/>
  <c r="AD7" i="1"/>
  <c r="AD47" i="1"/>
  <c r="AD42" i="1"/>
  <c r="AD37" i="1"/>
  <c r="AD44" i="1"/>
  <c r="AD28" i="1"/>
  <c r="AD40" i="1"/>
  <c r="AD48" i="1"/>
  <c r="AD30" i="1"/>
  <c r="AD14" i="1"/>
  <c r="AD8" i="1"/>
  <c r="AD24" i="1"/>
  <c r="AD6" i="1"/>
  <c r="W63" i="1"/>
  <c r="W66" i="1"/>
  <c r="W58" i="1"/>
  <c r="W62" i="1"/>
  <c r="W67" i="1"/>
  <c r="W70" i="1" l="1"/>
</calcChain>
</file>

<file path=xl/sharedStrings.xml><?xml version="1.0" encoding="utf-8"?>
<sst xmlns="http://schemas.openxmlformats.org/spreadsheetml/2006/main" count="641" uniqueCount="129">
  <si>
    <t>sub</t>
  </si>
  <si>
    <t>html.report</t>
  </si>
  <si>
    <t>Structural to standard</t>
  </si>
  <si>
    <t>sub-002</t>
  </si>
  <si>
    <t>sub-003</t>
  </si>
  <si>
    <t>sub-004</t>
  </si>
  <si>
    <t>sub-005</t>
  </si>
  <si>
    <t>sub-007</t>
  </si>
  <si>
    <t>sub-010</t>
  </si>
  <si>
    <t>sub-011</t>
  </si>
  <si>
    <t>sub-013</t>
  </si>
  <si>
    <t>sub-016</t>
  </si>
  <si>
    <t>sub-022</t>
  </si>
  <si>
    <t>sub-024</t>
  </si>
  <si>
    <t>sub-025</t>
  </si>
  <si>
    <t>sub-032</t>
  </si>
  <si>
    <t>sub-033</t>
  </si>
  <si>
    <t>sub-034</t>
  </si>
  <si>
    <t>sub-035</t>
  </si>
  <si>
    <t>sub-036</t>
  </si>
  <si>
    <t>sub-037</t>
  </si>
  <si>
    <t>sub-041</t>
  </si>
  <si>
    <t>sub-042</t>
  </si>
  <si>
    <t>sub-043</t>
  </si>
  <si>
    <t>sub-044</t>
  </si>
  <si>
    <t>sub-045</t>
  </si>
  <si>
    <t>sub-049</t>
  </si>
  <si>
    <t>sub-050</t>
  </si>
  <si>
    <t>sub-051</t>
  </si>
  <si>
    <t>sub-052</t>
  </si>
  <si>
    <t>sub-056</t>
  </si>
  <si>
    <t>sub-057</t>
  </si>
  <si>
    <t>sub-058</t>
  </si>
  <si>
    <t>sub-062</t>
  </si>
  <si>
    <t>sub-065</t>
  </si>
  <si>
    <t>sub-066</t>
  </si>
  <si>
    <t>sub-071</t>
  </si>
  <si>
    <t>sub-072</t>
  </si>
  <si>
    <t>sub-074</t>
  </si>
  <si>
    <t>sub-075</t>
  </si>
  <si>
    <t>sub-076</t>
  </si>
  <si>
    <t>sub-077</t>
  </si>
  <si>
    <t>sub-080</t>
  </si>
  <si>
    <t>sub-081</t>
  </si>
  <si>
    <t>sub-082</t>
  </si>
  <si>
    <t>sub-083</t>
  </si>
  <si>
    <t>sub-084</t>
  </si>
  <si>
    <t>sub-085</t>
  </si>
  <si>
    <t>sub-086</t>
  </si>
  <si>
    <t>sub-087</t>
  </si>
  <si>
    <t>sub-088</t>
  </si>
  <si>
    <t>sub-089</t>
  </si>
  <si>
    <t>sub-090</t>
  </si>
  <si>
    <t>sub-092</t>
  </si>
  <si>
    <t>sub-095</t>
  </si>
  <si>
    <t>log errors</t>
  </si>
  <si>
    <t>motion_notes</t>
  </si>
  <si>
    <t>yes</t>
  </si>
  <si>
    <t>no (no raw)</t>
  </si>
  <si>
    <t>func/...preproc_bold.nii.gz_cond1</t>
  </si>
  <si>
    <t>func/...desc-confounds_timeseries.tsv_cond1</t>
  </si>
  <si>
    <t>func/...preproc_bold.nii.gz_cond2</t>
  </si>
  <si>
    <t>func/...desc-confounds_timeseries.tsv_cond2</t>
  </si>
  <si>
    <t>no</t>
  </si>
  <si>
    <t>ok</t>
  </si>
  <si>
    <t>high motion during mprage?</t>
  </si>
  <si>
    <t>Fdmean_cond1</t>
  </si>
  <si>
    <t>Fdmax_cond1</t>
  </si>
  <si>
    <t>Fdmax_cond2</t>
  </si>
  <si>
    <t>Fdmean_cond2</t>
  </si>
  <si>
    <t>head tilted</t>
  </si>
  <si>
    <t>"Note on orientation: qform matrix overwritten"</t>
  </si>
  <si>
    <t>not sure</t>
  </si>
  <si>
    <t>high motion in both functionals</t>
  </si>
  <si>
    <t>high motion during mprage? High motion during both functionals</t>
  </si>
  <si>
    <t>NA</t>
  </si>
  <si>
    <t>not sure for cond1</t>
  </si>
  <si>
    <t>not sure for cond2</t>
  </si>
  <si>
    <t>no for cond2</t>
  </si>
  <si>
    <t>seems like there was one burst of very high movement in cond2</t>
  </si>
  <si>
    <t>skull-strip is not complete</t>
  </si>
  <si>
    <t>children with bad TRs (according to Silvers 2021)</t>
  </si>
  <si>
    <t>at least one bad scan- mean FD</t>
  </si>
  <si>
    <t>% childrern with bad TRs out of valid</t>
  </si>
  <si>
    <t>children with bad TRs according to Richardson 2018</t>
  </si>
  <si>
    <t>flag</t>
  </si>
  <si>
    <t>volume-based registration in cond2 (BBR failed)</t>
  </si>
  <si>
    <t>volume-based regisrtation in cond1 (BBR failed). functional is cut in cond2</t>
  </si>
  <si>
    <t>brain mask sagital view for cond2 is upside down. In fsleyes it seems that it managed to correct it, but part of the functional brain is missing (the amygdala is present, I think)</t>
  </si>
  <si>
    <t>Brain is cut at the bottom and distorted, but the preprocessed image in fsleyes is ok</t>
  </si>
  <si>
    <t>% children with bad TRs out of valid-33% bad TRs (Richardson 2018)</t>
  </si>
  <si>
    <t>head tilted. Looks ok in level1</t>
  </si>
  <si>
    <t>not sure, but it looks like the amygdala is covered when looking in fsleyes</t>
  </si>
  <si>
    <t>ok. Seems like the OFC is missing in the functional data but the amygdala is covered</t>
  </si>
  <si>
    <t>Functional to structural</t>
  </si>
  <si>
    <t>seems like functional OFC is missing</t>
  </si>
  <si>
    <t>volume-based registration in cond1 (BBR failed). skull-strip is not complete. Functional OFC and more seems cut, but in fsleyes looks like amygdala is covered</t>
  </si>
  <si>
    <t>skull-strip is not complete. Functional OFC and more seems cut, but in fsleyes looks like amygdala is covered</t>
  </si>
  <si>
    <t>it doesn't show on the html but has only 117 TRs in cond1</t>
  </si>
  <si>
    <t>BadTRs_0.9FD_cond1</t>
  </si>
  <si>
    <t>BadTRs_0.9FD_cond2</t>
  </si>
  <si>
    <t>BadTRs_0.2FD_cond1</t>
  </si>
  <si>
    <t>BadTRs_0.2FD_cond2</t>
  </si>
  <si>
    <t>at least one bad scan (20% 0.9FD bad TRs-24 or more)</t>
  </si>
  <si>
    <t>at least one bad scan (33% 0.9FD bad TRs)</t>
  </si>
  <si>
    <t>both scans are bad (20% 0.9FD bad TRs or more)</t>
  </si>
  <si>
    <t>at least one bad scan (33% 0.2FD bad TRs-40 or more)</t>
  </si>
  <si>
    <t>children with two valid scans (i.e., 126 TR)</t>
  </si>
  <si>
    <t>bad TR if valid 0.2FD_cond1</t>
  </si>
  <si>
    <t>bad TR if valid 0.2FD_cond2</t>
  </si>
  <si>
    <t>average number of bad TRs for valid children</t>
  </si>
  <si>
    <t>children with bad TRs according to Richardson 2018 2ith 0.2FD</t>
  </si>
  <si>
    <t>final_removal_motion</t>
  </si>
  <si>
    <t>final_removal_other</t>
  </si>
  <si>
    <t>is_in_final_analysis</t>
  </si>
  <si>
    <t>bad TR if valid 0.9FD_cond1 (in final analysis)</t>
  </si>
  <si>
    <t>bad TR if valid 0.9FD_cond2 (in final analysis)</t>
  </si>
  <si>
    <t>mpfc roi voxels missing</t>
  </si>
  <si>
    <t>lower brain missing but not ROIs</t>
  </si>
  <si>
    <t>lower brain missing a little but not ROIs</t>
  </si>
  <si>
    <t>mpfc roi and amygdala voxels missing</t>
  </si>
  <si>
    <t>amygdala roi missing and lower brain</t>
  </si>
  <si>
    <t>--</t>
  </si>
  <si>
    <t>level1 fsl functional mask covers all amygdala and mpfc_cond1</t>
  </si>
  <si>
    <t>level1 fsl functional mask covers all amygdala and mpfc_cond2</t>
  </si>
  <si>
    <t>a lot is missing</t>
  </si>
  <si>
    <t>upper brain missing</t>
  </si>
  <si>
    <t>bad TR if valid 0.9FD_bothconds</t>
  </si>
  <si>
    <t>percent of censored TRs in valid subjects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</si>
</sst>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rgb="FF000000"/>
      <name val="Arial"/>
      <family val="2"/>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0" fontId="0" fillId="0" borderId="0" xfId="0" applyNumberFormat="1"/>
    <xf numFmtId="0" fontId="3" fillId="0" borderId="0" xfId="0" applyFont="1"/>
    <xf numFmtId="0" fontId="0" fillId="0" borderId="0" xfId="0" quotePrefix="1"/>
    <xf numFmtId="1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DE66-D74B-F04B-BAF4-7BB90CD25EC0}">
  <dimension ref="A1:AH70"/>
  <sheetViews>
    <sheetView tabSelected="1" topLeftCell="P1" zoomScale="85" zoomScaleNormal="100" workbookViewId="0">
      <pane ySplit="1" topLeftCell="A40" activePane="bottomLeft" state="frozen"/>
      <selection pane="bottomLeft" activeCell="W70" sqref="W70"/>
    </sheetView>
  </sheetViews>
  <sheetFormatPr baseColWidth="10" defaultRowHeight="16" x14ac:dyDescent="0.2"/>
  <cols>
    <col min="1" max="1" width="7.6640625" bestFit="1" customWidth="1"/>
    <col min="2" max="2" width="13.1640625" customWidth="1"/>
    <col min="3" max="3" width="15.6640625" customWidth="1"/>
    <col min="4" max="4" width="12.83203125" customWidth="1"/>
    <col min="5" max="5" width="11.6640625" customWidth="1"/>
    <col min="6" max="6" width="9.83203125" customWidth="1"/>
    <col min="7" max="8" width="9" customWidth="1"/>
    <col min="9" max="9" width="18.83203125" customWidth="1"/>
    <col min="10" max="10" width="28.33203125" customWidth="1"/>
    <col min="11" max="11" width="13.83203125" customWidth="1"/>
    <col min="12" max="14" width="12.83203125" customWidth="1"/>
    <col min="15" max="18" width="20" customWidth="1"/>
    <col min="19" max="22" width="21.83203125" customWidth="1"/>
    <col min="23" max="24" width="10.83203125" customWidth="1"/>
    <col min="25" max="25" width="13" customWidth="1"/>
    <col min="26" max="26" width="12.6640625" customWidth="1"/>
    <col min="27" max="32" width="10.83203125" customWidth="1"/>
    <col min="33" max="33" width="33.1640625" customWidth="1"/>
  </cols>
  <sheetData>
    <row r="1" spans="1:34" x14ac:dyDescent="0.2">
      <c r="A1" t="s">
        <v>0</v>
      </c>
      <c r="B1" s="1" t="s">
        <v>59</v>
      </c>
      <c r="C1" s="1" t="s">
        <v>60</v>
      </c>
      <c r="D1" s="1" t="s">
        <v>61</v>
      </c>
      <c r="E1" s="1" t="s">
        <v>62</v>
      </c>
      <c r="F1" s="1" t="s">
        <v>1</v>
      </c>
      <c r="G1" s="1" t="s">
        <v>55</v>
      </c>
      <c r="H1" s="1" t="s">
        <v>85</v>
      </c>
      <c r="I1" s="1" t="s">
        <v>2</v>
      </c>
      <c r="J1" s="1" t="s">
        <v>94</v>
      </c>
      <c r="K1" s="1" t="s">
        <v>67</v>
      </c>
      <c r="L1" s="1" t="s">
        <v>66</v>
      </c>
      <c r="M1" s="1" t="s">
        <v>68</v>
      </c>
      <c r="N1" s="1" t="s">
        <v>69</v>
      </c>
      <c r="O1" s="1" t="s">
        <v>99</v>
      </c>
      <c r="P1" s="1" t="s">
        <v>100</v>
      </c>
      <c r="Q1" s="1" t="s">
        <v>101</v>
      </c>
      <c r="R1" s="1" t="s">
        <v>102</v>
      </c>
      <c r="S1" s="1" t="s">
        <v>56</v>
      </c>
      <c r="T1" s="1" t="s">
        <v>112</v>
      </c>
      <c r="U1" s="1" t="s">
        <v>113</v>
      </c>
      <c r="V1" s="1" t="s">
        <v>114</v>
      </c>
      <c r="W1" s="1" t="s">
        <v>103</v>
      </c>
      <c r="X1" s="1" t="s">
        <v>104</v>
      </c>
      <c r="Y1" s="1" t="s">
        <v>82</v>
      </c>
      <c r="Z1" s="1" t="s">
        <v>105</v>
      </c>
      <c r="AA1" s="1" t="s">
        <v>106</v>
      </c>
      <c r="AB1" s="1" t="s">
        <v>115</v>
      </c>
      <c r="AC1" s="1" t="s">
        <v>116</v>
      </c>
      <c r="AD1" s="1" t="s">
        <v>127</v>
      </c>
      <c r="AE1" s="1" t="s">
        <v>108</v>
      </c>
      <c r="AF1" s="1" t="s">
        <v>109</v>
      </c>
      <c r="AG1" s="1" t="s">
        <v>123</v>
      </c>
      <c r="AH1" t="s">
        <v>124</v>
      </c>
    </row>
    <row r="2" spans="1:34" x14ac:dyDescent="0.2">
      <c r="A2" t="s">
        <v>3</v>
      </c>
      <c r="B2" t="s">
        <v>57</v>
      </c>
      <c r="C2" t="s">
        <v>57</v>
      </c>
      <c r="D2" t="s">
        <v>57</v>
      </c>
      <c r="E2" t="s">
        <v>57</v>
      </c>
      <c r="F2" t="s">
        <v>57</v>
      </c>
      <c r="G2" t="s">
        <v>63</v>
      </c>
      <c r="H2">
        <v>0</v>
      </c>
      <c r="I2" t="s">
        <v>64</v>
      </c>
      <c r="J2" t="s">
        <v>64</v>
      </c>
      <c r="K2">
        <v>1.524</v>
      </c>
      <c r="L2">
        <v>0.183</v>
      </c>
      <c r="M2">
        <v>1.4239999999999999</v>
      </c>
      <c r="N2">
        <v>0.20100000000000001</v>
      </c>
      <c r="O2">
        <v>6</v>
      </c>
      <c r="P2">
        <v>9</v>
      </c>
      <c r="Q2">
        <v>29</v>
      </c>
      <c r="R2">
        <v>36</v>
      </c>
      <c r="S2" t="s">
        <v>64</v>
      </c>
      <c r="T2">
        <f>IF(X2=1,1,0)</f>
        <v>0</v>
      </c>
      <c r="U2">
        <v>0</v>
      </c>
      <c r="V2">
        <f>IF(AND(T2=0,U2=0),1,0)</f>
        <v>1</v>
      </c>
      <c r="W2">
        <f t="shared" ref="W2:W33" si="0">IF(OR(O2&gt;23,P2&gt;23),1,0)</f>
        <v>0</v>
      </c>
      <c r="X2">
        <f t="shared" ref="X2:X33" si="1">IF(OR(O2&gt;39,P2&gt;39),1,0)</f>
        <v>0</v>
      </c>
      <c r="Y2">
        <f t="shared" ref="Y2:Y33" si="2">IF(OR(L2&gt;0.3,N2&gt;0.3),1,0)</f>
        <v>0</v>
      </c>
      <c r="Z2">
        <f t="shared" ref="Z2:Z33" si="3">IF(AND(O2&gt;23,P2&gt;23),1,0)</f>
        <v>0</v>
      </c>
      <c r="AA2">
        <f t="shared" ref="AA2:AA33" si="4">IF(OR(Q2&gt;39,R2&gt;39),1,0)</f>
        <v>0</v>
      </c>
      <c r="AB2">
        <f>IF(V2=1,O2,"")</f>
        <v>6</v>
      </c>
      <c r="AC2">
        <f>IF(V2=1,P2,"")</f>
        <v>9</v>
      </c>
      <c r="AD2">
        <f>IF(V2=1,AB2+AC2,"")</f>
        <v>15</v>
      </c>
      <c r="AE2">
        <f t="shared" ref="AE2:AE33" si="5">IF(AA2=0,Q2,"")</f>
        <v>29</v>
      </c>
      <c r="AF2">
        <f t="shared" ref="AF2:AF33" si="6">IF(AA2=0,R2,"")</f>
        <v>36</v>
      </c>
      <c r="AG2" t="s">
        <v>57</v>
      </c>
      <c r="AH2" t="s">
        <v>57</v>
      </c>
    </row>
    <row r="3" spans="1:34" x14ac:dyDescent="0.2">
      <c r="A3" t="s">
        <v>4</v>
      </c>
      <c r="B3" t="s">
        <v>57</v>
      </c>
      <c r="C3" t="s">
        <v>57</v>
      </c>
      <c r="D3" t="s">
        <v>57</v>
      </c>
      <c r="E3" t="s">
        <v>57</v>
      </c>
      <c r="F3" t="s">
        <v>57</v>
      </c>
      <c r="G3" t="s">
        <v>63</v>
      </c>
      <c r="H3">
        <v>1</v>
      </c>
      <c r="I3" t="s">
        <v>64</v>
      </c>
      <c r="J3" t="s">
        <v>64</v>
      </c>
      <c r="K3">
        <v>0.79900000000000004</v>
      </c>
      <c r="L3">
        <v>8.8999999999999996E-2</v>
      </c>
      <c r="M3">
        <v>0.68700000000000006</v>
      </c>
      <c r="N3">
        <v>0.129</v>
      </c>
      <c r="O3">
        <v>1</v>
      </c>
      <c r="P3">
        <v>2</v>
      </c>
      <c r="Q3">
        <v>3</v>
      </c>
      <c r="R3">
        <v>18</v>
      </c>
      <c r="S3" t="s">
        <v>65</v>
      </c>
      <c r="T3">
        <f t="shared" ref="T3:T53" si="7">IF(X3=1,1,0)</f>
        <v>0</v>
      </c>
      <c r="U3">
        <v>0</v>
      </c>
      <c r="V3">
        <f t="shared" ref="V3:V53" si="8">IF(AND(T3=0,U3=0),1,0)</f>
        <v>1</v>
      </c>
      <c r="W3">
        <f t="shared" si="0"/>
        <v>0</v>
      </c>
      <c r="X3">
        <f t="shared" si="1"/>
        <v>0</v>
      </c>
      <c r="Y3">
        <f t="shared" si="2"/>
        <v>0</v>
      </c>
      <c r="Z3">
        <f t="shared" si="3"/>
        <v>0</v>
      </c>
      <c r="AA3">
        <f t="shared" si="4"/>
        <v>0</v>
      </c>
      <c r="AB3">
        <f t="shared" ref="AB3:AB53" si="9">IF(V3=1,O3,"")</f>
        <v>1</v>
      </c>
      <c r="AC3">
        <f t="shared" ref="AC3:AC53" si="10">IF(V3=1,P3,"")</f>
        <v>2</v>
      </c>
      <c r="AD3">
        <f t="shared" ref="AD3:AD53" si="11">IF(V3=1,AB3+AC3,"")</f>
        <v>3</v>
      </c>
      <c r="AE3">
        <f t="shared" si="5"/>
        <v>3</v>
      </c>
      <c r="AF3">
        <f t="shared" si="6"/>
        <v>18</v>
      </c>
      <c r="AG3" t="s">
        <v>57</v>
      </c>
      <c r="AH3" t="s">
        <v>57</v>
      </c>
    </row>
    <row r="4" spans="1:34" x14ac:dyDescent="0.2">
      <c r="A4" t="s">
        <v>5</v>
      </c>
      <c r="B4" t="s">
        <v>57</v>
      </c>
      <c r="C4" t="s">
        <v>57</v>
      </c>
      <c r="D4" t="s">
        <v>57</v>
      </c>
      <c r="E4" t="s">
        <v>57</v>
      </c>
      <c r="F4" t="s">
        <v>57</v>
      </c>
      <c r="G4" t="s">
        <v>63</v>
      </c>
      <c r="H4">
        <v>1</v>
      </c>
      <c r="I4" t="s">
        <v>70</v>
      </c>
      <c r="J4" t="s">
        <v>70</v>
      </c>
      <c r="K4">
        <v>0.53200000000000003</v>
      </c>
      <c r="L4">
        <v>0.125</v>
      </c>
      <c r="M4">
        <v>2.1779999999999999</v>
      </c>
      <c r="N4">
        <v>0.24299999999999999</v>
      </c>
      <c r="O4">
        <v>2</v>
      </c>
      <c r="P4">
        <v>12</v>
      </c>
      <c r="Q4">
        <v>16</v>
      </c>
      <c r="R4">
        <v>42</v>
      </c>
      <c r="S4" t="s">
        <v>64</v>
      </c>
      <c r="T4">
        <f t="shared" si="7"/>
        <v>0</v>
      </c>
      <c r="U4">
        <v>0</v>
      </c>
      <c r="V4">
        <f t="shared" si="8"/>
        <v>1</v>
      </c>
      <c r="W4">
        <f t="shared" si="0"/>
        <v>0</v>
      </c>
      <c r="X4">
        <f t="shared" si="1"/>
        <v>0</v>
      </c>
      <c r="Y4">
        <f t="shared" si="2"/>
        <v>0</v>
      </c>
      <c r="Z4">
        <f t="shared" si="3"/>
        <v>0</v>
      </c>
      <c r="AA4">
        <f t="shared" si="4"/>
        <v>1</v>
      </c>
      <c r="AB4">
        <f t="shared" si="9"/>
        <v>2</v>
      </c>
      <c r="AC4">
        <f t="shared" si="10"/>
        <v>12</v>
      </c>
      <c r="AD4">
        <f t="shared" si="11"/>
        <v>14</v>
      </c>
      <c r="AE4" t="str">
        <f t="shared" si="5"/>
        <v/>
      </c>
      <c r="AF4" t="str">
        <f t="shared" si="6"/>
        <v/>
      </c>
      <c r="AG4" t="s">
        <v>57</v>
      </c>
      <c r="AH4" t="s">
        <v>117</v>
      </c>
    </row>
    <row r="5" spans="1:34" x14ac:dyDescent="0.2">
      <c r="A5" t="s">
        <v>6</v>
      </c>
      <c r="B5" t="s">
        <v>57</v>
      </c>
      <c r="C5" t="s">
        <v>57</v>
      </c>
      <c r="D5" t="s">
        <v>57</v>
      </c>
      <c r="E5" t="s">
        <v>57</v>
      </c>
      <c r="F5" t="s">
        <v>57</v>
      </c>
      <c r="G5" t="s">
        <v>63</v>
      </c>
      <c r="H5">
        <v>0</v>
      </c>
      <c r="I5" t="s">
        <v>64</v>
      </c>
      <c r="J5" t="s">
        <v>64</v>
      </c>
      <c r="K5">
        <v>0.94599999999999995</v>
      </c>
      <c r="L5">
        <v>0.05</v>
      </c>
      <c r="M5">
        <v>0.95299999999999996</v>
      </c>
      <c r="N5">
        <v>5.0999999999999997E-2</v>
      </c>
      <c r="O5">
        <v>0</v>
      </c>
      <c r="P5">
        <v>0</v>
      </c>
      <c r="Q5">
        <v>0</v>
      </c>
      <c r="R5">
        <v>0</v>
      </c>
      <c r="S5" t="s">
        <v>64</v>
      </c>
      <c r="T5">
        <f t="shared" si="7"/>
        <v>0</v>
      </c>
      <c r="U5">
        <v>0</v>
      </c>
      <c r="V5">
        <f t="shared" si="8"/>
        <v>1</v>
      </c>
      <c r="W5">
        <f t="shared" si="0"/>
        <v>0</v>
      </c>
      <c r="X5">
        <f t="shared" si="1"/>
        <v>0</v>
      </c>
      <c r="Y5">
        <f t="shared" si="2"/>
        <v>0</v>
      </c>
      <c r="Z5">
        <f t="shared" si="3"/>
        <v>0</v>
      </c>
      <c r="AA5">
        <f t="shared" si="4"/>
        <v>0</v>
      </c>
      <c r="AB5">
        <f t="shared" si="9"/>
        <v>0</v>
      </c>
      <c r="AC5">
        <f t="shared" si="10"/>
        <v>0</v>
      </c>
      <c r="AD5">
        <f t="shared" si="11"/>
        <v>0</v>
      </c>
      <c r="AE5">
        <f t="shared" si="5"/>
        <v>0</v>
      </c>
      <c r="AF5">
        <f t="shared" si="6"/>
        <v>0</v>
      </c>
      <c r="AG5" t="s">
        <v>57</v>
      </c>
      <c r="AH5" t="s">
        <v>119</v>
      </c>
    </row>
    <row r="6" spans="1:34" x14ac:dyDescent="0.2">
      <c r="A6" t="s">
        <v>7</v>
      </c>
      <c r="B6" t="s">
        <v>57</v>
      </c>
      <c r="C6" t="s">
        <v>57</v>
      </c>
      <c r="D6" t="s">
        <v>57</v>
      </c>
      <c r="E6" t="s">
        <v>57</v>
      </c>
      <c r="F6" t="s">
        <v>57</v>
      </c>
      <c r="G6" t="s">
        <v>63</v>
      </c>
      <c r="H6">
        <v>1</v>
      </c>
      <c r="I6" t="s">
        <v>64</v>
      </c>
      <c r="J6" t="s">
        <v>72</v>
      </c>
      <c r="K6">
        <v>4.2009999999999996</v>
      </c>
      <c r="L6">
        <v>0.20899999999999999</v>
      </c>
      <c r="M6">
        <v>2.8090000000000002</v>
      </c>
      <c r="N6">
        <v>0.30599999999999999</v>
      </c>
      <c r="O6">
        <v>6</v>
      </c>
      <c r="P6">
        <v>7</v>
      </c>
      <c r="Q6">
        <v>31</v>
      </c>
      <c r="R6">
        <v>60</v>
      </c>
      <c r="S6" t="s">
        <v>71</v>
      </c>
      <c r="T6">
        <f t="shared" si="7"/>
        <v>0</v>
      </c>
      <c r="U6">
        <v>0</v>
      </c>
      <c r="V6">
        <f t="shared" si="8"/>
        <v>1</v>
      </c>
      <c r="W6">
        <f t="shared" si="0"/>
        <v>0</v>
      </c>
      <c r="X6">
        <f t="shared" si="1"/>
        <v>0</v>
      </c>
      <c r="Y6">
        <f t="shared" si="2"/>
        <v>1</v>
      </c>
      <c r="Z6">
        <f t="shared" si="3"/>
        <v>0</v>
      </c>
      <c r="AA6">
        <f t="shared" si="4"/>
        <v>1</v>
      </c>
      <c r="AB6">
        <f t="shared" si="9"/>
        <v>6</v>
      </c>
      <c r="AC6">
        <f t="shared" si="10"/>
        <v>7</v>
      </c>
      <c r="AD6">
        <f t="shared" si="11"/>
        <v>13</v>
      </c>
      <c r="AE6" t="str">
        <f t="shared" si="5"/>
        <v/>
      </c>
      <c r="AF6" t="str">
        <f t="shared" si="6"/>
        <v/>
      </c>
      <c r="AG6" t="s">
        <v>57</v>
      </c>
      <c r="AH6" t="s">
        <v>119</v>
      </c>
    </row>
    <row r="7" spans="1:34" x14ac:dyDescent="0.2">
      <c r="A7" t="s">
        <v>8</v>
      </c>
      <c r="B7" t="s">
        <v>57</v>
      </c>
      <c r="C7" t="s">
        <v>57</v>
      </c>
      <c r="D7" t="s">
        <v>57</v>
      </c>
      <c r="E7" t="s">
        <v>57</v>
      </c>
      <c r="F7" t="s">
        <v>57</v>
      </c>
      <c r="G7" t="s">
        <v>63</v>
      </c>
      <c r="H7">
        <v>0</v>
      </c>
      <c r="I7" t="s">
        <v>64</v>
      </c>
      <c r="J7" t="s">
        <v>64</v>
      </c>
      <c r="K7">
        <v>5.274</v>
      </c>
      <c r="L7">
        <v>0.65300000000000002</v>
      </c>
      <c r="M7">
        <v>3.4180000000000001</v>
      </c>
      <c r="N7">
        <v>0.54400000000000004</v>
      </c>
      <c r="O7">
        <v>35</v>
      </c>
      <c r="P7">
        <v>31</v>
      </c>
      <c r="Q7">
        <v>81</v>
      </c>
      <c r="R7">
        <v>78</v>
      </c>
      <c r="S7" t="s">
        <v>73</v>
      </c>
      <c r="T7">
        <f t="shared" si="7"/>
        <v>0</v>
      </c>
      <c r="U7">
        <v>0</v>
      </c>
      <c r="V7">
        <f t="shared" si="8"/>
        <v>1</v>
      </c>
      <c r="W7">
        <f t="shared" si="0"/>
        <v>1</v>
      </c>
      <c r="X7">
        <f t="shared" si="1"/>
        <v>0</v>
      </c>
      <c r="Y7">
        <f t="shared" si="2"/>
        <v>1</v>
      </c>
      <c r="Z7">
        <f t="shared" si="3"/>
        <v>1</v>
      </c>
      <c r="AA7">
        <f t="shared" si="4"/>
        <v>1</v>
      </c>
      <c r="AB7">
        <f t="shared" si="9"/>
        <v>35</v>
      </c>
      <c r="AC7">
        <f t="shared" si="10"/>
        <v>31</v>
      </c>
      <c r="AD7">
        <f t="shared" si="11"/>
        <v>66</v>
      </c>
      <c r="AE7" t="str">
        <f t="shared" si="5"/>
        <v/>
      </c>
      <c r="AF7" t="str">
        <f t="shared" si="6"/>
        <v/>
      </c>
      <c r="AG7" t="s">
        <v>57</v>
      </c>
      <c r="AH7" t="s">
        <v>117</v>
      </c>
    </row>
    <row r="8" spans="1:34" x14ac:dyDescent="0.2">
      <c r="A8" t="s">
        <v>9</v>
      </c>
      <c r="B8" t="s">
        <v>57</v>
      </c>
      <c r="C8" t="s">
        <v>57</v>
      </c>
      <c r="D8" t="s">
        <v>57</v>
      </c>
      <c r="E8" t="s">
        <v>57</v>
      </c>
      <c r="F8" t="s">
        <v>57</v>
      </c>
      <c r="G8" t="s">
        <v>63</v>
      </c>
      <c r="H8">
        <v>1</v>
      </c>
      <c r="I8" t="s">
        <v>64</v>
      </c>
      <c r="J8" t="s">
        <v>86</v>
      </c>
      <c r="K8">
        <v>2.7570000000000001</v>
      </c>
      <c r="L8">
        <v>0.39200000000000002</v>
      </c>
      <c r="M8">
        <v>4.83</v>
      </c>
      <c r="N8">
        <v>0.75</v>
      </c>
      <c r="O8">
        <v>28</v>
      </c>
      <c r="P8">
        <v>38</v>
      </c>
      <c r="Q8">
        <v>58</v>
      </c>
      <c r="R8">
        <v>84</v>
      </c>
      <c r="S8" t="s">
        <v>73</v>
      </c>
      <c r="T8">
        <f t="shared" si="7"/>
        <v>0</v>
      </c>
      <c r="U8">
        <v>0</v>
      </c>
      <c r="V8">
        <f t="shared" si="8"/>
        <v>1</v>
      </c>
      <c r="W8">
        <f t="shared" si="0"/>
        <v>1</v>
      </c>
      <c r="X8">
        <f t="shared" si="1"/>
        <v>0</v>
      </c>
      <c r="Y8">
        <f t="shared" si="2"/>
        <v>1</v>
      </c>
      <c r="Z8">
        <f t="shared" si="3"/>
        <v>1</v>
      </c>
      <c r="AA8">
        <f t="shared" si="4"/>
        <v>1</v>
      </c>
      <c r="AB8">
        <f t="shared" si="9"/>
        <v>28</v>
      </c>
      <c r="AC8">
        <f t="shared" si="10"/>
        <v>38</v>
      </c>
      <c r="AD8">
        <f t="shared" si="11"/>
        <v>66</v>
      </c>
      <c r="AE8" t="str">
        <f t="shared" si="5"/>
        <v/>
      </c>
      <c r="AF8" t="str">
        <f t="shared" si="6"/>
        <v/>
      </c>
      <c r="AG8" t="s">
        <v>57</v>
      </c>
      <c r="AH8" t="s">
        <v>118</v>
      </c>
    </row>
    <row r="9" spans="1:34" x14ac:dyDescent="0.2">
      <c r="A9" t="s">
        <v>10</v>
      </c>
      <c r="B9" t="s">
        <v>57</v>
      </c>
      <c r="C9" t="s">
        <v>57</v>
      </c>
      <c r="D9" t="s">
        <v>57</v>
      </c>
      <c r="E9" t="s">
        <v>57</v>
      </c>
      <c r="F9" t="s">
        <v>57</v>
      </c>
      <c r="G9" t="s">
        <v>63</v>
      </c>
      <c r="H9">
        <v>0</v>
      </c>
      <c r="I9" t="s">
        <v>64</v>
      </c>
      <c r="J9" t="s">
        <v>64</v>
      </c>
      <c r="K9">
        <v>1.9450000000000001</v>
      </c>
      <c r="L9">
        <v>0.10199999999999999</v>
      </c>
      <c r="M9">
        <v>3.2549999999999999</v>
      </c>
      <c r="N9">
        <v>0.19400000000000001</v>
      </c>
      <c r="O9">
        <v>5</v>
      </c>
      <c r="P9">
        <v>17</v>
      </c>
      <c r="Q9">
        <v>8</v>
      </c>
      <c r="R9">
        <v>18</v>
      </c>
      <c r="T9">
        <f t="shared" si="7"/>
        <v>0</v>
      </c>
      <c r="U9">
        <v>0</v>
      </c>
      <c r="V9">
        <f t="shared" si="8"/>
        <v>1</v>
      </c>
      <c r="W9">
        <f t="shared" si="0"/>
        <v>0</v>
      </c>
      <c r="X9">
        <f t="shared" si="1"/>
        <v>0</v>
      </c>
      <c r="Y9">
        <f t="shared" si="2"/>
        <v>0</v>
      </c>
      <c r="Z9">
        <f t="shared" si="3"/>
        <v>0</v>
      </c>
      <c r="AA9">
        <f t="shared" si="4"/>
        <v>0</v>
      </c>
      <c r="AB9">
        <f t="shared" si="9"/>
        <v>5</v>
      </c>
      <c r="AC9">
        <f t="shared" si="10"/>
        <v>17</v>
      </c>
      <c r="AD9">
        <f t="shared" si="11"/>
        <v>22</v>
      </c>
      <c r="AE9">
        <f t="shared" si="5"/>
        <v>8</v>
      </c>
      <c r="AF9">
        <f t="shared" si="6"/>
        <v>18</v>
      </c>
      <c r="AG9" t="s">
        <v>118</v>
      </c>
      <c r="AH9" t="s">
        <v>120</v>
      </c>
    </row>
    <row r="10" spans="1:34" x14ac:dyDescent="0.2">
      <c r="A10" t="s">
        <v>11</v>
      </c>
      <c r="B10" t="s">
        <v>57</v>
      </c>
      <c r="C10" t="s">
        <v>57</v>
      </c>
      <c r="D10" t="s">
        <v>57</v>
      </c>
      <c r="E10" t="s">
        <v>57</v>
      </c>
      <c r="F10" t="s">
        <v>57</v>
      </c>
      <c r="G10" t="s">
        <v>63</v>
      </c>
      <c r="H10">
        <v>1</v>
      </c>
      <c r="I10" t="s">
        <v>64</v>
      </c>
      <c r="J10" t="s">
        <v>64</v>
      </c>
      <c r="K10">
        <v>19.117999999999999</v>
      </c>
      <c r="L10">
        <v>3.3809999999999998</v>
      </c>
      <c r="M10">
        <v>8.6780000000000008</v>
      </c>
      <c r="N10">
        <v>1.105</v>
      </c>
      <c r="O10">
        <v>81</v>
      </c>
      <c r="P10">
        <v>43</v>
      </c>
      <c r="Q10">
        <v>109</v>
      </c>
      <c r="R10">
        <v>71</v>
      </c>
      <c r="S10" t="s">
        <v>74</v>
      </c>
      <c r="T10">
        <f t="shared" si="7"/>
        <v>1</v>
      </c>
      <c r="U10">
        <v>0</v>
      </c>
      <c r="V10">
        <f t="shared" si="8"/>
        <v>0</v>
      </c>
      <c r="W10">
        <f t="shared" si="0"/>
        <v>1</v>
      </c>
      <c r="X10">
        <f t="shared" si="1"/>
        <v>1</v>
      </c>
      <c r="Y10">
        <f t="shared" si="2"/>
        <v>1</v>
      </c>
      <c r="Z10">
        <f t="shared" si="3"/>
        <v>1</v>
      </c>
      <c r="AA10">
        <f t="shared" si="4"/>
        <v>1</v>
      </c>
      <c r="AB10" t="str">
        <f t="shared" si="9"/>
        <v/>
      </c>
      <c r="AC10" t="str">
        <f t="shared" si="10"/>
        <v/>
      </c>
      <c r="AD10" t="str">
        <f t="shared" si="11"/>
        <v/>
      </c>
      <c r="AE10" t="str">
        <f t="shared" si="5"/>
        <v/>
      </c>
      <c r="AF10" t="str">
        <f t="shared" si="6"/>
        <v/>
      </c>
      <c r="AG10" t="s">
        <v>117</v>
      </c>
      <c r="AH10" t="s">
        <v>117</v>
      </c>
    </row>
    <row r="11" spans="1:34" x14ac:dyDescent="0.2">
      <c r="A11" t="s">
        <v>12</v>
      </c>
      <c r="B11" t="s">
        <v>57</v>
      </c>
      <c r="C11" t="s">
        <v>57</v>
      </c>
      <c r="D11" t="s">
        <v>57</v>
      </c>
      <c r="E11" t="s">
        <v>57</v>
      </c>
      <c r="F11" t="s">
        <v>57</v>
      </c>
      <c r="G11" t="s">
        <v>63</v>
      </c>
      <c r="H11">
        <v>0</v>
      </c>
      <c r="I11" t="s">
        <v>64</v>
      </c>
      <c r="J11" t="s">
        <v>64</v>
      </c>
      <c r="K11">
        <v>0.86899999999999999</v>
      </c>
      <c r="L11">
        <v>0.11600000000000001</v>
      </c>
      <c r="M11">
        <v>3.23</v>
      </c>
      <c r="N11">
        <v>0.252</v>
      </c>
      <c r="O11">
        <v>7</v>
      </c>
      <c r="P11">
        <v>14</v>
      </c>
      <c r="Q11">
        <v>16</v>
      </c>
      <c r="R11">
        <v>38</v>
      </c>
      <c r="T11">
        <f t="shared" si="7"/>
        <v>0</v>
      </c>
      <c r="U11">
        <v>0</v>
      </c>
      <c r="V11">
        <f t="shared" si="8"/>
        <v>1</v>
      </c>
      <c r="W11">
        <f t="shared" si="0"/>
        <v>0</v>
      </c>
      <c r="X11">
        <f t="shared" si="1"/>
        <v>0</v>
      </c>
      <c r="Y11">
        <f t="shared" si="2"/>
        <v>0</v>
      </c>
      <c r="Z11">
        <f t="shared" si="3"/>
        <v>0</v>
      </c>
      <c r="AA11">
        <f t="shared" si="4"/>
        <v>0</v>
      </c>
      <c r="AB11">
        <f t="shared" si="9"/>
        <v>7</v>
      </c>
      <c r="AC11">
        <f t="shared" si="10"/>
        <v>14</v>
      </c>
      <c r="AD11">
        <f t="shared" si="11"/>
        <v>21</v>
      </c>
      <c r="AE11">
        <f t="shared" si="5"/>
        <v>16</v>
      </c>
      <c r="AF11">
        <f t="shared" si="6"/>
        <v>38</v>
      </c>
      <c r="AG11" t="s">
        <v>117</v>
      </c>
      <c r="AH11" t="s">
        <v>117</v>
      </c>
    </row>
    <row r="12" spans="1:34" x14ac:dyDescent="0.2">
      <c r="A12" t="s">
        <v>13</v>
      </c>
      <c r="B12" t="s">
        <v>57</v>
      </c>
      <c r="C12" t="s">
        <v>57</v>
      </c>
      <c r="D12" t="s">
        <v>58</v>
      </c>
      <c r="E12" t="s">
        <v>58</v>
      </c>
      <c r="F12" t="s">
        <v>57</v>
      </c>
      <c r="G12" t="s">
        <v>63</v>
      </c>
      <c r="H12">
        <v>1</v>
      </c>
      <c r="I12" t="s">
        <v>64</v>
      </c>
      <c r="J12" t="s">
        <v>64</v>
      </c>
      <c r="K12">
        <v>5.7789999999999999</v>
      </c>
      <c r="L12">
        <v>1.2789999999999999</v>
      </c>
      <c r="M12" t="s">
        <v>75</v>
      </c>
      <c r="N12" t="s">
        <v>75</v>
      </c>
      <c r="O12">
        <v>43</v>
      </c>
      <c r="P12" t="s">
        <v>75</v>
      </c>
      <c r="Q12">
        <v>73</v>
      </c>
      <c r="R12" t="s">
        <v>75</v>
      </c>
      <c r="S12" t="s">
        <v>65</v>
      </c>
      <c r="T12">
        <f t="shared" si="7"/>
        <v>1</v>
      </c>
      <c r="U12">
        <v>1</v>
      </c>
      <c r="V12">
        <f t="shared" si="8"/>
        <v>0</v>
      </c>
      <c r="W12">
        <f t="shared" si="0"/>
        <v>1</v>
      </c>
      <c r="X12">
        <f t="shared" si="1"/>
        <v>1</v>
      </c>
      <c r="Y12">
        <f t="shared" si="2"/>
        <v>1</v>
      </c>
      <c r="Z12">
        <f t="shared" si="3"/>
        <v>1</v>
      </c>
      <c r="AA12">
        <f t="shared" si="4"/>
        <v>1</v>
      </c>
      <c r="AB12" t="str">
        <f t="shared" si="9"/>
        <v/>
      </c>
      <c r="AC12" t="str">
        <f t="shared" si="10"/>
        <v/>
      </c>
      <c r="AD12" t="str">
        <f t="shared" si="11"/>
        <v/>
      </c>
      <c r="AE12" t="str">
        <f t="shared" si="5"/>
        <v/>
      </c>
      <c r="AF12" t="str">
        <f t="shared" si="6"/>
        <v/>
      </c>
      <c r="AG12" t="s">
        <v>57</v>
      </c>
      <c r="AH12" s="5" t="s">
        <v>122</v>
      </c>
    </row>
    <row r="13" spans="1:34" x14ac:dyDescent="0.2">
      <c r="A13" t="s">
        <v>14</v>
      </c>
      <c r="B13" t="s">
        <v>57</v>
      </c>
      <c r="C13" t="s">
        <v>57</v>
      </c>
      <c r="D13" t="s">
        <v>57</v>
      </c>
      <c r="E13" t="s">
        <v>57</v>
      </c>
      <c r="F13" t="s">
        <v>57</v>
      </c>
      <c r="G13" t="s">
        <v>63</v>
      </c>
      <c r="H13">
        <v>1</v>
      </c>
      <c r="I13" t="s">
        <v>64</v>
      </c>
      <c r="J13" t="s">
        <v>70</v>
      </c>
      <c r="K13">
        <v>3.5219999999999998</v>
      </c>
      <c r="L13">
        <v>0.47099999999999997</v>
      </c>
      <c r="M13">
        <v>5.2110000000000003</v>
      </c>
      <c r="N13">
        <v>0.73499999999999999</v>
      </c>
      <c r="O13">
        <v>20</v>
      </c>
      <c r="P13">
        <v>27</v>
      </c>
      <c r="Q13">
        <v>70</v>
      </c>
      <c r="R13">
        <v>83</v>
      </c>
      <c r="T13">
        <f t="shared" si="7"/>
        <v>0</v>
      </c>
      <c r="U13">
        <v>0</v>
      </c>
      <c r="V13">
        <f t="shared" si="8"/>
        <v>1</v>
      </c>
      <c r="W13">
        <f t="shared" si="0"/>
        <v>1</v>
      </c>
      <c r="X13">
        <f t="shared" si="1"/>
        <v>0</v>
      </c>
      <c r="Y13">
        <f t="shared" si="2"/>
        <v>1</v>
      </c>
      <c r="Z13">
        <f t="shared" si="3"/>
        <v>0</v>
      </c>
      <c r="AA13">
        <f t="shared" si="4"/>
        <v>1</v>
      </c>
      <c r="AB13">
        <f t="shared" si="9"/>
        <v>20</v>
      </c>
      <c r="AC13">
        <f t="shared" si="10"/>
        <v>27</v>
      </c>
      <c r="AD13">
        <f t="shared" si="11"/>
        <v>47</v>
      </c>
      <c r="AE13" t="str">
        <f t="shared" si="5"/>
        <v/>
      </c>
      <c r="AF13" t="str">
        <f t="shared" si="6"/>
        <v/>
      </c>
      <c r="AG13" t="s">
        <v>119</v>
      </c>
      <c r="AH13" t="s">
        <v>117</v>
      </c>
    </row>
    <row r="14" spans="1:34" x14ac:dyDescent="0.2">
      <c r="A14" t="s">
        <v>15</v>
      </c>
      <c r="B14" t="s">
        <v>57</v>
      </c>
      <c r="C14" t="s">
        <v>57</v>
      </c>
      <c r="D14" t="s">
        <v>57</v>
      </c>
      <c r="E14" t="s">
        <v>57</v>
      </c>
      <c r="F14" t="s">
        <v>57</v>
      </c>
      <c r="G14" t="s">
        <v>63</v>
      </c>
      <c r="H14">
        <v>0</v>
      </c>
      <c r="I14" t="s">
        <v>64</v>
      </c>
      <c r="J14" t="s">
        <v>64</v>
      </c>
      <c r="K14">
        <v>7.5990000000000002</v>
      </c>
      <c r="L14">
        <v>1.1499999999999999</v>
      </c>
      <c r="M14">
        <v>15.071999999999999</v>
      </c>
      <c r="N14">
        <v>1.5049999999999999</v>
      </c>
      <c r="O14">
        <v>38</v>
      </c>
      <c r="P14">
        <v>35</v>
      </c>
      <c r="Q14">
        <v>100</v>
      </c>
      <c r="R14">
        <v>94</v>
      </c>
      <c r="S14" t="s">
        <v>73</v>
      </c>
      <c r="T14">
        <f t="shared" si="7"/>
        <v>0</v>
      </c>
      <c r="U14">
        <v>0</v>
      </c>
      <c r="V14">
        <f t="shared" si="8"/>
        <v>1</v>
      </c>
      <c r="W14">
        <f t="shared" si="0"/>
        <v>1</v>
      </c>
      <c r="X14">
        <f t="shared" si="1"/>
        <v>0</v>
      </c>
      <c r="Y14">
        <f t="shared" si="2"/>
        <v>1</v>
      </c>
      <c r="Z14">
        <f t="shared" si="3"/>
        <v>1</v>
      </c>
      <c r="AA14">
        <f t="shared" si="4"/>
        <v>1</v>
      </c>
      <c r="AB14">
        <f t="shared" si="9"/>
        <v>38</v>
      </c>
      <c r="AC14">
        <f t="shared" si="10"/>
        <v>35</v>
      </c>
      <c r="AD14">
        <f t="shared" si="11"/>
        <v>73</v>
      </c>
      <c r="AE14" t="str">
        <f t="shared" si="5"/>
        <v/>
      </c>
      <c r="AF14" t="str">
        <f t="shared" si="6"/>
        <v/>
      </c>
      <c r="AG14" t="s">
        <v>57</v>
      </c>
      <c r="AH14" t="s">
        <v>117</v>
      </c>
    </row>
    <row r="15" spans="1:34" x14ac:dyDescent="0.2">
      <c r="A15" t="s">
        <v>16</v>
      </c>
      <c r="B15" t="s">
        <v>57</v>
      </c>
      <c r="C15" t="s">
        <v>57</v>
      </c>
      <c r="D15" t="s">
        <v>57</v>
      </c>
      <c r="E15" t="s">
        <v>57</v>
      </c>
      <c r="F15" t="s">
        <v>57</v>
      </c>
      <c r="G15" t="s">
        <v>63</v>
      </c>
      <c r="H15">
        <v>0</v>
      </c>
      <c r="I15" t="s">
        <v>64</v>
      </c>
      <c r="J15" t="s">
        <v>64</v>
      </c>
      <c r="K15">
        <v>1.675</v>
      </c>
      <c r="L15">
        <v>0.23100000000000001</v>
      </c>
      <c r="M15">
        <v>2.08</v>
      </c>
      <c r="N15">
        <v>0.17299999999999999</v>
      </c>
      <c r="O15">
        <v>13</v>
      </c>
      <c r="P15">
        <v>2</v>
      </c>
      <c r="Q15">
        <v>35</v>
      </c>
      <c r="R15">
        <v>25</v>
      </c>
      <c r="T15">
        <f t="shared" si="7"/>
        <v>0</v>
      </c>
      <c r="U15">
        <v>0</v>
      </c>
      <c r="V15">
        <f t="shared" si="8"/>
        <v>1</v>
      </c>
      <c r="W15">
        <f t="shared" si="0"/>
        <v>0</v>
      </c>
      <c r="X15">
        <f t="shared" si="1"/>
        <v>0</v>
      </c>
      <c r="Y15">
        <f t="shared" si="2"/>
        <v>0</v>
      </c>
      <c r="Z15">
        <f t="shared" si="3"/>
        <v>0</v>
      </c>
      <c r="AA15">
        <f t="shared" si="4"/>
        <v>0</v>
      </c>
      <c r="AB15">
        <f t="shared" si="9"/>
        <v>13</v>
      </c>
      <c r="AC15">
        <f t="shared" si="10"/>
        <v>2</v>
      </c>
      <c r="AD15">
        <f t="shared" si="11"/>
        <v>15</v>
      </c>
      <c r="AE15">
        <f t="shared" si="5"/>
        <v>35</v>
      </c>
      <c r="AF15">
        <f t="shared" si="6"/>
        <v>25</v>
      </c>
      <c r="AG15" s="4" t="s">
        <v>120</v>
      </c>
      <c r="AH15" t="s">
        <v>120</v>
      </c>
    </row>
    <row r="16" spans="1:34" x14ac:dyDescent="0.2">
      <c r="A16" t="s">
        <v>17</v>
      </c>
      <c r="B16" t="s">
        <v>57</v>
      </c>
      <c r="C16" t="s">
        <v>57</v>
      </c>
      <c r="D16" t="s">
        <v>57</v>
      </c>
      <c r="E16" t="s">
        <v>57</v>
      </c>
      <c r="F16" t="s">
        <v>57</v>
      </c>
      <c r="G16" t="s">
        <v>63</v>
      </c>
      <c r="H16">
        <v>1</v>
      </c>
      <c r="I16" t="s">
        <v>64</v>
      </c>
      <c r="J16" t="s">
        <v>87</v>
      </c>
      <c r="K16">
        <v>13.028</v>
      </c>
      <c r="L16">
        <v>1.7</v>
      </c>
      <c r="M16">
        <v>23.789000000000001</v>
      </c>
      <c r="N16">
        <v>3.6120000000000001</v>
      </c>
      <c r="O16">
        <v>67</v>
      </c>
      <c r="P16">
        <v>87</v>
      </c>
      <c r="Q16">
        <v>111</v>
      </c>
      <c r="R16">
        <v>120</v>
      </c>
      <c r="S16" t="s">
        <v>73</v>
      </c>
      <c r="T16">
        <f t="shared" si="7"/>
        <v>1</v>
      </c>
      <c r="U16">
        <v>0</v>
      </c>
      <c r="V16">
        <f t="shared" si="8"/>
        <v>0</v>
      </c>
      <c r="W16">
        <f t="shared" si="0"/>
        <v>1</v>
      </c>
      <c r="X16">
        <f t="shared" si="1"/>
        <v>1</v>
      </c>
      <c r="Y16">
        <f t="shared" si="2"/>
        <v>1</v>
      </c>
      <c r="Z16">
        <f t="shared" si="3"/>
        <v>1</v>
      </c>
      <c r="AA16">
        <f t="shared" si="4"/>
        <v>1</v>
      </c>
      <c r="AB16" t="str">
        <f t="shared" si="9"/>
        <v/>
      </c>
      <c r="AC16" t="str">
        <f t="shared" si="10"/>
        <v/>
      </c>
      <c r="AD16" t="str">
        <f t="shared" si="11"/>
        <v/>
      </c>
      <c r="AE16" t="str">
        <f t="shared" si="5"/>
        <v/>
      </c>
      <c r="AF16" t="str">
        <f t="shared" si="6"/>
        <v/>
      </c>
      <c r="AG16" t="s">
        <v>118</v>
      </c>
      <c r="AH16" t="s">
        <v>125</v>
      </c>
    </row>
    <row r="17" spans="1:34" x14ac:dyDescent="0.2">
      <c r="A17" t="s">
        <v>18</v>
      </c>
      <c r="B17" t="s">
        <v>57</v>
      </c>
      <c r="C17" t="s">
        <v>57</v>
      </c>
      <c r="D17" t="s">
        <v>57</v>
      </c>
      <c r="E17" t="s">
        <v>57</v>
      </c>
      <c r="F17" t="s">
        <v>57</v>
      </c>
      <c r="G17" t="s">
        <v>63</v>
      </c>
      <c r="H17">
        <v>1</v>
      </c>
      <c r="I17" t="s">
        <v>64</v>
      </c>
      <c r="J17" t="s">
        <v>76</v>
      </c>
      <c r="K17">
        <v>3.4460000000000002</v>
      </c>
      <c r="L17">
        <v>0.97</v>
      </c>
      <c r="M17">
        <v>5.609</v>
      </c>
      <c r="N17">
        <v>0.97699999999999998</v>
      </c>
      <c r="O17">
        <v>54</v>
      </c>
      <c r="P17">
        <v>61</v>
      </c>
      <c r="Q17">
        <v>109</v>
      </c>
      <c r="R17">
        <v>104</v>
      </c>
      <c r="S17" t="s">
        <v>73</v>
      </c>
      <c r="T17">
        <f t="shared" si="7"/>
        <v>1</v>
      </c>
      <c r="U17">
        <v>0</v>
      </c>
      <c r="V17">
        <f t="shared" si="8"/>
        <v>0</v>
      </c>
      <c r="W17">
        <f t="shared" si="0"/>
        <v>1</v>
      </c>
      <c r="X17">
        <f t="shared" si="1"/>
        <v>1</v>
      </c>
      <c r="Y17">
        <f t="shared" si="2"/>
        <v>1</v>
      </c>
      <c r="Z17">
        <f t="shared" si="3"/>
        <v>1</v>
      </c>
      <c r="AA17">
        <f t="shared" si="4"/>
        <v>1</v>
      </c>
      <c r="AB17" t="str">
        <f t="shared" si="9"/>
        <v/>
      </c>
      <c r="AC17" t="str">
        <f t="shared" si="10"/>
        <v/>
      </c>
      <c r="AD17" t="str">
        <f t="shared" si="11"/>
        <v/>
      </c>
      <c r="AE17" t="str">
        <f t="shared" si="5"/>
        <v/>
      </c>
      <c r="AF17" t="str">
        <f t="shared" si="6"/>
        <v/>
      </c>
      <c r="AG17" t="s">
        <v>117</v>
      </c>
      <c r="AH17" t="s">
        <v>117</v>
      </c>
    </row>
    <row r="18" spans="1:34" x14ac:dyDescent="0.2">
      <c r="A18" t="s">
        <v>19</v>
      </c>
      <c r="B18" t="s">
        <v>57</v>
      </c>
      <c r="C18" t="s">
        <v>57</v>
      </c>
      <c r="D18" t="s">
        <v>57</v>
      </c>
      <c r="E18" t="s">
        <v>57</v>
      </c>
      <c r="F18" t="s">
        <v>57</v>
      </c>
      <c r="G18" t="s">
        <v>63</v>
      </c>
      <c r="H18">
        <v>1</v>
      </c>
      <c r="I18" t="s">
        <v>64</v>
      </c>
      <c r="J18" t="s">
        <v>77</v>
      </c>
      <c r="K18">
        <v>0.50900000000000001</v>
      </c>
      <c r="L18">
        <v>8.6999999999999994E-2</v>
      </c>
      <c r="M18">
        <v>0.499</v>
      </c>
      <c r="N18">
        <v>6.4000000000000001E-2</v>
      </c>
      <c r="O18">
        <v>0</v>
      </c>
      <c r="P18">
        <v>0</v>
      </c>
      <c r="Q18">
        <v>1</v>
      </c>
      <c r="R18">
        <v>0</v>
      </c>
      <c r="T18">
        <f t="shared" si="7"/>
        <v>0</v>
      </c>
      <c r="U18">
        <v>0</v>
      </c>
      <c r="V18">
        <f t="shared" si="8"/>
        <v>1</v>
      </c>
      <c r="W18">
        <f t="shared" si="0"/>
        <v>0</v>
      </c>
      <c r="X18">
        <f t="shared" si="1"/>
        <v>0</v>
      </c>
      <c r="Y18">
        <f t="shared" si="2"/>
        <v>0</v>
      </c>
      <c r="Z18">
        <f t="shared" si="3"/>
        <v>0</v>
      </c>
      <c r="AA18">
        <f t="shared" si="4"/>
        <v>0</v>
      </c>
      <c r="AB18">
        <f t="shared" si="9"/>
        <v>0</v>
      </c>
      <c r="AC18">
        <f t="shared" si="10"/>
        <v>0</v>
      </c>
      <c r="AD18">
        <f t="shared" si="11"/>
        <v>0</v>
      </c>
      <c r="AE18">
        <f t="shared" si="5"/>
        <v>1</v>
      </c>
      <c r="AF18">
        <f t="shared" si="6"/>
        <v>0</v>
      </c>
      <c r="AG18" t="s">
        <v>117</v>
      </c>
      <c r="AH18" t="s">
        <v>117</v>
      </c>
    </row>
    <row r="19" spans="1:34" x14ac:dyDescent="0.2">
      <c r="A19" t="s">
        <v>20</v>
      </c>
      <c r="B19" t="s">
        <v>57</v>
      </c>
      <c r="C19" t="s">
        <v>57</v>
      </c>
      <c r="D19" t="s">
        <v>57</v>
      </c>
      <c r="E19" t="s">
        <v>57</v>
      </c>
      <c r="F19" t="s">
        <v>57</v>
      </c>
      <c r="G19" t="s">
        <v>63</v>
      </c>
      <c r="H19">
        <v>0</v>
      </c>
      <c r="I19" t="s">
        <v>64</v>
      </c>
      <c r="J19" t="s">
        <v>91</v>
      </c>
      <c r="K19">
        <v>0.34300000000000003</v>
      </c>
      <c r="L19">
        <v>9.7000000000000003E-2</v>
      </c>
      <c r="M19">
        <v>0.36499999999999999</v>
      </c>
      <c r="N19">
        <v>7.9000000000000001E-2</v>
      </c>
      <c r="O19">
        <v>0</v>
      </c>
      <c r="P19">
        <v>1</v>
      </c>
      <c r="Q19">
        <v>3</v>
      </c>
      <c r="R19">
        <v>3</v>
      </c>
      <c r="T19">
        <f t="shared" si="7"/>
        <v>0</v>
      </c>
      <c r="U19">
        <v>0</v>
      </c>
      <c r="V19">
        <f t="shared" si="8"/>
        <v>1</v>
      </c>
      <c r="W19">
        <f t="shared" si="0"/>
        <v>0</v>
      </c>
      <c r="X19">
        <f t="shared" si="1"/>
        <v>0</v>
      </c>
      <c r="Y19">
        <f t="shared" si="2"/>
        <v>0</v>
      </c>
      <c r="Z19">
        <f t="shared" si="3"/>
        <v>0</v>
      </c>
      <c r="AA19">
        <f t="shared" si="4"/>
        <v>0</v>
      </c>
      <c r="AB19">
        <f t="shared" si="9"/>
        <v>0</v>
      </c>
      <c r="AC19">
        <f t="shared" si="10"/>
        <v>1</v>
      </c>
      <c r="AD19">
        <f t="shared" si="11"/>
        <v>1</v>
      </c>
      <c r="AE19">
        <f t="shared" si="5"/>
        <v>3</v>
      </c>
      <c r="AF19">
        <f t="shared" si="6"/>
        <v>3</v>
      </c>
      <c r="AG19" t="s">
        <v>118</v>
      </c>
      <c r="AH19" t="s">
        <v>119</v>
      </c>
    </row>
    <row r="20" spans="1:34" x14ac:dyDescent="0.2">
      <c r="A20" t="s">
        <v>21</v>
      </c>
      <c r="B20" t="s">
        <v>57</v>
      </c>
      <c r="C20" t="s">
        <v>57</v>
      </c>
      <c r="D20" t="s">
        <v>57</v>
      </c>
      <c r="E20" t="s">
        <v>57</v>
      </c>
      <c r="F20" t="s">
        <v>57</v>
      </c>
      <c r="G20" t="s">
        <v>63</v>
      </c>
      <c r="H20">
        <v>0</v>
      </c>
      <c r="I20" t="s">
        <v>64</v>
      </c>
      <c r="J20" t="s">
        <v>64</v>
      </c>
      <c r="K20">
        <v>0.64600000000000002</v>
      </c>
      <c r="L20">
        <v>0.128</v>
      </c>
      <c r="M20">
        <v>0.70499999999999996</v>
      </c>
      <c r="N20">
        <v>0.13100000000000001</v>
      </c>
      <c r="O20">
        <v>0</v>
      </c>
      <c r="P20">
        <v>0</v>
      </c>
      <c r="Q20">
        <v>14</v>
      </c>
      <c r="R20">
        <v>11</v>
      </c>
      <c r="T20">
        <f t="shared" si="7"/>
        <v>0</v>
      </c>
      <c r="U20">
        <v>0</v>
      </c>
      <c r="V20">
        <f t="shared" si="8"/>
        <v>1</v>
      </c>
      <c r="W20">
        <f t="shared" si="0"/>
        <v>0</v>
      </c>
      <c r="X20">
        <f t="shared" si="1"/>
        <v>0</v>
      </c>
      <c r="Y20">
        <f t="shared" si="2"/>
        <v>0</v>
      </c>
      <c r="Z20">
        <f t="shared" si="3"/>
        <v>0</v>
      </c>
      <c r="AA20">
        <f t="shared" si="4"/>
        <v>0</v>
      </c>
      <c r="AB20">
        <f t="shared" si="9"/>
        <v>0</v>
      </c>
      <c r="AC20">
        <f t="shared" si="10"/>
        <v>0</v>
      </c>
      <c r="AD20">
        <f t="shared" si="11"/>
        <v>0</v>
      </c>
      <c r="AE20">
        <f t="shared" si="5"/>
        <v>14</v>
      </c>
      <c r="AF20">
        <f t="shared" si="6"/>
        <v>11</v>
      </c>
      <c r="AG20" t="s">
        <v>118</v>
      </c>
      <c r="AH20" t="s">
        <v>119</v>
      </c>
    </row>
    <row r="21" spans="1:34" x14ac:dyDescent="0.2">
      <c r="A21" t="s">
        <v>22</v>
      </c>
      <c r="B21" t="s">
        <v>57</v>
      </c>
      <c r="C21" t="s">
        <v>57</v>
      </c>
      <c r="D21" t="s">
        <v>57</v>
      </c>
      <c r="E21" t="s">
        <v>57</v>
      </c>
      <c r="F21" t="s">
        <v>57</v>
      </c>
      <c r="G21" t="s">
        <v>63</v>
      </c>
      <c r="H21">
        <v>0</v>
      </c>
      <c r="I21" t="s">
        <v>64</v>
      </c>
      <c r="J21" t="s">
        <v>91</v>
      </c>
      <c r="K21">
        <v>6.5529999999999999</v>
      </c>
      <c r="L21">
        <v>0.42399999999999999</v>
      </c>
      <c r="M21">
        <v>2.75</v>
      </c>
      <c r="N21">
        <v>0.437</v>
      </c>
      <c r="O21">
        <v>14</v>
      </c>
      <c r="P21">
        <v>27</v>
      </c>
      <c r="Q21">
        <v>45</v>
      </c>
      <c r="R21">
        <v>64</v>
      </c>
      <c r="T21">
        <f t="shared" si="7"/>
        <v>0</v>
      </c>
      <c r="U21">
        <v>0</v>
      </c>
      <c r="V21">
        <f t="shared" si="8"/>
        <v>1</v>
      </c>
      <c r="W21">
        <f t="shared" si="0"/>
        <v>1</v>
      </c>
      <c r="X21">
        <f t="shared" si="1"/>
        <v>0</v>
      </c>
      <c r="Y21">
        <f t="shared" si="2"/>
        <v>1</v>
      </c>
      <c r="Z21">
        <f t="shared" si="3"/>
        <v>0</v>
      </c>
      <c r="AA21">
        <f t="shared" si="4"/>
        <v>1</v>
      </c>
      <c r="AB21">
        <f t="shared" si="9"/>
        <v>14</v>
      </c>
      <c r="AC21">
        <f t="shared" si="10"/>
        <v>27</v>
      </c>
      <c r="AD21">
        <f t="shared" si="11"/>
        <v>41</v>
      </c>
      <c r="AE21" t="str">
        <f t="shared" si="5"/>
        <v/>
      </c>
      <c r="AF21" t="str">
        <f t="shared" si="6"/>
        <v/>
      </c>
      <c r="AG21" t="s">
        <v>57</v>
      </c>
      <c r="AH21" t="s">
        <v>57</v>
      </c>
    </row>
    <row r="22" spans="1:34" x14ac:dyDescent="0.2">
      <c r="A22" t="s">
        <v>23</v>
      </c>
      <c r="B22" t="s">
        <v>57</v>
      </c>
      <c r="C22" t="s">
        <v>57</v>
      </c>
      <c r="D22" t="s">
        <v>57</v>
      </c>
      <c r="E22" t="s">
        <v>57</v>
      </c>
      <c r="F22" t="s">
        <v>57</v>
      </c>
      <c r="G22" t="s">
        <v>63</v>
      </c>
      <c r="H22">
        <v>1</v>
      </c>
      <c r="I22" t="s">
        <v>64</v>
      </c>
      <c r="J22" t="s">
        <v>78</v>
      </c>
      <c r="K22">
        <v>10.375999999999999</v>
      </c>
      <c r="L22">
        <v>0.69199999999999995</v>
      </c>
      <c r="M22">
        <v>30.161999999999999</v>
      </c>
      <c r="N22">
        <v>1.4410000000000001</v>
      </c>
      <c r="O22">
        <v>33</v>
      </c>
      <c r="P22">
        <v>45</v>
      </c>
      <c r="Q22">
        <v>85</v>
      </c>
      <c r="R22">
        <v>88</v>
      </c>
      <c r="S22" t="s">
        <v>79</v>
      </c>
      <c r="T22">
        <f t="shared" si="7"/>
        <v>1</v>
      </c>
      <c r="U22">
        <v>0</v>
      </c>
      <c r="V22">
        <f t="shared" si="8"/>
        <v>0</v>
      </c>
      <c r="W22">
        <f t="shared" si="0"/>
        <v>1</v>
      </c>
      <c r="X22">
        <f t="shared" si="1"/>
        <v>1</v>
      </c>
      <c r="Y22">
        <f t="shared" si="2"/>
        <v>1</v>
      </c>
      <c r="Z22">
        <f t="shared" si="3"/>
        <v>1</v>
      </c>
      <c r="AA22">
        <f t="shared" si="4"/>
        <v>1</v>
      </c>
      <c r="AB22" t="str">
        <f t="shared" si="9"/>
        <v/>
      </c>
      <c r="AC22" t="str">
        <f t="shared" si="10"/>
        <v/>
      </c>
      <c r="AD22" t="str">
        <f t="shared" si="11"/>
        <v/>
      </c>
      <c r="AE22" t="str">
        <f t="shared" si="5"/>
        <v/>
      </c>
      <c r="AF22" t="str">
        <f t="shared" si="6"/>
        <v/>
      </c>
      <c r="AG22" t="s">
        <v>119</v>
      </c>
      <c r="AH22" t="s">
        <v>126</v>
      </c>
    </row>
    <row r="23" spans="1:34" x14ac:dyDescent="0.2">
      <c r="A23" t="s">
        <v>24</v>
      </c>
      <c r="B23" t="s">
        <v>57</v>
      </c>
      <c r="C23" t="s">
        <v>57</v>
      </c>
      <c r="D23" t="s">
        <v>57</v>
      </c>
      <c r="E23" t="s">
        <v>57</v>
      </c>
      <c r="F23" t="s">
        <v>57</v>
      </c>
      <c r="G23" t="s">
        <v>63</v>
      </c>
      <c r="H23">
        <v>0</v>
      </c>
      <c r="I23" t="s">
        <v>64</v>
      </c>
      <c r="J23" t="s">
        <v>64</v>
      </c>
      <c r="K23">
        <v>0.46400000000000002</v>
      </c>
      <c r="L23">
        <v>9.2999999999999999E-2</v>
      </c>
      <c r="M23">
        <v>0.59699999999999998</v>
      </c>
      <c r="N23">
        <v>0.13100000000000001</v>
      </c>
      <c r="O23">
        <v>2</v>
      </c>
      <c r="P23">
        <v>1</v>
      </c>
      <c r="Q23">
        <v>11</v>
      </c>
      <c r="R23">
        <v>19</v>
      </c>
      <c r="T23">
        <f t="shared" si="7"/>
        <v>0</v>
      </c>
      <c r="U23">
        <v>0</v>
      </c>
      <c r="V23">
        <f t="shared" si="8"/>
        <v>1</v>
      </c>
      <c r="W23">
        <f t="shared" si="0"/>
        <v>0</v>
      </c>
      <c r="X23">
        <f t="shared" si="1"/>
        <v>0</v>
      </c>
      <c r="Y23">
        <f t="shared" si="2"/>
        <v>0</v>
      </c>
      <c r="Z23">
        <f t="shared" si="3"/>
        <v>0</v>
      </c>
      <c r="AA23">
        <f t="shared" si="4"/>
        <v>0</v>
      </c>
      <c r="AB23">
        <f t="shared" si="9"/>
        <v>2</v>
      </c>
      <c r="AC23">
        <f t="shared" si="10"/>
        <v>1</v>
      </c>
      <c r="AD23">
        <f t="shared" si="11"/>
        <v>3</v>
      </c>
      <c r="AE23">
        <f t="shared" si="5"/>
        <v>11</v>
      </c>
      <c r="AF23">
        <f t="shared" si="6"/>
        <v>19</v>
      </c>
      <c r="AG23" t="s">
        <v>117</v>
      </c>
      <c r="AH23" t="s">
        <v>117</v>
      </c>
    </row>
    <row r="24" spans="1:34" x14ac:dyDescent="0.2">
      <c r="A24" t="s">
        <v>25</v>
      </c>
      <c r="B24" t="s">
        <v>57</v>
      </c>
      <c r="C24" t="s">
        <v>57</v>
      </c>
      <c r="D24" t="s">
        <v>57</v>
      </c>
      <c r="E24" t="s">
        <v>57</v>
      </c>
      <c r="F24" t="s">
        <v>57</v>
      </c>
      <c r="G24" t="s">
        <v>63</v>
      </c>
      <c r="H24">
        <v>1</v>
      </c>
      <c r="I24" t="s">
        <v>64</v>
      </c>
      <c r="J24" t="s">
        <v>92</v>
      </c>
      <c r="K24">
        <v>5.6120000000000001</v>
      </c>
      <c r="L24">
        <v>0.39300000000000002</v>
      </c>
      <c r="M24">
        <v>8.6059999999999999</v>
      </c>
      <c r="N24">
        <v>0.69499999999999995</v>
      </c>
      <c r="O24">
        <v>28</v>
      </c>
      <c r="P24">
        <v>30</v>
      </c>
      <c r="Q24">
        <v>42</v>
      </c>
      <c r="R24">
        <v>58</v>
      </c>
      <c r="T24">
        <f t="shared" si="7"/>
        <v>0</v>
      </c>
      <c r="U24">
        <v>0</v>
      </c>
      <c r="V24">
        <f t="shared" si="8"/>
        <v>1</v>
      </c>
      <c r="W24">
        <f t="shared" si="0"/>
        <v>1</v>
      </c>
      <c r="X24">
        <f t="shared" si="1"/>
        <v>0</v>
      </c>
      <c r="Y24">
        <f t="shared" si="2"/>
        <v>1</v>
      </c>
      <c r="Z24">
        <f t="shared" si="3"/>
        <v>1</v>
      </c>
      <c r="AA24">
        <f t="shared" si="4"/>
        <v>1</v>
      </c>
      <c r="AB24">
        <f t="shared" si="9"/>
        <v>28</v>
      </c>
      <c r="AC24">
        <f t="shared" si="10"/>
        <v>30</v>
      </c>
      <c r="AD24">
        <f t="shared" si="11"/>
        <v>58</v>
      </c>
      <c r="AE24" t="str">
        <f t="shared" si="5"/>
        <v/>
      </c>
      <c r="AF24" t="str">
        <f t="shared" si="6"/>
        <v/>
      </c>
      <c r="AG24" t="s">
        <v>117</v>
      </c>
      <c r="AH24" t="s">
        <v>117</v>
      </c>
    </row>
    <row r="25" spans="1:34" x14ac:dyDescent="0.2">
      <c r="A25" t="s">
        <v>26</v>
      </c>
      <c r="B25" t="s">
        <v>57</v>
      </c>
      <c r="C25" t="s">
        <v>57</v>
      </c>
      <c r="D25" t="s">
        <v>57</v>
      </c>
      <c r="E25" t="s">
        <v>57</v>
      </c>
      <c r="F25" t="s">
        <v>57</v>
      </c>
      <c r="G25" t="s">
        <v>63</v>
      </c>
      <c r="H25">
        <v>1</v>
      </c>
      <c r="I25" t="s">
        <v>64</v>
      </c>
      <c r="J25" t="s">
        <v>72</v>
      </c>
      <c r="K25">
        <v>0.222</v>
      </c>
      <c r="L25">
        <v>9.7000000000000003E-2</v>
      </c>
      <c r="M25">
        <v>5.5620000000000003</v>
      </c>
      <c r="N25">
        <v>0.38600000000000001</v>
      </c>
      <c r="O25">
        <v>0</v>
      </c>
      <c r="P25">
        <v>19</v>
      </c>
      <c r="Q25">
        <v>2</v>
      </c>
      <c r="R25">
        <v>40</v>
      </c>
      <c r="T25">
        <f t="shared" si="7"/>
        <v>0</v>
      </c>
      <c r="U25">
        <v>0</v>
      </c>
      <c r="V25">
        <f t="shared" si="8"/>
        <v>1</v>
      </c>
      <c r="W25">
        <f t="shared" si="0"/>
        <v>0</v>
      </c>
      <c r="X25">
        <f t="shared" si="1"/>
        <v>0</v>
      </c>
      <c r="Y25">
        <f t="shared" si="2"/>
        <v>1</v>
      </c>
      <c r="Z25">
        <f t="shared" si="3"/>
        <v>0</v>
      </c>
      <c r="AA25">
        <f t="shared" si="4"/>
        <v>1</v>
      </c>
      <c r="AB25">
        <f t="shared" si="9"/>
        <v>0</v>
      </c>
      <c r="AC25">
        <f t="shared" si="10"/>
        <v>19</v>
      </c>
      <c r="AD25">
        <f t="shared" si="11"/>
        <v>19</v>
      </c>
      <c r="AE25" t="str">
        <f t="shared" si="5"/>
        <v/>
      </c>
      <c r="AF25" t="str">
        <f t="shared" si="6"/>
        <v/>
      </c>
      <c r="AG25" t="s">
        <v>117</v>
      </c>
      <c r="AH25" t="s">
        <v>117</v>
      </c>
    </row>
    <row r="26" spans="1:34" x14ac:dyDescent="0.2">
      <c r="A26" t="s">
        <v>27</v>
      </c>
      <c r="B26" t="s">
        <v>57</v>
      </c>
      <c r="C26" t="s">
        <v>57</v>
      </c>
      <c r="D26" t="s">
        <v>57</v>
      </c>
      <c r="E26" t="s">
        <v>57</v>
      </c>
      <c r="F26" t="s">
        <v>57</v>
      </c>
      <c r="G26" t="s">
        <v>63</v>
      </c>
      <c r="H26">
        <v>0</v>
      </c>
      <c r="I26" t="s">
        <v>64</v>
      </c>
      <c r="J26" t="s">
        <v>64</v>
      </c>
      <c r="K26">
        <v>2.83</v>
      </c>
      <c r="L26">
        <v>0.31900000000000001</v>
      </c>
      <c r="M26">
        <v>9.9139999999999997</v>
      </c>
      <c r="N26">
        <v>0.40200000000000002</v>
      </c>
      <c r="O26">
        <v>12</v>
      </c>
      <c r="P26">
        <v>19</v>
      </c>
      <c r="Q26">
        <v>27</v>
      </c>
      <c r="R26">
        <v>30</v>
      </c>
      <c r="T26">
        <f t="shared" si="7"/>
        <v>0</v>
      </c>
      <c r="U26">
        <v>0</v>
      </c>
      <c r="V26">
        <f t="shared" si="8"/>
        <v>1</v>
      </c>
      <c r="W26">
        <f t="shared" si="0"/>
        <v>0</v>
      </c>
      <c r="X26">
        <f t="shared" si="1"/>
        <v>0</v>
      </c>
      <c r="Y26">
        <f t="shared" si="2"/>
        <v>1</v>
      </c>
      <c r="Z26">
        <f t="shared" si="3"/>
        <v>0</v>
      </c>
      <c r="AA26">
        <f t="shared" si="4"/>
        <v>0</v>
      </c>
      <c r="AB26">
        <f t="shared" si="9"/>
        <v>12</v>
      </c>
      <c r="AC26">
        <f t="shared" si="10"/>
        <v>19</v>
      </c>
      <c r="AD26">
        <f t="shared" si="11"/>
        <v>31</v>
      </c>
      <c r="AE26">
        <f t="shared" si="5"/>
        <v>27</v>
      </c>
      <c r="AF26">
        <f t="shared" si="6"/>
        <v>30</v>
      </c>
      <c r="AG26" t="s">
        <v>119</v>
      </c>
      <c r="AH26" t="s">
        <v>119</v>
      </c>
    </row>
    <row r="27" spans="1:34" x14ac:dyDescent="0.2">
      <c r="A27" t="s">
        <v>28</v>
      </c>
      <c r="B27" t="s">
        <v>57</v>
      </c>
      <c r="C27" t="s">
        <v>57</v>
      </c>
      <c r="D27" t="s">
        <v>57</v>
      </c>
      <c r="E27" t="s">
        <v>57</v>
      </c>
      <c r="F27" t="s">
        <v>57</v>
      </c>
      <c r="G27" t="s">
        <v>63</v>
      </c>
      <c r="H27">
        <v>0</v>
      </c>
      <c r="I27" t="s">
        <v>64</v>
      </c>
      <c r="J27" t="s">
        <v>64</v>
      </c>
      <c r="K27">
        <v>0.55800000000000005</v>
      </c>
      <c r="L27">
        <v>8.2000000000000003E-2</v>
      </c>
      <c r="M27">
        <v>1.1679999999999999</v>
      </c>
      <c r="N27">
        <v>0.20399999999999999</v>
      </c>
      <c r="O27">
        <v>2</v>
      </c>
      <c r="P27">
        <v>15</v>
      </c>
      <c r="Q27">
        <v>4</v>
      </c>
      <c r="R27">
        <v>38</v>
      </c>
      <c r="T27">
        <f t="shared" si="7"/>
        <v>0</v>
      </c>
      <c r="U27">
        <v>0</v>
      </c>
      <c r="V27">
        <f t="shared" si="8"/>
        <v>1</v>
      </c>
      <c r="W27">
        <f t="shared" si="0"/>
        <v>0</v>
      </c>
      <c r="X27">
        <f t="shared" si="1"/>
        <v>0</v>
      </c>
      <c r="Y27">
        <f t="shared" si="2"/>
        <v>0</v>
      </c>
      <c r="Z27">
        <f t="shared" si="3"/>
        <v>0</v>
      </c>
      <c r="AA27">
        <f t="shared" si="4"/>
        <v>0</v>
      </c>
      <c r="AB27">
        <f t="shared" si="9"/>
        <v>2</v>
      </c>
      <c r="AC27">
        <f t="shared" si="10"/>
        <v>15</v>
      </c>
      <c r="AD27">
        <f t="shared" si="11"/>
        <v>17</v>
      </c>
      <c r="AE27">
        <f t="shared" si="5"/>
        <v>4</v>
      </c>
      <c r="AF27">
        <f t="shared" si="6"/>
        <v>38</v>
      </c>
      <c r="AG27" t="s">
        <v>117</v>
      </c>
      <c r="AH27" t="s">
        <v>117</v>
      </c>
    </row>
    <row r="28" spans="1:34" x14ac:dyDescent="0.2">
      <c r="A28" t="s">
        <v>29</v>
      </c>
      <c r="B28" t="s">
        <v>57</v>
      </c>
      <c r="C28" t="s">
        <v>57</v>
      </c>
      <c r="D28" t="s">
        <v>57</v>
      </c>
      <c r="E28" t="s">
        <v>57</v>
      </c>
      <c r="F28" t="s">
        <v>57</v>
      </c>
      <c r="G28" t="s">
        <v>63</v>
      </c>
      <c r="H28">
        <v>0</v>
      </c>
      <c r="I28" t="s">
        <v>64</v>
      </c>
      <c r="J28" t="s">
        <v>64</v>
      </c>
      <c r="K28">
        <v>0.33500000000000002</v>
      </c>
      <c r="L28">
        <v>7.8E-2</v>
      </c>
      <c r="M28">
        <v>0.42799999999999999</v>
      </c>
      <c r="N28">
        <v>5.5E-2</v>
      </c>
      <c r="O28">
        <v>1</v>
      </c>
      <c r="P28">
        <v>2</v>
      </c>
      <c r="Q28">
        <v>7</v>
      </c>
      <c r="R28">
        <v>2</v>
      </c>
      <c r="T28">
        <f t="shared" si="7"/>
        <v>0</v>
      </c>
      <c r="U28">
        <v>0</v>
      </c>
      <c r="V28">
        <f t="shared" si="8"/>
        <v>1</v>
      </c>
      <c r="W28">
        <f t="shared" si="0"/>
        <v>0</v>
      </c>
      <c r="X28">
        <f t="shared" si="1"/>
        <v>0</v>
      </c>
      <c r="Y28">
        <f t="shared" si="2"/>
        <v>0</v>
      </c>
      <c r="Z28">
        <f t="shared" si="3"/>
        <v>0</v>
      </c>
      <c r="AA28">
        <f t="shared" si="4"/>
        <v>0</v>
      </c>
      <c r="AB28">
        <f t="shared" si="9"/>
        <v>1</v>
      </c>
      <c r="AC28">
        <f t="shared" si="10"/>
        <v>2</v>
      </c>
      <c r="AD28">
        <f t="shared" si="11"/>
        <v>3</v>
      </c>
      <c r="AE28">
        <f t="shared" si="5"/>
        <v>7</v>
      </c>
      <c r="AF28">
        <f t="shared" si="6"/>
        <v>2</v>
      </c>
      <c r="AG28" t="s">
        <v>117</v>
      </c>
      <c r="AH28" t="s">
        <v>57</v>
      </c>
    </row>
    <row r="29" spans="1:34" x14ac:dyDescent="0.2">
      <c r="A29" t="s">
        <v>30</v>
      </c>
      <c r="B29" t="s">
        <v>57</v>
      </c>
      <c r="C29" t="s">
        <v>57</v>
      </c>
      <c r="D29" t="s">
        <v>57</v>
      </c>
      <c r="E29" t="s">
        <v>57</v>
      </c>
      <c r="F29" t="s">
        <v>57</v>
      </c>
      <c r="G29" t="s">
        <v>63</v>
      </c>
      <c r="H29">
        <v>0</v>
      </c>
      <c r="I29" t="s">
        <v>64</v>
      </c>
      <c r="J29" t="s">
        <v>64</v>
      </c>
      <c r="K29">
        <v>9.7989999999999995</v>
      </c>
      <c r="L29">
        <v>2.069</v>
      </c>
      <c r="M29">
        <v>19.375</v>
      </c>
      <c r="N29">
        <v>3.0880000000000001</v>
      </c>
      <c r="O29">
        <v>77</v>
      </c>
      <c r="P29">
        <v>71</v>
      </c>
      <c r="Q29">
        <v>110</v>
      </c>
      <c r="R29">
        <v>105</v>
      </c>
      <c r="T29">
        <f t="shared" si="7"/>
        <v>1</v>
      </c>
      <c r="U29">
        <v>0</v>
      </c>
      <c r="V29">
        <f t="shared" si="8"/>
        <v>0</v>
      </c>
      <c r="W29">
        <f t="shared" si="0"/>
        <v>1</v>
      </c>
      <c r="X29">
        <f t="shared" si="1"/>
        <v>1</v>
      </c>
      <c r="Y29">
        <f t="shared" si="2"/>
        <v>1</v>
      </c>
      <c r="Z29">
        <f t="shared" si="3"/>
        <v>1</v>
      </c>
      <c r="AA29">
        <f t="shared" si="4"/>
        <v>1</v>
      </c>
      <c r="AB29" t="str">
        <f t="shared" si="9"/>
        <v/>
      </c>
      <c r="AC29" t="str">
        <f t="shared" si="10"/>
        <v/>
      </c>
      <c r="AD29" t="str">
        <f t="shared" si="11"/>
        <v/>
      </c>
      <c r="AE29" t="str">
        <f t="shared" si="5"/>
        <v/>
      </c>
      <c r="AF29" t="str">
        <f t="shared" si="6"/>
        <v/>
      </c>
      <c r="AG29" t="s">
        <v>117</v>
      </c>
      <c r="AH29" t="s">
        <v>117</v>
      </c>
    </row>
    <row r="30" spans="1:34" x14ac:dyDescent="0.2">
      <c r="A30" t="s">
        <v>31</v>
      </c>
      <c r="B30" t="s">
        <v>57</v>
      </c>
      <c r="C30" t="s">
        <v>57</v>
      </c>
      <c r="D30" t="s">
        <v>57</v>
      </c>
      <c r="E30" t="s">
        <v>57</v>
      </c>
      <c r="F30" t="s">
        <v>57</v>
      </c>
      <c r="G30" t="s">
        <v>63</v>
      </c>
      <c r="H30">
        <v>0</v>
      </c>
      <c r="I30" t="s">
        <v>64</v>
      </c>
      <c r="J30" t="s">
        <v>64</v>
      </c>
      <c r="K30">
        <v>0.255</v>
      </c>
      <c r="L30">
        <v>6.8000000000000005E-2</v>
      </c>
      <c r="M30">
        <v>0.56200000000000006</v>
      </c>
      <c r="N30">
        <v>0.109</v>
      </c>
      <c r="O30">
        <v>0</v>
      </c>
      <c r="P30">
        <v>15</v>
      </c>
      <c r="Q30">
        <v>0</v>
      </c>
      <c r="R30">
        <v>19</v>
      </c>
      <c r="T30">
        <f t="shared" si="7"/>
        <v>0</v>
      </c>
      <c r="U30">
        <v>0</v>
      </c>
      <c r="V30">
        <f t="shared" si="8"/>
        <v>1</v>
      </c>
      <c r="W30">
        <f t="shared" si="0"/>
        <v>0</v>
      </c>
      <c r="X30">
        <f t="shared" si="1"/>
        <v>0</v>
      </c>
      <c r="Y30">
        <f t="shared" si="2"/>
        <v>0</v>
      </c>
      <c r="Z30">
        <f t="shared" si="3"/>
        <v>0</v>
      </c>
      <c r="AA30">
        <f t="shared" si="4"/>
        <v>0</v>
      </c>
      <c r="AB30">
        <f t="shared" si="9"/>
        <v>0</v>
      </c>
      <c r="AC30">
        <f t="shared" si="10"/>
        <v>15</v>
      </c>
      <c r="AD30">
        <f t="shared" si="11"/>
        <v>15</v>
      </c>
      <c r="AE30">
        <f t="shared" si="5"/>
        <v>0</v>
      </c>
      <c r="AF30">
        <f t="shared" si="6"/>
        <v>19</v>
      </c>
      <c r="AG30" t="s">
        <v>117</v>
      </c>
      <c r="AH30" t="s">
        <v>117</v>
      </c>
    </row>
    <row r="31" spans="1:34" x14ac:dyDescent="0.2">
      <c r="A31" t="s">
        <v>32</v>
      </c>
      <c r="B31" t="s">
        <v>57</v>
      </c>
      <c r="C31" t="s">
        <v>57</v>
      </c>
      <c r="D31" t="s">
        <v>57</v>
      </c>
      <c r="E31" t="s">
        <v>57</v>
      </c>
      <c r="F31" t="s">
        <v>57</v>
      </c>
      <c r="G31" t="s">
        <v>63</v>
      </c>
      <c r="H31">
        <v>1</v>
      </c>
      <c r="I31" t="s">
        <v>64</v>
      </c>
      <c r="J31" t="s">
        <v>64</v>
      </c>
      <c r="K31">
        <v>4.423</v>
      </c>
      <c r="L31">
        <v>0.76300000000000001</v>
      </c>
      <c r="M31">
        <v>2.0089999999999999</v>
      </c>
      <c r="N31">
        <v>0.443</v>
      </c>
      <c r="O31">
        <v>35</v>
      </c>
      <c r="P31">
        <v>15</v>
      </c>
      <c r="Q31">
        <v>106</v>
      </c>
      <c r="R31">
        <v>93</v>
      </c>
      <c r="S31" t="s">
        <v>65</v>
      </c>
      <c r="T31">
        <f t="shared" si="7"/>
        <v>0</v>
      </c>
      <c r="U31">
        <v>0</v>
      </c>
      <c r="V31">
        <f t="shared" si="8"/>
        <v>1</v>
      </c>
      <c r="W31">
        <f t="shared" si="0"/>
        <v>1</v>
      </c>
      <c r="X31">
        <f t="shared" si="1"/>
        <v>0</v>
      </c>
      <c r="Y31">
        <f t="shared" si="2"/>
        <v>1</v>
      </c>
      <c r="Z31">
        <f t="shared" si="3"/>
        <v>0</v>
      </c>
      <c r="AA31">
        <f t="shared" si="4"/>
        <v>1</v>
      </c>
      <c r="AB31">
        <f t="shared" si="9"/>
        <v>35</v>
      </c>
      <c r="AC31">
        <f t="shared" si="10"/>
        <v>15</v>
      </c>
      <c r="AD31">
        <f t="shared" si="11"/>
        <v>50</v>
      </c>
      <c r="AE31" t="str">
        <f t="shared" si="5"/>
        <v/>
      </c>
      <c r="AF31" t="str">
        <f t="shared" si="6"/>
        <v/>
      </c>
      <c r="AG31" t="s">
        <v>120</v>
      </c>
      <c r="AH31" t="s">
        <v>117</v>
      </c>
    </row>
    <row r="32" spans="1:34" x14ac:dyDescent="0.2">
      <c r="A32" t="s">
        <v>33</v>
      </c>
      <c r="B32" t="s">
        <v>57</v>
      </c>
      <c r="C32" t="s">
        <v>57</v>
      </c>
      <c r="D32" t="s">
        <v>57</v>
      </c>
      <c r="E32" t="s">
        <v>57</v>
      </c>
      <c r="F32" t="s">
        <v>57</v>
      </c>
      <c r="G32" t="s">
        <v>63</v>
      </c>
      <c r="H32">
        <v>0</v>
      </c>
      <c r="I32" t="s">
        <v>64</v>
      </c>
      <c r="J32" t="s">
        <v>64</v>
      </c>
      <c r="K32">
        <v>5.274</v>
      </c>
      <c r="L32">
        <v>0.41299999999999998</v>
      </c>
      <c r="M32">
        <v>3.681</v>
      </c>
      <c r="N32">
        <v>0.39200000000000002</v>
      </c>
      <c r="O32">
        <v>9</v>
      </c>
      <c r="P32">
        <v>23</v>
      </c>
      <c r="Q32">
        <v>59</v>
      </c>
      <c r="R32">
        <v>48</v>
      </c>
      <c r="T32">
        <f t="shared" si="7"/>
        <v>0</v>
      </c>
      <c r="U32">
        <v>0</v>
      </c>
      <c r="V32">
        <f t="shared" si="8"/>
        <v>1</v>
      </c>
      <c r="W32">
        <f t="shared" si="0"/>
        <v>0</v>
      </c>
      <c r="X32">
        <f t="shared" si="1"/>
        <v>0</v>
      </c>
      <c r="Y32">
        <f t="shared" si="2"/>
        <v>1</v>
      </c>
      <c r="Z32">
        <f t="shared" si="3"/>
        <v>0</v>
      </c>
      <c r="AA32">
        <f t="shared" si="4"/>
        <v>1</v>
      </c>
      <c r="AB32">
        <f t="shared" si="9"/>
        <v>9</v>
      </c>
      <c r="AC32">
        <f t="shared" si="10"/>
        <v>23</v>
      </c>
      <c r="AD32">
        <f t="shared" si="11"/>
        <v>32</v>
      </c>
      <c r="AE32" t="str">
        <f t="shared" si="5"/>
        <v/>
      </c>
      <c r="AF32" t="str">
        <f t="shared" si="6"/>
        <v/>
      </c>
      <c r="AG32" t="s">
        <v>117</v>
      </c>
      <c r="AH32" t="s">
        <v>118</v>
      </c>
    </row>
    <row r="33" spans="1:34" x14ac:dyDescent="0.2">
      <c r="A33" t="s">
        <v>34</v>
      </c>
      <c r="B33" t="s">
        <v>57</v>
      </c>
      <c r="C33" t="s">
        <v>57</v>
      </c>
      <c r="D33" t="s">
        <v>57</v>
      </c>
      <c r="E33" t="s">
        <v>57</v>
      </c>
      <c r="F33" t="s">
        <v>57</v>
      </c>
      <c r="G33" t="s">
        <v>63</v>
      </c>
      <c r="H33">
        <v>0</v>
      </c>
      <c r="I33" t="s">
        <v>64</v>
      </c>
      <c r="J33" t="s">
        <v>64</v>
      </c>
      <c r="K33">
        <v>1.6890000000000001</v>
      </c>
      <c r="L33">
        <v>0.20100000000000001</v>
      </c>
      <c r="M33">
        <v>6.0220000000000002</v>
      </c>
      <c r="N33">
        <v>0.34699999999999998</v>
      </c>
      <c r="O33">
        <v>15</v>
      </c>
      <c r="P33">
        <v>12</v>
      </c>
      <c r="Q33">
        <v>36</v>
      </c>
      <c r="R33">
        <v>41</v>
      </c>
      <c r="T33">
        <f t="shared" si="7"/>
        <v>0</v>
      </c>
      <c r="U33">
        <v>0</v>
      </c>
      <c r="V33">
        <f t="shared" si="8"/>
        <v>1</v>
      </c>
      <c r="W33">
        <f t="shared" si="0"/>
        <v>0</v>
      </c>
      <c r="X33">
        <f t="shared" si="1"/>
        <v>0</v>
      </c>
      <c r="Y33">
        <f t="shared" si="2"/>
        <v>1</v>
      </c>
      <c r="Z33">
        <f t="shared" si="3"/>
        <v>0</v>
      </c>
      <c r="AA33">
        <f t="shared" si="4"/>
        <v>1</v>
      </c>
      <c r="AB33">
        <f t="shared" si="9"/>
        <v>15</v>
      </c>
      <c r="AC33">
        <f t="shared" si="10"/>
        <v>12</v>
      </c>
      <c r="AD33">
        <f t="shared" si="11"/>
        <v>27</v>
      </c>
      <c r="AE33" t="str">
        <f t="shared" si="5"/>
        <v/>
      </c>
      <c r="AF33" t="str">
        <f t="shared" si="6"/>
        <v/>
      </c>
      <c r="AG33" t="s">
        <v>121</v>
      </c>
      <c r="AH33" t="s">
        <v>121</v>
      </c>
    </row>
    <row r="34" spans="1:34" x14ac:dyDescent="0.2">
      <c r="A34" t="s">
        <v>35</v>
      </c>
      <c r="B34" t="s">
        <v>57</v>
      </c>
      <c r="C34" t="s">
        <v>57</v>
      </c>
      <c r="D34" t="s">
        <v>57</v>
      </c>
      <c r="E34" t="s">
        <v>57</v>
      </c>
      <c r="F34" t="s">
        <v>57</v>
      </c>
      <c r="G34" t="s">
        <v>63</v>
      </c>
      <c r="H34">
        <v>1</v>
      </c>
      <c r="I34" t="s">
        <v>64</v>
      </c>
      <c r="J34" t="s">
        <v>98</v>
      </c>
      <c r="K34">
        <v>5.9880000000000004</v>
      </c>
      <c r="L34">
        <v>0.79500000000000004</v>
      </c>
      <c r="M34">
        <v>0.7</v>
      </c>
      <c r="N34">
        <v>9.8000000000000004E-2</v>
      </c>
      <c r="O34">
        <v>31</v>
      </c>
      <c r="P34">
        <v>2</v>
      </c>
      <c r="Q34">
        <v>92</v>
      </c>
      <c r="R34">
        <v>10</v>
      </c>
      <c r="T34">
        <f t="shared" si="7"/>
        <v>0</v>
      </c>
      <c r="U34">
        <v>1</v>
      </c>
      <c r="V34">
        <f t="shared" si="8"/>
        <v>0</v>
      </c>
      <c r="W34">
        <f t="shared" ref="W34:W53" si="12">IF(OR(O34&gt;23,P34&gt;23),1,0)</f>
        <v>1</v>
      </c>
      <c r="X34">
        <f t="shared" ref="X34:X53" si="13">IF(OR(O34&gt;39,P34&gt;39),1,0)</f>
        <v>0</v>
      </c>
      <c r="Y34">
        <f t="shared" ref="Y34:Y53" si="14">IF(OR(L34&gt;0.3,N34&gt;0.3),1,0)</f>
        <v>1</v>
      </c>
      <c r="Z34">
        <f t="shared" ref="Z34:Z53" si="15">IF(AND(O34&gt;23,P34&gt;23),1,0)</f>
        <v>0</v>
      </c>
      <c r="AA34">
        <f t="shared" ref="AA34:AA53" si="16">IF(OR(Q34&gt;39,R34&gt;39),1,0)</f>
        <v>1</v>
      </c>
      <c r="AB34" t="str">
        <f t="shared" si="9"/>
        <v/>
      </c>
      <c r="AC34" t="str">
        <f t="shared" si="10"/>
        <v/>
      </c>
      <c r="AD34" t="str">
        <f t="shared" si="11"/>
        <v/>
      </c>
      <c r="AE34" t="str">
        <f t="shared" ref="AE34:AE53" si="17">IF(AA34=0,Q34,"")</f>
        <v/>
      </c>
      <c r="AF34" t="str">
        <f t="shared" ref="AF34:AF53" si="18">IF(AA34=0,R34,"")</f>
        <v/>
      </c>
      <c r="AG34" t="s">
        <v>117</v>
      </c>
      <c r="AH34" t="s">
        <v>117</v>
      </c>
    </row>
    <row r="35" spans="1:34" x14ac:dyDescent="0.2">
      <c r="A35" t="s">
        <v>36</v>
      </c>
      <c r="B35" t="s">
        <v>57</v>
      </c>
      <c r="C35" t="s">
        <v>57</v>
      </c>
      <c r="D35" t="s">
        <v>57</v>
      </c>
      <c r="E35" t="s">
        <v>57</v>
      </c>
      <c r="F35" t="s">
        <v>57</v>
      </c>
      <c r="G35" t="s">
        <v>63</v>
      </c>
      <c r="H35">
        <v>1</v>
      </c>
      <c r="I35" t="s">
        <v>64</v>
      </c>
      <c r="J35" t="s">
        <v>64</v>
      </c>
      <c r="K35">
        <v>1.054</v>
      </c>
      <c r="L35">
        <v>9.4E-2</v>
      </c>
      <c r="M35">
        <v>2.5110000000000001</v>
      </c>
      <c r="N35">
        <v>0.188</v>
      </c>
      <c r="O35">
        <v>4</v>
      </c>
      <c r="P35">
        <v>4</v>
      </c>
      <c r="Q35">
        <v>6</v>
      </c>
      <c r="R35">
        <v>29</v>
      </c>
      <c r="S35" t="s">
        <v>65</v>
      </c>
      <c r="T35">
        <f t="shared" si="7"/>
        <v>0</v>
      </c>
      <c r="U35">
        <v>0</v>
      </c>
      <c r="V35">
        <f t="shared" si="8"/>
        <v>1</v>
      </c>
      <c r="W35">
        <f t="shared" si="12"/>
        <v>0</v>
      </c>
      <c r="X35">
        <f t="shared" si="13"/>
        <v>0</v>
      </c>
      <c r="Y35">
        <f t="shared" si="14"/>
        <v>0</v>
      </c>
      <c r="Z35">
        <f t="shared" si="15"/>
        <v>0</v>
      </c>
      <c r="AA35">
        <f t="shared" si="16"/>
        <v>0</v>
      </c>
      <c r="AB35">
        <f t="shared" si="9"/>
        <v>4</v>
      </c>
      <c r="AC35">
        <f t="shared" si="10"/>
        <v>4</v>
      </c>
      <c r="AD35">
        <f t="shared" si="11"/>
        <v>8</v>
      </c>
      <c r="AE35">
        <f t="shared" si="17"/>
        <v>6</v>
      </c>
      <c r="AF35">
        <f t="shared" si="18"/>
        <v>29</v>
      </c>
      <c r="AG35" t="s">
        <v>120</v>
      </c>
      <c r="AH35" t="s">
        <v>120</v>
      </c>
    </row>
    <row r="36" spans="1:34" x14ac:dyDescent="0.2">
      <c r="A36" t="s">
        <v>37</v>
      </c>
      <c r="B36" t="s">
        <v>57</v>
      </c>
      <c r="C36" t="s">
        <v>57</v>
      </c>
      <c r="D36" t="s">
        <v>57</v>
      </c>
      <c r="E36" t="s">
        <v>57</v>
      </c>
      <c r="F36" t="s">
        <v>57</v>
      </c>
      <c r="G36" t="s">
        <v>63</v>
      </c>
      <c r="H36">
        <v>0</v>
      </c>
      <c r="I36" t="s">
        <v>64</v>
      </c>
      <c r="J36" t="s">
        <v>64</v>
      </c>
      <c r="K36">
        <v>1.9630000000000001</v>
      </c>
      <c r="L36">
        <v>0.22700000000000001</v>
      </c>
      <c r="M36">
        <v>12.724</v>
      </c>
      <c r="N36">
        <v>1.8819999999999999</v>
      </c>
      <c r="O36">
        <v>6</v>
      </c>
      <c r="P36">
        <v>64</v>
      </c>
      <c r="Q36">
        <v>35</v>
      </c>
      <c r="R36">
        <v>103</v>
      </c>
      <c r="T36">
        <f t="shared" si="7"/>
        <v>1</v>
      </c>
      <c r="U36">
        <v>0</v>
      </c>
      <c r="V36">
        <f t="shared" si="8"/>
        <v>0</v>
      </c>
      <c r="W36">
        <f t="shared" si="12"/>
        <v>1</v>
      </c>
      <c r="X36">
        <f t="shared" si="13"/>
        <v>1</v>
      </c>
      <c r="Y36">
        <f t="shared" si="14"/>
        <v>1</v>
      </c>
      <c r="Z36">
        <f t="shared" si="15"/>
        <v>0</v>
      </c>
      <c r="AA36">
        <f t="shared" si="16"/>
        <v>1</v>
      </c>
      <c r="AB36" t="str">
        <f t="shared" si="9"/>
        <v/>
      </c>
      <c r="AC36" t="str">
        <f t="shared" si="10"/>
        <v/>
      </c>
      <c r="AD36" t="str">
        <f t="shared" si="11"/>
        <v/>
      </c>
      <c r="AE36" t="str">
        <f t="shared" si="17"/>
        <v/>
      </c>
      <c r="AF36" t="str">
        <f t="shared" si="18"/>
        <v/>
      </c>
      <c r="AG36" t="s">
        <v>117</v>
      </c>
      <c r="AH36" t="s">
        <v>117</v>
      </c>
    </row>
    <row r="37" spans="1:34" x14ac:dyDescent="0.2">
      <c r="A37" t="s">
        <v>38</v>
      </c>
      <c r="B37" t="s">
        <v>57</v>
      </c>
      <c r="C37" t="s">
        <v>57</v>
      </c>
      <c r="D37" t="s">
        <v>57</v>
      </c>
      <c r="E37" t="s">
        <v>57</v>
      </c>
      <c r="F37" t="s">
        <v>57</v>
      </c>
      <c r="G37" t="s">
        <v>63</v>
      </c>
      <c r="H37">
        <v>1</v>
      </c>
      <c r="I37" t="s">
        <v>64</v>
      </c>
      <c r="J37" t="s">
        <v>96</v>
      </c>
      <c r="K37">
        <v>7.0019999999999998</v>
      </c>
      <c r="L37">
        <v>0.246</v>
      </c>
      <c r="M37">
        <v>5.9020000000000001</v>
      </c>
      <c r="N37">
        <v>0.31900000000000001</v>
      </c>
      <c r="O37">
        <v>4</v>
      </c>
      <c r="P37">
        <v>17</v>
      </c>
      <c r="Q37">
        <v>23</v>
      </c>
      <c r="R37">
        <v>36</v>
      </c>
      <c r="T37">
        <f t="shared" si="7"/>
        <v>0</v>
      </c>
      <c r="U37">
        <v>0</v>
      </c>
      <c r="V37">
        <f t="shared" si="8"/>
        <v>1</v>
      </c>
      <c r="W37">
        <f t="shared" si="12"/>
        <v>0</v>
      </c>
      <c r="X37">
        <f t="shared" si="13"/>
        <v>0</v>
      </c>
      <c r="Y37">
        <f t="shared" si="14"/>
        <v>1</v>
      </c>
      <c r="Z37">
        <f t="shared" si="15"/>
        <v>0</v>
      </c>
      <c r="AA37">
        <f t="shared" si="16"/>
        <v>0</v>
      </c>
      <c r="AB37">
        <f t="shared" si="9"/>
        <v>4</v>
      </c>
      <c r="AC37">
        <f t="shared" si="10"/>
        <v>17</v>
      </c>
      <c r="AD37">
        <f t="shared" si="11"/>
        <v>21</v>
      </c>
      <c r="AE37">
        <f t="shared" si="17"/>
        <v>23</v>
      </c>
      <c r="AF37">
        <f t="shared" si="18"/>
        <v>36</v>
      </c>
      <c r="AG37" t="s">
        <v>117</v>
      </c>
      <c r="AH37" t="s">
        <v>117</v>
      </c>
    </row>
    <row r="38" spans="1:34" x14ac:dyDescent="0.2">
      <c r="A38" t="s">
        <v>39</v>
      </c>
      <c r="B38" t="s">
        <v>57</v>
      </c>
      <c r="C38" t="s">
        <v>57</v>
      </c>
      <c r="D38" t="s">
        <v>57</v>
      </c>
      <c r="E38" t="s">
        <v>57</v>
      </c>
      <c r="F38" t="s">
        <v>57</v>
      </c>
      <c r="G38" t="s">
        <v>63</v>
      </c>
      <c r="H38">
        <v>1</v>
      </c>
      <c r="I38" t="s">
        <v>64</v>
      </c>
      <c r="J38" t="s">
        <v>96</v>
      </c>
      <c r="K38">
        <v>0.84899999999999998</v>
      </c>
      <c r="L38">
        <v>0.128</v>
      </c>
      <c r="M38">
        <v>2.11</v>
      </c>
      <c r="N38">
        <v>0.20100000000000001</v>
      </c>
      <c r="O38">
        <v>3</v>
      </c>
      <c r="P38">
        <v>12</v>
      </c>
      <c r="Q38">
        <v>18</v>
      </c>
      <c r="R38">
        <v>33</v>
      </c>
      <c r="T38">
        <f t="shared" si="7"/>
        <v>0</v>
      </c>
      <c r="U38">
        <v>0</v>
      </c>
      <c r="V38">
        <f t="shared" si="8"/>
        <v>1</v>
      </c>
      <c r="W38">
        <f t="shared" si="12"/>
        <v>0</v>
      </c>
      <c r="X38">
        <f t="shared" si="13"/>
        <v>0</v>
      </c>
      <c r="Y38">
        <f t="shared" si="14"/>
        <v>0</v>
      </c>
      <c r="Z38">
        <f t="shared" si="15"/>
        <v>0</v>
      </c>
      <c r="AA38">
        <f t="shared" si="16"/>
        <v>0</v>
      </c>
      <c r="AB38">
        <f t="shared" si="9"/>
        <v>3</v>
      </c>
      <c r="AC38">
        <f t="shared" si="10"/>
        <v>12</v>
      </c>
      <c r="AD38">
        <f t="shared" si="11"/>
        <v>15</v>
      </c>
      <c r="AE38">
        <f t="shared" si="17"/>
        <v>18</v>
      </c>
      <c r="AF38">
        <f t="shared" si="18"/>
        <v>33</v>
      </c>
      <c r="AG38" t="s">
        <v>57</v>
      </c>
      <c r="AH38" t="s">
        <v>121</v>
      </c>
    </row>
    <row r="39" spans="1:34" x14ac:dyDescent="0.2">
      <c r="A39" t="s">
        <v>40</v>
      </c>
      <c r="B39" t="s">
        <v>57</v>
      </c>
      <c r="C39" t="s">
        <v>57</v>
      </c>
      <c r="D39" t="s">
        <v>57</v>
      </c>
      <c r="E39" t="s">
        <v>57</v>
      </c>
      <c r="F39" t="s">
        <v>57</v>
      </c>
      <c r="G39" t="s">
        <v>63</v>
      </c>
      <c r="H39">
        <v>0</v>
      </c>
      <c r="I39" t="s">
        <v>64</v>
      </c>
      <c r="J39" t="s">
        <v>93</v>
      </c>
      <c r="K39">
        <v>18.081</v>
      </c>
      <c r="L39">
        <v>0.86599999999999999</v>
      </c>
      <c r="M39">
        <v>4.9980000000000002</v>
      </c>
      <c r="N39">
        <v>0.39500000000000002</v>
      </c>
      <c r="O39">
        <v>26</v>
      </c>
      <c r="P39">
        <v>15</v>
      </c>
      <c r="Q39">
        <v>56</v>
      </c>
      <c r="R39">
        <v>58</v>
      </c>
      <c r="T39">
        <f t="shared" si="7"/>
        <v>0</v>
      </c>
      <c r="U39">
        <v>1</v>
      </c>
      <c r="V39">
        <f t="shared" si="8"/>
        <v>0</v>
      </c>
      <c r="W39">
        <f t="shared" si="12"/>
        <v>1</v>
      </c>
      <c r="X39">
        <f t="shared" si="13"/>
        <v>0</v>
      </c>
      <c r="Y39">
        <f t="shared" si="14"/>
        <v>1</v>
      </c>
      <c r="Z39">
        <f t="shared" si="15"/>
        <v>0</v>
      </c>
      <c r="AA39">
        <f t="shared" si="16"/>
        <v>1</v>
      </c>
      <c r="AB39" t="str">
        <f t="shared" si="9"/>
        <v/>
      </c>
      <c r="AC39" t="str">
        <f t="shared" si="10"/>
        <v/>
      </c>
      <c r="AD39" t="str">
        <f t="shared" si="11"/>
        <v/>
      </c>
      <c r="AE39" t="str">
        <f t="shared" si="17"/>
        <v/>
      </c>
      <c r="AF39" t="str">
        <f t="shared" si="18"/>
        <v/>
      </c>
      <c r="AG39" t="s">
        <v>117</v>
      </c>
      <c r="AH39" s="5" t="s">
        <v>122</v>
      </c>
    </row>
    <row r="40" spans="1:34" x14ac:dyDescent="0.2">
      <c r="A40" t="s">
        <v>41</v>
      </c>
      <c r="B40" t="s">
        <v>57</v>
      </c>
      <c r="C40" t="s">
        <v>57</v>
      </c>
      <c r="D40" t="s">
        <v>57</v>
      </c>
      <c r="E40" t="s">
        <v>57</v>
      </c>
      <c r="F40" t="s">
        <v>57</v>
      </c>
      <c r="G40" t="s">
        <v>63</v>
      </c>
      <c r="H40">
        <v>0</v>
      </c>
      <c r="I40" t="s">
        <v>64</v>
      </c>
      <c r="J40" t="s">
        <v>93</v>
      </c>
      <c r="K40">
        <v>2.4430000000000001</v>
      </c>
      <c r="L40">
        <v>0.27900000000000003</v>
      </c>
      <c r="M40">
        <v>0.98299999999999998</v>
      </c>
      <c r="N40">
        <v>0.18099999999999999</v>
      </c>
      <c r="O40">
        <v>15</v>
      </c>
      <c r="P40">
        <v>3</v>
      </c>
      <c r="Q40">
        <v>43</v>
      </c>
      <c r="R40">
        <v>35</v>
      </c>
      <c r="T40">
        <f t="shared" si="7"/>
        <v>0</v>
      </c>
      <c r="U40">
        <v>0</v>
      </c>
      <c r="V40">
        <f t="shared" si="8"/>
        <v>1</v>
      </c>
      <c r="W40">
        <f t="shared" si="12"/>
        <v>0</v>
      </c>
      <c r="X40">
        <f t="shared" si="13"/>
        <v>0</v>
      </c>
      <c r="Y40">
        <f t="shared" si="14"/>
        <v>0</v>
      </c>
      <c r="Z40">
        <f t="shared" si="15"/>
        <v>0</v>
      </c>
      <c r="AA40">
        <f t="shared" si="16"/>
        <v>1</v>
      </c>
      <c r="AB40">
        <f t="shared" si="9"/>
        <v>15</v>
      </c>
      <c r="AC40">
        <f t="shared" si="10"/>
        <v>3</v>
      </c>
      <c r="AD40">
        <f t="shared" si="11"/>
        <v>18</v>
      </c>
      <c r="AE40" t="str">
        <f t="shared" si="17"/>
        <v/>
      </c>
      <c r="AF40" t="str">
        <f t="shared" si="18"/>
        <v/>
      </c>
      <c r="AG40" t="s">
        <v>117</v>
      </c>
      <c r="AH40" t="s">
        <v>117</v>
      </c>
    </row>
    <row r="41" spans="1:34" x14ac:dyDescent="0.2">
      <c r="A41" t="s">
        <v>42</v>
      </c>
      <c r="B41" t="s">
        <v>57</v>
      </c>
      <c r="C41" t="s">
        <v>57</v>
      </c>
      <c r="D41" t="s">
        <v>57</v>
      </c>
      <c r="E41" t="s">
        <v>57</v>
      </c>
      <c r="F41" t="s">
        <v>57</v>
      </c>
      <c r="G41" t="s">
        <v>63</v>
      </c>
      <c r="H41">
        <v>1</v>
      </c>
      <c r="I41" t="s">
        <v>72</v>
      </c>
      <c r="J41" t="s">
        <v>88</v>
      </c>
      <c r="K41">
        <v>10.188000000000001</v>
      </c>
      <c r="L41">
        <v>0.54200000000000004</v>
      </c>
      <c r="M41">
        <v>7.758</v>
      </c>
      <c r="N41">
        <v>0.29499999999999998</v>
      </c>
      <c r="O41">
        <v>26</v>
      </c>
      <c r="P41">
        <v>13</v>
      </c>
      <c r="Q41">
        <v>47</v>
      </c>
      <c r="R41">
        <v>23</v>
      </c>
      <c r="T41">
        <f t="shared" si="7"/>
        <v>0</v>
      </c>
      <c r="U41">
        <v>1</v>
      </c>
      <c r="V41">
        <f t="shared" si="8"/>
        <v>0</v>
      </c>
      <c r="W41">
        <f t="shared" si="12"/>
        <v>1</v>
      </c>
      <c r="X41">
        <f t="shared" si="13"/>
        <v>0</v>
      </c>
      <c r="Y41">
        <f t="shared" si="14"/>
        <v>1</v>
      </c>
      <c r="Z41">
        <f t="shared" si="15"/>
        <v>0</v>
      </c>
      <c r="AA41">
        <f t="shared" si="16"/>
        <v>1</v>
      </c>
      <c r="AB41" t="str">
        <f t="shared" si="9"/>
        <v/>
      </c>
      <c r="AC41" t="str">
        <f t="shared" si="10"/>
        <v/>
      </c>
      <c r="AD41" t="str">
        <f t="shared" si="11"/>
        <v/>
      </c>
      <c r="AE41" t="str">
        <f t="shared" si="17"/>
        <v/>
      </c>
      <c r="AF41" t="str">
        <f t="shared" si="18"/>
        <v/>
      </c>
      <c r="AG41" s="5" t="s">
        <v>122</v>
      </c>
      <c r="AH41" s="5" t="s">
        <v>122</v>
      </c>
    </row>
    <row r="42" spans="1:34" x14ac:dyDescent="0.2">
      <c r="A42" t="s">
        <v>43</v>
      </c>
      <c r="B42" t="s">
        <v>57</v>
      </c>
      <c r="C42" t="s">
        <v>57</v>
      </c>
      <c r="D42" t="s">
        <v>57</v>
      </c>
      <c r="E42" t="s">
        <v>57</v>
      </c>
      <c r="F42" t="s">
        <v>57</v>
      </c>
      <c r="G42" t="s">
        <v>63</v>
      </c>
      <c r="H42">
        <v>0</v>
      </c>
      <c r="I42" t="s">
        <v>64</v>
      </c>
      <c r="J42" t="s">
        <v>64</v>
      </c>
      <c r="K42">
        <v>2.121</v>
      </c>
      <c r="L42">
        <v>0.44600000000000001</v>
      </c>
      <c r="M42">
        <v>5.4669999999999996</v>
      </c>
      <c r="N42">
        <v>0.245</v>
      </c>
      <c r="O42">
        <v>18</v>
      </c>
      <c r="P42">
        <v>10</v>
      </c>
      <c r="Q42">
        <v>80</v>
      </c>
      <c r="R42">
        <v>24</v>
      </c>
      <c r="T42">
        <f t="shared" si="7"/>
        <v>0</v>
      </c>
      <c r="U42">
        <v>0</v>
      </c>
      <c r="V42">
        <f t="shared" si="8"/>
        <v>1</v>
      </c>
      <c r="W42">
        <f t="shared" si="12"/>
        <v>0</v>
      </c>
      <c r="X42">
        <f t="shared" si="13"/>
        <v>0</v>
      </c>
      <c r="Y42">
        <f t="shared" si="14"/>
        <v>1</v>
      </c>
      <c r="Z42">
        <f t="shared" si="15"/>
        <v>0</v>
      </c>
      <c r="AA42">
        <f t="shared" si="16"/>
        <v>1</v>
      </c>
      <c r="AB42">
        <f t="shared" si="9"/>
        <v>18</v>
      </c>
      <c r="AC42">
        <f t="shared" si="10"/>
        <v>10</v>
      </c>
      <c r="AD42">
        <f t="shared" si="11"/>
        <v>28</v>
      </c>
      <c r="AE42" t="str">
        <f t="shared" si="17"/>
        <v/>
      </c>
      <c r="AF42" t="str">
        <f t="shared" si="18"/>
        <v/>
      </c>
      <c r="AG42" t="s">
        <v>57</v>
      </c>
      <c r="AH42" t="s">
        <v>57</v>
      </c>
    </row>
    <row r="43" spans="1:34" x14ac:dyDescent="0.2">
      <c r="A43" t="s">
        <v>44</v>
      </c>
      <c r="B43" t="s">
        <v>57</v>
      </c>
      <c r="C43" t="s">
        <v>57</v>
      </c>
      <c r="D43" t="s">
        <v>57</v>
      </c>
      <c r="E43" t="s">
        <v>57</v>
      </c>
      <c r="F43" t="s">
        <v>57</v>
      </c>
      <c r="G43" t="s">
        <v>63</v>
      </c>
      <c r="H43">
        <v>0</v>
      </c>
      <c r="I43" t="s">
        <v>64</v>
      </c>
      <c r="J43" t="s">
        <v>93</v>
      </c>
      <c r="K43">
        <v>5.859</v>
      </c>
      <c r="L43">
        <v>0.24099999999999999</v>
      </c>
      <c r="M43">
        <v>3.1869999999999998</v>
      </c>
      <c r="N43">
        <v>0.59699999999999998</v>
      </c>
      <c r="O43">
        <v>8</v>
      </c>
      <c r="P43">
        <v>31</v>
      </c>
      <c r="Q43">
        <v>34</v>
      </c>
      <c r="R43">
        <v>92</v>
      </c>
      <c r="T43">
        <f t="shared" si="7"/>
        <v>0</v>
      </c>
      <c r="U43">
        <v>0</v>
      </c>
      <c r="V43">
        <f t="shared" si="8"/>
        <v>1</v>
      </c>
      <c r="W43">
        <f t="shared" si="12"/>
        <v>1</v>
      </c>
      <c r="X43">
        <f t="shared" si="13"/>
        <v>0</v>
      </c>
      <c r="Y43">
        <f t="shared" si="14"/>
        <v>1</v>
      </c>
      <c r="Z43">
        <f t="shared" si="15"/>
        <v>0</v>
      </c>
      <c r="AA43">
        <f t="shared" si="16"/>
        <v>1</v>
      </c>
      <c r="AB43">
        <f t="shared" si="9"/>
        <v>8</v>
      </c>
      <c r="AC43">
        <f t="shared" si="10"/>
        <v>31</v>
      </c>
      <c r="AD43">
        <f t="shared" si="11"/>
        <v>39</v>
      </c>
      <c r="AE43" t="str">
        <f t="shared" si="17"/>
        <v/>
      </c>
      <c r="AF43" t="str">
        <f t="shared" si="18"/>
        <v/>
      </c>
      <c r="AG43" t="s">
        <v>117</v>
      </c>
      <c r="AH43" t="s">
        <v>117</v>
      </c>
    </row>
    <row r="44" spans="1:34" x14ac:dyDescent="0.2">
      <c r="A44" t="s">
        <v>45</v>
      </c>
      <c r="B44" t="s">
        <v>57</v>
      </c>
      <c r="C44" t="s">
        <v>57</v>
      </c>
      <c r="D44" t="s">
        <v>57</v>
      </c>
      <c r="E44" t="s">
        <v>57</v>
      </c>
      <c r="F44" t="s">
        <v>57</v>
      </c>
      <c r="G44" t="s">
        <v>63</v>
      </c>
      <c r="H44">
        <v>0</v>
      </c>
      <c r="I44" t="s">
        <v>64</v>
      </c>
      <c r="J44" t="s">
        <v>80</v>
      </c>
      <c r="K44">
        <v>0.95399999999999996</v>
      </c>
      <c r="L44">
        <v>0.14499999999999999</v>
      </c>
      <c r="M44">
        <v>6.4269999999999996</v>
      </c>
      <c r="N44">
        <v>0.59499999999999997</v>
      </c>
      <c r="O44">
        <v>8</v>
      </c>
      <c r="P44">
        <v>28</v>
      </c>
      <c r="Q44">
        <v>20</v>
      </c>
      <c r="R44">
        <v>46</v>
      </c>
      <c r="T44">
        <f t="shared" si="7"/>
        <v>0</v>
      </c>
      <c r="U44">
        <v>0</v>
      </c>
      <c r="V44">
        <f t="shared" si="8"/>
        <v>1</v>
      </c>
      <c r="W44">
        <f t="shared" si="12"/>
        <v>1</v>
      </c>
      <c r="X44">
        <f t="shared" si="13"/>
        <v>0</v>
      </c>
      <c r="Y44">
        <f t="shared" si="14"/>
        <v>1</v>
      </c>
      <c r="Z44">
        <f t="shared" si="15"/>
        <v>0</v>
      </c>
      <c r="AA44">
        <f t="shared" si="16"/>
        <v>1</v>
      </c>
      <c r="AB44">
        <f t="shared" si="9"/>
        <v>8</v>
      </c>
      <c r="AC44">
        <f t="shared" si="10"/>
        <v>28</v>
      </c>
      <c r="AD44">
        <f t="shared" si="11"/>
        <v>36</v>
      </c>
      <c r="AE44" t="str">
        <f t="shared" si="17"/>
        <v/>
      </c>
      <c r="AF44" t="str">
        <f t="shared" si="18"/>
        <v/>
      </c>
      <c r="AG44" t="s">
        <v>118</v>
      </c>
      <c r="AH44" t="s">
        <v>117</v>
      </c>
    </row>
    <row r="45" spans="1:34" x14ac:dyDescent="0.2">
      <c r="A45" t="s">
        <v>46</v>
      </c>
      <c r="B45" t="s">
        <v>57</v>
      </c>
      <c r="C45" t="s">
        <v>57</v>
      </c>
      <c r="D45" t="s">
        <v>57</v>
      </c>
      <c r="E45" t="s">
        <v>57</v>
      </c>
      <c r="F45" t="s">
        <v>57</v>
      </c>
      <c r="G45" t="s">
        <v>63</v>
      </c>
      <c r="H45">
        <v>0</v>
      </c>
      <c r="I45" t="s">
        <v>64</v>
      </c>
      <c r="J45" t="s">
        <v>80</v>
      </c>
      <c r="K45">
        <v>3.0329999999999999</v>
      </c>
      <c r="L45">
        <v>0.16300000000000001</v>
      </c>
      <c r="M45">
        <v>1.35</v>
      </c>
      <c r="N45">
        <v>0.16900000000000001</v>
      </c>
      <c r="O45">
        <v>7</v>
      </c>
      <c r="P45">
        <v>8</v>
      </c>
      <c r="Q45">
        <v>15</v>
      </c>
      <c r="R45">
        <v>25</v>
      </c>
      <c r="T45">
        <f t="shared" si="7"/>
        <v>0</v>
      </c>
      <c r="U45">
        <v>0</v>
      </c>
      <c r="V45">
        <f t="shared" si="8"/>
        <v>1</v>
      </c>
      <c r="W45">
        <f t="shared" si="12"/>
        <v>0</v>
      </c>
      <c r="X45">
        <f t="shared" si="13"/>
        <v>0</v>
      </c>
      <c r="Y45">
        <f t="shared" si="14"/>
        <v>0</v>
      </c>
      <c r="Z45">
        <f t="shared" si="15"/>
        <v>0</v>
      </c>
      <c r="AA45">
        <f t="shared" si="16"/>
        <v>0</v>
      </c>
      <c r="AB45">
        <f t="shared" si="9"/>
        <v>7</v>
      </c>
      <c r="AC45">
        <f t="shared" si="10"/>
        <v>8</v>
      </c>
      <c r="AD45">
        <f t="shared" si="11"/>
        <v>15</v>
      </c>
      <c r="AE45">
        <f t="shared" si="17"/>
        <v>15</v>
      </c>
      <c r="AF45">
        <f t="shared" si="18"/>
        <v>25</v>
      </c>
      <c r="AG45" t="s">
        <v>121</v>
      </c>
      <c r="AH45" t="s">
        <v>121</v>
      </c>
    </row>
    <row r="46" spans="1:34" x14ac:dyDescent="0.2">
      <c r="A46" t="s">
        <v>47</v>
      </c>
      <c r="B46" t="s">
        <v>57</v>
      </c>
      <c r="C46" t="s">
        <v>57</v>
      </c>
      <c r="D46" t="s">
        <v>57</v>
      </c>
      <c r="E46" t="s">
        <v>57</v>
      </c>
      <c r="F46" t="s">
        <v>57</v>
      </c>
      <c r="G46" t="s">
        <v>63</v>
      </c>
      <c r="H46">
        <v>0</v>
      </c>
      <c r="I46" t="s">
        <v>64</v>
      </c>
      <c r="J46" t="s">
        <v>97</v>
      </c>
      <c r="K46">
        <v>2.7120000000000002</v>
      </c>
      <c r="L46">
        <v>0.219</v>
      </c>
      <c r="M46">
        <v>2.4390000000000001</v>
      </c>
      <c r="N46">
        <v>0.161</v>
      </c>
      <c r="O46">
        <v>10</v>
      </c>
      <c r="P46">
        <v>8</v>
      </c>
      <c r="Q46">
        <v>27</v>
      </c>
      <c r="R46">
        <v>14</v>
      </c>
      <c r="T46">
        <f t="shared" si="7"/>
        <v>0</v>
      </c>
      <c r="U46">
        <v>0</v>
      </c>
      <c r="V46">
        <f t="shared" si="8"/>
        <v>1</v>
      </c>
      <c r="W46">
        <f t="shared" si="12"/>
        <v>0</v>
      </c>
      <c r="X46">
        <f t="shared" si="13"/>
        <v>0</v>
      </c>
      <c r="Y46">
        <f t="shared" si="14"/>
        <v>0</v>
      </c>
      <c r="Z46">
        <f t="shared" si="15"/>
        <v>0</v>
      </c>
      <c r="AA46">
        <f t="shared" si="16"/>
        <v>0</v>
      </c>
      <c r="AB46">
        <f t="shared" si="9"/>
        <v>10</v>
      </c>
      <c r="AC46">
        <f t="shared" si="10"/>
        <v>8</v>
      </c>
      <c r="AD46">
        <f t="shared" si="11"/>
        <v>18</v>
      </c>
      <c r="AE46">
        <f t="shared" si="17"/>
        <v>27</v>
      </c>
      <c r="AF46">
        <f t="shared" si="18"/>
        <v>14</v>
      </c>
      <c r="AG46" t="s">
        <v>119</v>
      </c>
      <c r="AH46" t="s">
        <v>118</v>
      </c>
    </row>
    <row r="47" spans="1:34" x14ac:dyDescent="0.2">
      <c r="A47" t="s">
        <v>48</v>
      </c>
      <c r="B47" t="s">
        <v>57</v>
      </c>
      <c r="C47" t="s">
        <v>57</v>
      </c>
      <c r="D47" t="s">
        <v>57</v>
      </c>
      <c r="E47" t="s">
        <v>57</v>
      </c>
      <c r="F47" t="s">
        <v>57</v>
      </c>
      <c r="G47" t="s">
        <v>63</v>
      </c>
      <c r="H47">
        <v>0</v>
      </c>
      <c r="I47" t="s">
        <v>64</v>
      </c>
      <c r="J47" t="s">
        <v>89</v>
      </c>
      <c r="K47">
        <v>1.927</v>
      </c>
      <c r="L47">
        <v>0.23100000000000001</v>
      </c>
      <c r="M47">
        <v>2.4990000000000001</v>
      </c>
      <c r="N47">
        <v>0.255</v>
      </c>
      <c r="O47">
        <v>7</v>
      </c>
      <c r="P47">
        <v>8</v>
      </c>
      <c r="Q47">
        <v>41</v>
      </c>
      <c r="R47">
        <v>46</v>
      </c>
      <c r="T47">
        <f t="shared" si="7"/>
        <v>0</v>
      </c>
      <c r="U47">
        <v>0</v>
      </c>
      <c r="V47">
        <f t="shared" si="8"/>
        <v>1</v>
      </c>
      <c r="W47">
        <f t="shared" si="12"/>
        <v>0</v>
      </c>
      <c r="X47">
        <f t="shared" si="13"/>
        <v>0</v>
      </c>
      <c r="Y47">
        <f t="shared" si="14"/>
        <v>0</v>
      </c>
      <c r="Z47">
        <f t="shared" si="15"/>
        <v>0</v>
      </c>
      <c r="AA47">
        <f t="shared" si="16"/>
        <v>1</v>
      </c>
      <c r="AB47">
        <f t="shared" si="9"/>
        <v>7</v>
      </c>
      <c r="AC47">
        <f t="shared" si="10"/>
        <v>8</v>
      </c>
      <c r="AD47">
        <f t="shared" si="11"/>
        <v>15</v>
      </c>
      <c r="AE47" t="str">
        <f t="shared" si="17"/>
        <v/>
      </c>
      <c r="AF47" t="str">
        <f t="shared" si="18"/>
        <v/>
      </c>
      <c r="AG47" t="s">
        <v>119</v>
      </c>
      <c r="AH47" t="s">
        <v>118</v>
      </c>
    </row>
    <row r="48" spans="1:34" x14ac:dyDescent="0.2">
      <c r="A48" t="s">
        <v>49</v>
      </c>
      <c r="B48" t="s">
        <v>57</v>
      </c>
      <c r="C48" t="s">
        <v>57</v>
      </c>
      <c r="D48" t="s">
        <v>57</v>
      </c>
      <c r="E48" t="s">
        <v>57</v>
      </c>
      <c r="F48" t="s">
        <v>57</v>
      </c>
      <c r="G48" t="s">
        <v>63</v>
      </c>
      <c r="H48">
        <v>0</v>
      </c>
      <c r="I48" t="s">
        <v>64</v>
      </c>
      <c r="J48" t="s">
        <v>95</v>
      </c>
      <c r="K48">
        <v>1.7130000000000001</v>
      </c>
      <c r="L48">
        <v>0.14899999999999999</v>
      </c>
      <c r="M48">
        <v>2.3809999999999998</v>
      </c>
      <c r="N48">
        <v>0.18099999999999999</v>
      </c>
      <c r="O48">
        <v>1</v>
      </c>
      <c r="P48">
        <v>6</v>
      </c>
      <c r="Q48">
        <v>13</v>
      </c>
      <c r="R48">
        <v>21</v>
      </c>
      <c r="T48">
        <f t="shared" si="7"/>
        <v>0</v>
      </c>
      <c r="U48">
        <v>0</v>
      </c>
      <c r="V48">
        <f t="shared" si="8"/>
        <v>1</v>
      </c>
      <c r="W48">
        <f t="shared" si="12"/>
        <v>0</v>
      </c>
      <c r="X48">
        <f t="shared" si="13"/>
        <v>0</v>
      </c>
      <c r="Y48">
        <f t="shared" si="14"/>
        <v>0</v>
      </c>
      <c r="Z48">
        <f t="shared" si="15"/>
        <v>0</v>
      </c>
      <c r="AA48">
        <f t="shared" si="16"/>
        <v>0</v>
      </c>
      <c r="AB48">
        <f t="shared" si="9"/>
        <v>1</v>
      </c>
      <c r="AC48">
        <f t="shared" si="10"/>
        <v>6</v>
      </c>
      <c r="AD48">
        <f t="shared" si="11"/>
        <v>7</v>
      </c>
      <c r="AE48">
        <f t="shared" si="17"/>
        <v>13</v>
      </c>
      <c r="AF48">
        <f t="shared" si="18"/>
        <v>21</v>
      </c>
      <c r="AG48" t="s">
        <v>117</v>
      </c>
      <c r="AH48" t="s">
        <v>117</v>
      </c>
    </row>
    <row r="49" spans="1:34" x14ac:dyDescent="0.2">
      <c r="A49" t="s">
        <v>50</v>
      </c>
      <c r="B49" t="s">
        <v>57</v>
      </c>
      <c r="C49" t="s">
        <v>57</v>
      </c>
      <c r="D49" t="s">
        <v>58</v>
      </c>
      <c r="E49" t="s">
        <v>58</v>
      </c>
      <c r="F49" t="s">
        <v>57</v>
      </c>
      <c r="G49" t="s">
        <v>63</v>
      </c>
      <c r="H49">
        <v>1</v>
      </c>
      <c r="I49" t="s">
        <v>64</v>
      </c>
      <c r="J49" t="s">
        <v>64</v>
      </c>
      <c r="K49">
        <v>2.9460000000000002</v>
      </c>
      <c r="L49">
        <v>0.67300000000000004</v>
      </c>
      <c r="M49" t="s">
        <v>75</v>
      </c>
      <c r="N49" t="s">
        <v>75</v>
      </c>
      <c r="O49">
        <v>39</v>
      </c>
      <c r="P49" t="s">
        <v>75</v>
      </c>
      <c r="Q49">
        <v>89</v>
      </c>
      <c r="R49" t="s">
        <v>75</v>
      </c>
      <c r="S49" t="s">
        <v>65</v>
      </c>
      <c r="T49">
        <f t="shared" si="7"/>
        <v>1</v>
      </c>
      <c r="U49">
        <v>1</v>
      </c>
      <c r="V49">
        <f t="shared" si="8"/>
        <v>0</v>
      </c>
      <c r="W49">
        <f t="shared" si="12"/>
        <v>1</v>
      </c>
      <c r="X49">
        <f t="shared" si="13"/>
        <v>1</v>
      </c>
      <c r="Y49">
        <f t="shared" si="14"/>
        <v>1</v>
      </c>
      <c r="Z49">
        <f t="shared" si="15"/>
        <v>1</v>
      </c>
      <c r="AA49">
        <f t="shared" si="16"/>
        <v>1</v>
      </c>
      <c r="AB49" t="str">
        <f t="shared" si="9"/>
        <v/>
      </c>
      <c r="AC49" t="str">
        <f t="shared" si="10"/>
        <v/>
      </c>
      <c r="AD49" t="str">
        <f t="shared" si="11"/>
        <v/>
      </c>
      <c r="AE49" t="str">
        <f t="shared" si="17"/>
        <v/>
      </c>
      <c r="AF49" t="str">
        <f t="shared" si="18"/>
        <v/>
      </c>
      <c r="AG49" t="s">
        <v>119</v>
      </c>
      <c r="AH49" s="5" t="s">
        <v>122</v>
      </c>
    </row>
    <row r="50" spans="1:34" x14ac:dyDescent="0.2">
      <c r="A50" t="s">
        <v>51</v>
      </c>
      <c r="B50" t="s">
        <v>57</v>
      </c>
      <c r="C50" t="s">
        <v>57</v>
      </c>
      <c r="D50" t="s">
        <v>57</v>
      </c>
      <c r="E50" t="s">
        <v>57</v>
      </c>
      <c r="F50" t="s">
        <v>57</v>
      </c>
      <c r="G50" t="s">
        <v>63</v>
      </c>
      <c r="H50">
        <v>1</v>
      </c>
      <c r="I50" t="s">
        <v>64</v>
      </c>
      <c r="J50" t="s">
        <v>64</v>
      </c>
      <c r="K50">
        <v>5.63</v>
      </c>
      <c r="L50">
        <v>0.84399999999999997</v>
      </c>
      <c r="M50">
        <v>1.4259999999999999</v>
      </c>
      <c r="N50">
        <v>0.20300000000000001</v>
      </c>
      <c r="O50">
        <v>48</v>
      </c>
      <c r="P50">
        <v>6</v>
      </c>
      <c r="Q50">
        <v>88</v>
      </c>
      <c r="R50">
        <v>27</v>
      </c>
      <c r="S50" t="s">
        <v>65</v>
      </c>
      <c r="T50">
        <f t="shared" si="7"/>
        <v>1</v>
      </c>
      <c r="U50">
        <v>0</v>
      </c>
      <c r="V50">
        <f t="shared" si="8"/>
        <v>0</v>
      </c>
      <c r="W50">
        <f t="shared" si="12"/>
        <v>1</v>
      </c>
      <c r="X50">
        <f t="shared" si="13"/>
        <v>1</v>
      </c>
      <c r="Y50">
        <f t="shared" si="14"/>
        <v>1</v>
      </c>
      <c r="Z50">
        <f t="shared" si="15"/>
        <v>0</v>
      </c>
      <c r="AA50">
        <f t="shared" si="16"/>
        <v>1</v>
      </c>
      <c r="AB50" t="str">
        <f t="shared" si="9"/>
        <v/>
      </c>
      <c r="AC50" t="str">
        <f t="shared" si="10"/>
        <v/>
      </c>
      <c r="AD50" t="str">
        <f t="shared" si="11"/>
        <v/>
      </c>
      <c r="AE50" t="str">
        <f t="shared" si="17"/>
        <v/>
      </c>
      <c r="AF50" t="str">
        <f t="shared" si="18"/>
        <v/>
      </c>
      <c r="AG50" t="s">
        <v>119</v>
      </c>
      <c r="AH50" t="s">
        <v>119</v>
      </c>
    </row>
    <row r="51" spans="1:34" x14ac:dyDescent="0.2">
      <c r="A51" t="s">
        <v>52</v>
      </c>
      <c r="B51" t="s">
        <v>57</v>
      </c>
      <c r="C51" t="s">
        <v>57</v>
      </c>
      <c r="D51" t="s">
        <v>57</v>
      </c>
      <c r="E51" t="s">
        <v>57</v>
      </c>
      <c r="F51" t="s">
        <v>57</v>
      </c>
      <c r="G51" t="s">
        <v>63</v>
      </c>
      <c r="H51">
        <v>0</v>
      </c>
      <c r="I51" t="s">
        <v>64</v>
      </c>
      <c r="J51" t="s">
        <v>64</v>
      </c>
      <c r="K51">
        <v>0.58799999999999997</v>
      </c>
      <c r="L51">
        <v>0.123</v>
      </c>
      <c r="M51">
        <v>5.7690000000000001</v>
      </c>
      <c r="N51">
        <v>0.51500000000000001</v>
      </c>
      <c r="O51">
        <v>0</v>
      </c>
      <c r="P51">
        <v>24</v>
      </c>
      <c r="Q51">
        <v>13</v>
      </c>
      <c r="R51">
        <v>57</v>
      </c>
      <c r="T51">
        <f t="shared" si="7"/>
        <v>0</v>
      </c>
      <c r="U51">
        <v>0</v>
      </c>
      <c r="V51">
        <f t="shared" si="8"/>
        <v>1</v>
      </c>
      <c r="W51">
        <f t="shared" si="12"/>
        <v>1</v>
      </c>
      <c r="X51">
        <f t="shared" si="13"/>
        <v>0</v>
      </c>
      <c r="Y51">
        <f t="shared" si="14"/>
        <v>1</v>
      </c>
      <c r="Z51">
        <f t="shared" si="15"/>
        <v>0</v>
      </c>
      <c r="AA51">
        <f t="shared" si="16"/>
        <v>1</v>
      </c>
      <c r="AB51">
        <f t="shared" si="9"/>
        <v>0</v>
      </c>
      <c r="AC51">
        <f t="shared" si="10"/>
        <v>24</v>
      </c>
      <c r="AD51">
        <f t="shared" si="11"/>
        <v>24</v>
      </c>
      <c r="AE51" t="str">
        <f t="shared" si="17"/>
        <v/>
      </c>
      <c r="AF51" t="str">
        <f t="shared" si="18"/>
        <v/>
      </c>
      <c r="AG51" t="s">
        <v>57</v>
      </c>
      <c r="AH51" t="s">
        <v>119</v>
      </c>
    </row>
    <row r="52" spans="1:34" x14ac:dyDescent="0.2">
      <c r="A52" t="s">
        <v>53</v>
      </c>
      <c r="B52" t="s">
        <v>57</v>
      </c>
      <c r="C52" t="s">
        <v>57</v>
      </c>
      <c r="D52" t="s">
        <v>57</v>
      </c>
      <c r="E52" t="s">
        <v>57</v>
      </c>
      <c r="F52" t="s">
        <v>57</v>
      </c>
      <c r="G52" t="s">
        <v>63</v>
      </c>
      <c r="H52">
        <v>0</v>
      </c>
      <c r="I52" t="s">
        <v>64</v>
      </c>
      <c r="J52" t="s">
        <v>64</v>
      </c>
      <c r="K52">
        <v>11.88</v>
      </c>
      <c r="L52">
        <v>0.70399999999999996</v>
      </c>
      <c r="M52">
        <v>20.350999999999999</v>
      </c>
      <c r="N52">
        <v>1.8560000000000001</v>
      </c>
      <c r="O52">
        <v>25</v>
      </c>
      <c r="P52">
        <v>63</v>
      </c>
      <c r="Q52">
        <v>55</v>
      </c>
      <c r="R52">
        <v>90</v>
      </c>
      <c r="T52">
        <f t="shared" si="7"/>
        <v>1</v>
      </c>
      <c r="U52">
        <v>0</v>
      </c>
      <c r="V52">
        <f t="shared" si="8"/>
        <v>0</v>
      </c>
      <c r="W52">
        <f t="shared" si="12"/>
        <v>1</v>
      </c>
      <c r="X52">
        <f t="shared" si="13"/>
        <v>1</v>
      </c>
      <c r="Y52">
        <f t="shared" si="14"/>
        <v>1</v>
      </c>
      <c r="Z52">
        <f t="shared" si="15"/>
        <v>1</v>
      </c>
      <c r="AA52">
        <f t="shared" si="16"/>
        <v>1</v>
      </c>
      <c r="AB52" t="str">
        <f t="shared" si="9"/>
        <v/>
      </c>
      <c r="AC52" t="str">
        <f t="shared" si="10"/>
        <v/>
      </c>
      <c r="AD52" t="str">
        <f t="shared" si="11"/>
        <v/>
      </c>
      <c r="AE52" t="str">
        <f t="shared" si="17"/>
        <v/>
      </c>
      <c r="AF52" t="str">
        <f t="shared" si="18"/>
        <v/>
      </c>
      <c r="AG52" t="s">
        <v>57</v>
      </c>
      <c r="AH52" t="s">
        <v>117</v>
      </c>
    </row>
    <row r="53" spans="1:34" x14ac:dyDescent="0.2">
      <c r="A53" t="s">
        <v>54</v>
      </c>
      <c r="B53" t="s">
        <v>57</v>
      </c>
      <c r="C53" t="s">
        <v>57</v>
      </c>
      <c r="D53" t="s">
        <v>57</v>
      </c>
      <c r="E53" t="s">
        <v>57</v>
      </c>
      <c r="F53" t="s">
        <v>57</v>
      </c>
      <c r="G53" t="s">
        <v>63</v>
      </c>
      <c r="H53">
        <v>0</v>
      </c>
      <c r="I53" t="s">
        <v>64</v>
      </c>
      <c r="J53" t="s">
        <v>95</v>
      </c>
      <c r="K53">
        <v>1.6850000000000001</v>
      </c>
      <c r="L53">
        <v>0.29599999999999999</v>
      </c>
      <c r="M53">
        <v>5.5839999999999996</v>
      </c>
      <c r="N53">
        <v>0.79600000000000004</v>
      </c>
      <c r="O53">
        <v>14</v>
      </c>
      <c r="P53">
        <v>32</v>
      </c>
      <c r="Q53">
        <v>63</v>
      </c>
      <c r="R53">
        <v>106</v>
      </c>
      <c r="T53">
        <f t="shared" si="7"/>
        <v>0</v>
      </c>
      <c r="U53">
        <v>0</v>
      </c>
      <c r="V53">
        <f t="shared" si="8"/>
        <v>1</v>
      </c>
      <c r="W53">
        <f t="shared" si="12"/>
        <v>1</v>
      </c>
      <c r="X53">
        <f t="shared" si="13"/>
        <v>0</v>
      </c>
      <c r="Y53">
        <f t="shared" si="14"/>
        <v>1</v>
      </c>
      <c r="Z53">
        <f t="shared" si="15"/>
        <v>0</v>
      </c>
      <c r="AA53">
        <f t="shared" si="16"/>
        <v>1</v>
      </c>
      <c r="AB53">
        <f t="shared" si="9"/>
        <v>14</v>
      </c>
      <c r="AC53">
        <f t="shared" si="10"/>
        <v>32</v>
      </c>
      <c r="AD53">
        <f t="shared" si="11"/>
        <v>46</v>
      </c>
      <c r="AE53" t="str">
        <f t="shared" si="17"/>
        <v/>
      </c>
      <c r="AF53" t="str">
        <f t="shared" si="18"/>
        <v/>
      </c>
      <c r="AG53" t="s">
        <v>117</v>
      </c>
      <c r="AH53" t="s">
        <v>117</v>
      </c>
    </row>
    <row r="56" spans="1:34" x14ac:dyDescent="0.2">
      <c r="S56" t="s">
        <v>81</v>
      </c>
      <c r="W56">
        <f>SUM(W2:W11,W13:W38,W40,W42:W48,W50:W53)</f>
        <v>20</v>
      </c>
    </row>
    <row r="57" spans="1:34" x14ac:dyDescent="0.2">
      <c r="S57" t="s">
        <v>107</v>
      </c>
      <c r="W57">
        <f>COUNT(W2:W11,W13:W38,W40,W42:W48,W50:W53)</f>
        <v>48</v>
      </c>
    </row>
    <row r="58" spans="1:34" x14ac:dyDescent="0.2">
      <c r="S58" t="s">
        <v>83</v>
      </c>
      <c r="W58" s="2">
        <f>W56/W57</f>
        <v>0.41666666666666669</v>
      </c>
      <c r="X58" s="2"/>
    </row>
    <row r="61" spans="1:34" x14ac:dyDescent="0.2">
      <c r="S61" t="s">
        <v>84</v>
      </c>
      <c r="W61">
        <f>SUM(X2:X11,X13:X38,X40,X42:X48,X50:X53)</f>
        <v>8</v>
      </c>
    </row>
    <row r="62" spans="1:34" x14ac:dyDescent="0.2">
      <c r="S62" t="s">
        <v>90</v>
      </c>
      <c r="W62" s="2">
        <f>W61/W57</f>
        <v>0.16666666666666666</v>
      </c>
    </row>
    <row r="63" spans="1:34" x14ac:dyDescent="0.2">
      <c r="S63" t="s">
        <v>110</v>
      </c>
      <c r="W63">
        <f>AVERAGE(AB2:AC53)</f>
        <v>12.076923076923077</v>
      </c>
      <c r="Y63" s="3"/>
    </row>
    <row r="65" spans="19:23" x14ac:dyDescent="0.2">
      <c r="S65" t="s">
        <v>111</v>
      </c>
      <c r="W65">
        <f>SUM(AA2:AA11,AA13:AA38,AA40,AA42:AA48,AA50:AA53)</f>
        <v>28</v>
      </c>
    </row>
    <row r="66" spans="19:23" x14ac:dyDescent="0.2">
      <c r="S66" t="s">
        <v>90</v>
      </c>
      <c r="W66" s="2">
        <f>W65/W57</f>
        <v>0.58333333333333337</v>
      </c>
    </row>
    <row r="67" spans="19:23" x14ac:dyDescent="0.2">
      <c r="S67" t="s">
        <v>110</v>
      </c>
      <c r="W67">
        <f>AVERAGE(AE2:AF53)</f>
        <v>16.875</v>
      </c>
    </row>
    <row r="70" spans="19:23" x14ac:dyDescent="0.2">
      <c r="S70" t="s">
        <v>128</v>
      </c>
      <c r="W70" s="6">
        <f>SUM(AD2:AD53)/(122*SUM(V2:V53)*2)</f>
        <v>9.8991172761664567E-2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fMRIPrep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2022-03-18T16:27:18Z</dcterms:created>
  <dcterms:modified xsi:type="dcterms:W3CDTF">2023-05-30T20:04:21Z</dcterms:modified>
</cp:coreProperties>
</file>