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PhD\Slutsky\Manuscripts\fepsp_protocol\Data\"/>
    </mc:Choice>
  </mc:AlternateContent>
  <xr:revisionPtr revIDLastSave="0" documentId="13_ncr:1_{AF0F93B2-FBF3-41D9-AA00-0DD69BD92E67}" xr6:coauthVersionLast="3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ordinates" sheetId="2" r:id="rId1"/>
  </sheets>
  <calcPr calcId="191029"/>
</workbook>
</file>

<file path=xl/calcChain.xml><?xml version="1.0" encoding="utf-8"?>
<calcChain xmlns="http://schemas.openxmlformats.org/spreadsheetml/2006/main">
  <c r="B10" i="2" l="1"/>
  <c r="J12" i="2" l="1"/>
  <c r="I12" i="2"/>
  <c r="H12" i="2"/>
  <c r="G12" i="2"/>
  <c r="J7" i="2" l="1"/>
  <c r="H17" i="2" s="1"/>
  <c r="J16" i="2"/>
  <c r="J17" i="2"/>
  <c r="J5" i="2"/>
  <c r="K17" i="2" l="1"/>
  <c r="J6" i="2" l="1"/>
  <c r="H16" i="2"/>
  <c r="K16" i="2" s="1"/>
  <c r="J11" i="2" l="1"/>
  <c r="J8" i="2" l="1"/>
  <c r="C7" i="2" l="1"/>
  <c r="B7" i="2"/>
  <c r="C6" i="2"/>
  <c r="B6" i="2"/>
  <c r="D10" i="2" l="1"/>
  <c r="B12" i="2"/>
  <c r="D12" i="2" s="1"/>
  <c r="B11" i="2"/>
  <c r="D11" i="2" s="1"/>
  <c r="I8" i="2" l="1"/>
  <c r="H8" i="2"/>
  <c r="G8" i="2"/>
  <c r="I6" i="2"/>
  <c r="H6" i="2"/>
  <c r="G6" i="2"/>
  <c r="B9" i="2"/>
  <c r="D9" i="2" s="1"/>
  <c r="I11" i="2" l="1"/>
  <c r="H11" i="2"/>
  <c r="G11" i="2"/>
  <c r="G7" i="2"/>
  <c r="H7" i="2"/>
  <c r="I7" i="2"/>
  <c r="I5" i="2"/>
  <c r="H5" i="2"/>
  <c r="G5" i="2"/>
</calcChain>
</file>

<file path=xl/sharedStrings.xml><?xml version="1.0" encoding="utf-8"?>
<sst xmlns="http://schemas.openxmlformats.org/spreadsheetml/2006/main" count="40" uniqueCount="36">
  <si>
    <t xml:space="preserve">                               </t>
  </si>
  <si>
    <t>Left</t>
  </si>
  <si>
    <t>Right</t>
  </si>
  <si>
    <t>Bregma</t>
  </si>
  <si>
    <t>Lambda</t>
  </si>
  <si>
    <t>DV</t>
  </si>
  <si>
    <t>AP</t>
  </si>
  <si>
    <t>LM</t>
  </si>
  <si>
    <t>fEPSP</t>
  </si>
  <si>
    <t>SC (stim)</t>
  </si>
  <si>
    <t>Setup</t>
  </si>
  <si>
    <t>Implantation</t>
  </si>
  <si>
    <t>Ventricle</t>
  </si>
  <si>
    <t>Skull at Bregma</t>
  </si>
  <si>
    <t xml:space="preserve">Pitch </t>
  </si>
  <si>
    <t>AP Distance</t>
  </si>
  <si>
    <t>Roll</t>
  </si>
  <si>
    <t>TA (stim)</t>
  </si>
  <si>
    <t>Angle</t>
  </si>
  <si>
    <t>Pia</t>
  </si>
  <si>
    <t>+2.5 lateral</t>
  </si>
  <si>
    <t>-2.5 lateral</t>
  </si>
  <si>
    <t xml:space="preserve">  </t>
  </si>
  <si>
    <t>Yaw</t>
  </si>
  <si>
    <t>Exp.</t>
  </si>
  <si>
    <t>Dist.</t>
  </si>
  <si>
    <t>CA1 s. rad</t>
  </si>
  <si>
    <t>CA1 s. LM</t>
  </si>
  <si>
    <t>fEPSP depth</t>
  </si>
  <si>
    <t>Rec</t>
  </si>
  <si>
    <t>Stim</t>
  </si>
  <si>
    <t>Final</t>
  </si>
  <si>
    <t>Delta</t>
  </si>
  <si>
    <t>Virus / Pharma. Injections</t>
  </si>
  <si>
    <t>CA1 cannula</t>
  </si>
  <si>
    <t>30P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</si>
</sst>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5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1" fillId="7" borderId="0" applyNumberFormat="0" applyBorder="0" applyAlignment="0" applyProtection="0"/>
    <xf numFmtId="0" fontId="2" fillId="10" borderId="0" applyNumberFormat="0" applyBorder="0" applyAlignment="0" applyProtection="0"/>
  </cellStyleXfs>
  <cellXfs count="59">
    <xf numFmtId="0" fontId="0" fillId="0" borderId="0" xfId="0"/>
    <xf numFmtId="0" fontId="6" fillId="0" borderId="0" xfId="7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5" applyFont="1" applyFill="1" applyBorder="1" applyAlignment="1">
      <alignment horizontal="left" vertical="center"/>
    </xf>
    <xf numFmtId="0" fontId="8" fillId="0" borderId="0" xfId="5" applyFont="1" applyFill="1" applyBorder="1" applyAlignment="1">
      <alignment horizontal="center" vertical="center"/>
    </xf>
    <xf numFmtId="0" fontId="8" fillId="0" borderId="8" xfId="5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8" fillId="0" borderId="7" xfId="5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8" fillId="0" borderId="10" xfId="5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7" applyFont="1" applyFill="1" applyBorder="1" applyAlignment="1">
      <alignment horizontal="center" vertical="center"/>
    </xf>
    <xf numFmtId="0" fontId="8" fillId="0" borderId="8" xfId="6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center" vertical="center"/>
    </xf>
    <xf numFmtId="0" fontId="8" fillId="0" borderId="10" xfId="0" quotePrefix="1" applyFont="1" applyFill="1" applyBorder="1" applyAlignment="1">
      <alignment horizontal="left" vertical="center"/>
    </xf>
    <xf numFmtId="0" fontId="8" fillId="0" borderId="7" xfId="0" quotePrefix="1" applyFont="1" applyFill="1" applyBorder="1" applyAlignment="1">
      <alignment horizontal="left" vertical="center"/>
    </xf>
    <xf numFmtId="0" fontId="6" fillId="0" borderId="9" xfId="4" applyFont="1" applyFill="1" applyBorder="1" applyAlignment="1">
      <alignment horizontal="center" vertical="center"/>
    </xf>
    <xf numFmtId="0" fontId="6" fillId="0" borderId="3" xfId="4" applyFont="1" applyFill="1" applyBorder="1" applyAlignment="1">
      <alignment horizontal="center" vertical="center"/>
    </xf>
    <xf numFmtId="0" fontId="6" fillId="0" borderId="5" xfId="4" applyFont="1" applyFill="1" applyBorder="1" applyAlignment="1">
      <alignment horizontal="center" vertical="center"/>
    </xf>
    <xf numFmtId="0" fontId="6" fillId="0" borderId="6" xfId="7" applyFont="1" applyFill="1" applyBorder="1" applyAlignment="1">
      <alignment horizontal="center" vertical="center"/>
    </xf>
    <xf numFmtId="0" fontId="6" fillId="0" borderId="4" xfId="6" applyFont="1" applyFill="1" applyBorder="1" applyAlignment="1">
      <alignment horizontal="center" vertical="center"/>
    </xf>
    <xf numFmtId="0" fontId="6" fillId="11" borderId="5" xfId="6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5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8" fillId="0" borderId="0" xfId="7" applyFont="1" applyFill="1" applyBorder="1" applyAlignment="1">
      <alignment vertical="center"/>
    </xf>
    <xf numFmtId="0" fontId="6" fillId="11" borderId="9" xfId="6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8" fillId="9" borderId="8" xfId="5" applyFont="1" applyFill="1" applyBorder="1" applyAlignment="1">
      <alignment horizontal="center" vertical="center"/>
    </xf>
    <xf numFmtId="0" fontId="8" fillId="9" borderId="6" xfId="5" applyFont="1" applyFill="1" applyBorder="1" applyAlignment="1">
      <alignment horizontal="center" vertical="center"/>
    </xf>
    <xf numFmtId="0" fontId="8" fillId="9" borderId="9" xfId="5" applyFont="1" applyFill="1" applyBorder="1" applyAlignment="1">
      <alignment horizontal="center" vertical="center"/>
    </xf>
    <xf numFmtId="0" fontId="7" fillId="8" borderId="0" xfId="6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</cellXfs>
  <cellStyles count="9">
    <cellStyle name="20% - Accent5" xfId="7" builtinId="46"/>
    <cellStyle name="40% - Accent4" xfId="3" builtinId="43"/>
    <cellStyle name="60% - Accent2 2" xfId="8" xr:uid="{00000000-0005-0000-0000-000002000000}"/>
    <cellStyle name="Accent1" xfId="1" builtinId="29"/>
    <cellStyle name="Accent3" xfId="2" builtinId="37"/>
    <cellStyle name="Calculation" xfId="5" builtinId="22"/>
    <cellStyle name="Check Cell" xfId="6" builtinId="23"/>
    <cellStyle name="Heading 4" xfId="4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12686</xdr:rowOff>
    </xdr:from>
    <xdr:to>
      <xdr:col>4</xdr:col>
      <xdr:colOff>0</xdr:colOff>
      <xdr:row>27</xdr:row>
      <xdr:rowOff>217394</xdr:rowOff>
    </xdr:to>
    <xdr:pic>
      <xdr:nvPicPr>
        <xdr:cNvPr id="2" name="Picture 1" descr="Motion basics: How to define roll, pitch, and yaw for linear systems">
          <a:extLst>
            <a:ext uri="{FF2B5EF4-FFF2-40B4-BE49-F238E27FC236}">
              <a16:creationId xmlns:a16="http://schemas.microsoft.com/office/drawing/2014/main" id="{9D2012B5-4390-44FB-9882-67E09594A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6215"/>
          <a:ext cx="3328147" cy="2905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50"/>
  <sheetViews>
    <sheetView tabSelected="1" zoomScale="85" zoomScaleNormal="85" workbookViewId="0">
      <selection activeCell="H22" sqref="H22"/>
    </sheetView>
  </sheetViews>
  <sheetFormatPr defaultColWidth="9.140625" defaultRowHeight="19.5" x14ac:dyDescent="0.25"/>
  <cols>
    <col min="1" max="1" width="20.7109375" style="12" customWidth="1"/>
    <col min="2" max="5" width="9.7109375" style="3" customWidth="1"/>
    <col min="6" max="6" width="20.7109375" style="12" customWidth="1"/>
    <col min="7" max="13" width="9.7109375" style="3" customWidth="1"/>
    <col min="14" max="16384" width="9.140625" style="3"/>
  </cols>
  <sheetData>
    <row r="1" spans="1:13" x14ac:dyDescent="0.25">
      <c r="A1" s="2"/>
      <c r="B1" s="1"/>
      <c r="C1" s="1"/>
      <c r="D1" s="1"/>
      <c r="E1" s="1"/>
      <c r="F1" s="2"/>
      <c r="G1" s="1"/>
      <c r="H1" s="1"/>
      <c r="I1" s="1"/>
      <c r="J1" s="1"/>
    </row>
    <row r="2" spans="1:13" ht="30" customHeight="1" x14ac:dyDescent="0.25">
      <c r="A2" s="54" t="s">
        <v>10</v>
      </c>
      <c r="B2" s="54"/>
      <c r="C2" s="54"/>
      <c r="D2" s="54"/>
      <c r="E2" s="1"/>
      <c r="F2" s="58" t="s">
        <v>11</v>
      </c>
      <c r="G2" s="58"/>
      <c r="H2" s="58"/>
      <c r="I2" s="58"/>
      <c r="J2" s="58"/>
      <c r="K2" s="58"/>
      <c r="M2" s="44"/>
    </row>
    <row r="3" spans="1:13" ht="30" customHeight="1" thickBot="1" x14ac:dyDescent="0.3">
      <c r="A3" s="4"/>
      <c r="B3" s="5" t="s">
        <v>6</v>
      </c>
      <c r="C3" s="5" t="s">
        <v>7</v>
      </c>
      <c r="D3" s="5" t="s">
        <v>5</v>
      </c>
      <c r="E3" s="1"/>
      <c r="F3" s="2"/>
      <c r="G3" s="5" t="s">
        <v>6</v>
      </c>
      <c r="H3" s="5" t="s">
        <v>1</v>
      </c>
      <c r="I3" s="5" t="s">
        <v>2</v>
      </c>
      <c r="J3" s="5" t="s">
        <v>5</v>
      </c>
      <c r="K3" s="22" t="s">
        <v>18</v>
      </c>
      <c r="M3" s="22"/>
    </row>
    <row r="4" spans="1:13" ht="30" customHeight="1" x14ac:dyDescent="0.25">
      <c r="A4" s="6" t="s">
        <v>3</v>
      </c>
      <c r="B4" s="33">
        <v>4.4000000000000004</v>
      </c>
      <c r="C4" s="33">
        <v>1.68</v>
      </c>
      <c r="D4" s="34">
        <v>2.4300000000000002</v>
      </c>
      <c r="E4" s="1"/>
      <c r="F4" s="55" t="s">
        <v>8</v>
      </c>
      <c r="G4" s="56"/>
      <c r="H4" s="56"/>
      <c r="I4" s="56"/>
      <c r="J4" s="56"/>
      <c r="K4" s="57"/>
      <c r="M4" s="42"/>
    </row>
    <row r="5" spans="1:13" ht="30" customHeight="1" x14ac:dyDescent="0.25">
      <c r="A5" s="19" t="s">
        <v>4</v>
      </c>
      <c r="B5" s="38">
        <v>31</v>
      </c>
      <c r="C5" s="38">
        <v>1.98</v>
      </c>
      <c r="D5" s="35">
        <v>6.09</v>
      </c>
      <c r="E5" s="1"/>
      <c r="F5" s="13" t="s">
        <v>26</v>
      </c>
      <c r="G5" s="3">
        <f>$B$4-0.206</f>
        <v>4.194</v>
      </c>
      <c r="H5" s="3">
        <f>$C$4+0.15</f>
        <v>1.8299999999999998</v>
      </c>
      <c r="I5" s="3">
        <f>$C$4-0.15</f>
        <v>1.53</v>
      </c>
      <c r="J5" s="18">
        <f>$G$16-0.15</f>
        <v>1.1320000000000001</v>
      </c>
      <c r="K5" s="20"/>
    </row>
    <row r="6" spans="1:13" ht="30" customHeight="1" x14ac:dyDescent="0.25">
      <c r="A6" s="25" t="s">
        <v>20</v>
      </c>
      <c r="B6" s="39">
        <f>B4</f>
        <v>4.4000000000000004</v>
      </c>
      <c r="C6" s="39">
        <f>$C$4+0.25</f>
        <v>1.93</v>
      </c>
      <c r="D6" s="35">
        <v>2.4</v>
      </c>
      <c r="E6" s="1"/>
      <c r="F6" s="13" t="s">
        <v>27</v>
      </c>
      <c r="G6" s="3">
        <f>$B$4-0.32</f>
        <v>4.08</v>
      </c>
      <c r="H6" s="3">
        <f>$C$4+0.28</f>
        <v>1.96</v>
      </c>
      <c r="I6" s="3">
        <f>$C$4-0.28</f>
        <v>1.4</v>
      </c>
      <c r="J6" s="18">
        <f>$D$15-0.21</f>
        <v>5.4779999999999998</v>
      </c>
      <c r="K6" s="20"/>
    </row>
    <row r="7" spans="1:13" ht="30" customHeight="1" thickBot="1" x14ac:dyDescent="0.3">
      <c r="A7" s="26" t="s">
        <v>21</v>
      </c>
      <c r="B7" s="40">
        <f>B4</f>
        <v>4.4000000000000004</v>
      </c>
      <c r="C7" s="40">
        <f>$C$4-0.25</f>
        <v>1.43</v>
      </c>
      <c r="D7" s="36">
        <v>7.0000000000000007E-2</v>
      </c>
      <c r="E7" s="1"/>
      <c r="F7" s="13" t="s">
        <v>9</v>
      </c>
      <c r="G7" s="3">
        <f>$B$4-0.254</f>
        <v>4.1460000000000008</v>
      </c>
      <c r="H7" s="15">
        <f>$C$4+0.275</f>
        <v>1.9550000000000001</v>
      </c>
      <c r="I7" s="3">
        <f>$C$4-0.275</f>
        <v>1.4049999999999998</v>
      </c>
      <c r="J7" s="17">
        <f>$G$17-0.22</f>
        <v>1.1950000000000001</v>
      </c>
      <c r="K7" s="20"/>
      <c r="M7" s="42"/>
    </row>
    <row r="8" spans="1:13" ht="30" customHeight="1" thickBot="1" x14ac:dyDescent="0.3">
      <c r="E8" s="1"/>
      <c r="F8" s="11" t="s">
        <v>17</v>
      </c>
      <c r="G8" s="9">
        <f>$B$4-0.41</f>
        <v>3.99</v>
      </c>
      <c r="H8" s="16">
        <f>$C$4+0.23</f>
        <v>1.91</v>
      </c>
      <c r="I8" s="9">
        <f>$C$4-0.23</f>
        <v>1.45</v>
      </c>
      <c r="J8" s="24">
        <f>$D$15-0.18</f>
        <v>5.508</v>
      </c>
      <c r="K8" s="10"/>
    </row>
    <row r="9" spans="1:13" ht="30" customHeight="1" thickBot="1" x14ac:dyDescent="0.3">
      <c r="A9" s="6" t="s">
        <v>15</v>
      </c>
      <c r="B9" s="7">
        <f>$B$4-$B$5</f>
        <v>-26.6</v>
      </c>
      <c r="C9" s="7"/>
      <c r="D9" s="27" t="str">
        <f>IF((AND(B9&gt;=0.38, B9&lt;=0.46)), "Yes :)", "No!")</f>
        <v>No!</v>
      </c>
      <c r="E9" s="1"/>
    </row>
    <row r="10" spans="1:13" ht="30" customHeight="1" x14ac:dyDescent="0.25">
      <c r="A10" s="13" t="s">
        <v>23</v>
      </c>
      <c r="B10" s="3">
        <f>$C$4-$C$5</f>
        <v>-0.30000000000000004</v>
      </c>
      <c r="D10" s="28" t="str">
        <f>IF(B10&lt;0.01,"Yes :)","No!")</f>
        <v>Yes :)</v>
      </c>
      <c r="E10" s="1"/>
      <c r="F10" s="51" t="s">
        <v>33</v>
      </c>
      <c r="G10" s="52"/>
      <c r="H10" s="52"/>
      <c r="I10" s="52"/>
      <c r="J10" s="52"/>
      <c r="K10" s="53"/>
    </row>
    <row r="11" spans="1:13" ht="30" customHeight="1" x14ac:dyDescent="0.25">
      <c r="A11" s="13" t="s">
        <v>14</v>
      </c>
      <c r="B11" s="3">
        <f>$D$4-$D$5</f>
        <v>-3.6599999999999997</v>
      </c>
      <c r="D11" s="28" t="str">
        <f>IF(ABS(B11)&lt;0.01,"Yes :)","No!")</f>
        <v>No!</v>
      </c>
      <c r="E11" s="1"/>
      <c r="F11" s="19" t="s">
        <v>12</v>
      </c>
      <c r="G11" s="3">
        <f>$B$4-0.07</f>
        <v>4.33</v>
      </c>
      <c r="H11" s="3">
        <f>$C$4+0.12</f>
        <v>1.7999999999999998</v>
      </c>
      <c r="I11" s="3">
        <f>$C$4-0.12</f>
        <v>1.56</v>
      </c>
      <c r="J11" s="50">
        <f>$D$14 - 0.2</f>
        <v>4.8719999999999999</v>
      </c>
      <c r="K11" s="20"/>
    </row>
    <row r="12" spans="1:13" ht="30" customHeight="1" thickBot="1" x14ac:dyDescent="0.3">
      <c r="A12" s="11" t="s">
        <v>16</v>
      </c>
      <c r="B12" s="9">
        <f>$D$6-$D$7</f>
        <v>2.33</v>
      </c>
      <c r="C12" s="9"/>
      <c r="D12" s="29" t="str">
        <f>IF(B12&lt;0.01,"Yes :)","No!")</f>
        <v>No!</v>
      </c>
      <c r="E12" s="1"/>
      <c r="F12" s="8" t="s">
        <v>34</v>
      </c>
      <c r="G12" s="9">
        <f>$B$4-0.06</f>
        <v>4.3400000000000007</v>
      </c>
      <c r="H12" s="9">
        <f>$C$4+0.12</f>
        <v>1.7999999999999998</v>
      </c>
      <c r="I12" s="9">
        <f>$C$4-0.12</f>
        <v>1.56</v>
      </c>
      <c r="J12" s="24">
        <f>$D$15-0.15</f>
        <v>5.5379999999999994</v>
      </c>
      <c r="K12" s="10" t="s">
        <v>35</v>
      </c>
    </row>
    <row r="13" spans="1:13" ht="30" customHeight="1" thickBot="1" x14ac:dyDescent="0.3">
      <c r="E13" s="1"/>
    </row>
    <row r="14" spans="1:13" ht="30" customHeight="1" x14ac:dyDescent="0.25">
      <c r="A14" s="23" t="s">
        <v>13</v>
      </c>
      <c r="B14" s="30"/>
      <c r="C14" s="30"/>
      <c r="D14" s="49">
        <v>5.0720000000000001</v>
      </c>
      <c r="E14" s="1"/>
      <c r="F14" s="55" t="s">
        <v>28</v>
      </c>
      <c r="G14" s="56"/>
      <c r="H14" s="56"/>
      <c r="I14" s="56"/>
      <c r="J14" s="56"/>
      <c r="K14" s="57"/>
    </row>
    <row r="15" spans="1:13" ht="30" customHeight="1" thickBot="1" x14ac:dyDescent="0.3">
      <c r="A15" s="11" t="s">
        <v>19</v>
      </c>
      <c r="B15" s="31"/>
      <c r="C15" s="31"/>
      <c r="D15" s="32">
        <v>5.6879999999999997</v>
      </c>
      <c r="E15" s="1"/>
      <c r="F15" s="45" t="s">
        <v>22</v>
      </c>
      <c r="G15" s="21" t="s">
        <v>19</v>
      </c>
      <c r="H15" s="21" t="s">
        <v>24</v>
      </c>
      <c r="I15" s="21" t="s">
        <v>31</v>
      </c>
      <c r="J15" s="21" t="s">
        <v>25</v>
      </c>
      <c r="K15" s="46" t="s">
        <v>32</v>
      </c>
    </row>
    <row r="16" spans="1:13" ht="30" customHeight="1" x14ac:dyDescent="0.25">
      <c r="D16" s="3" t="s">
        <v>22</v>
      </c>
      <c r="E16" s="1"/>
      <c r="F16" s="13" t="s">
        <v>29</v>
      </c>
      <c r="G16" s="41">
        <v>1.282</v>
      </c>
      <c r="H16" s="3">
        <f>J5</f>
        <v>1.1320000000000001</v>
      </c>
      <c r="I16" s="41">
        <v>1.117</v>
      </c>
      <c r="J16" s="3">
        <f>G16-I16</f>
        <v>0.16500000000000004</v>
      </c>
      <c r="K16" s="20">
        <f>H16-I16</f>
        <v>1.5000000000000124E-2</v>
      </c>
    </row>
    <row r="17" spans="1:11" ht="30" customHeight="1" thickBot="1" x14ac:dyDescent="0.3">
      <c r="E17" s="1"/>
      <c r="F17" s="11" t="s">
        <v>30</v>
      </c>
      <c r="G17" s="47">
        <v>1.415</v>
      </c>
      <c r="H17" s="9">
        <f>J7</f>
        <v>1.1950000000000001</v>
      </c>
      <c r="I17" s="47">
        <v>1.1459999999999999</v>
      </c>
      <c r="J17" s="9">
        <f>G17-I17</f>
        <v>0.26900000000000013</v>
      </c>
      <c r="K17" s="10">
        <f>H17-I17</f>
        <v>4.9000000000000155E-2</v>
      </c>
    </row>
    <row r="18" spans="1:11" ht="30" customHeight="1" x14ac:dyDescent="0.25">
      <c r="E18" s="1"/>
    </row>
    <row r="19" spans="1:11" ht="30" customHeight="1" x14ac:dyDescent="0.25">
      <c r="E19" s="1"/>
    </row>
    <row r="20" spans="1:11" ht="30" customHeight="1" x14ac:dyDescent="0.25">
      <c r="E20" s="1"/>
      <c r="F20" s="42"/>
    </row>
    <row r="21" spans="1:11" ht="30" customHeight="1" x14ac:dyDescent="0.25">
      <c r="A21" s="2"/>
      <c r="B21" s="1"/>
      <c r="C21" s="1"/>
      <c r="D21" s="1"/>
      <c r="E21" s="1"/>
      <c r="F21" s="48"/>
    </row>
    <row r="22" spans="1:11" ht="30" customHeight="1" x14ac:dyDescent="0.25">
      <c r="A22" s="2"/>
      <c r="B22" s="1"/>
      <c r="C22" s="1"/>
      <c r="D22" s="1"/>
      <c r="E22" s="1"/>
      <c r="F22" s="43"/>
      <c r="J22" s="37"/>
    </row>
    <row r="23" spans="1:11" x14ac:dyDescent="0.25">
      <c r="A23" s="2"/>
      <c r="B23" s="1"/>
      <c r="C23" s="1"/>
      <c r="D23" s="1"/>
      <c r="E23" s="1"/>
      <c r="F23" s="43"/>
      <c r="J23" s="37"/>
    </row>
    <row r="24" spans="1:11" ht="15" customHeight="1" x14ac:dyDescent="0.25">
      <c r="A24" s="2"/>
      <c r="B24" s="1"/>
      <c r="C24" s="1"/>
      <c r="D24" s="1"/>
      <c r="E24" s="1"/>
      <c r="F24" s="48"/>
    </row>
    <row r="25" spans="1:11" x14ac:dyDescent="0.25">
      <c r="F25" s="14"/>
    </row>
    <row r="26" spans="1:11" x14ac:dyDescent="0.25">
      <c r="G26"/>
    </row>
    <row r="40" spans="12:12" x14ac:dyDescent="0.25">
      <c r="L40" s="21"/>
    </row>
    <row r="49" spans="11:12" x14ac:dyDescent="0.25">
      <c r="K49" s="3" t="s">
        <v>0</v>
      </c>
    </row>
    <row r="50" spans="11:12" x14ac:dyDescent="0.25">
      <c r="L50" s="21"/>
    </row>
  </sheetData>
  <mergeCells count="5">
    <mergeCell ref="F10:K10"/>
    <mergeCell ref="A2:D2"/>
    <mergeCell ref="F4:K4"/>
    <mergeCell ref="F2:K2"/>
    <mergeCell ref="F14:K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Leore Heim</cp:lastModifiedBy>
  <dcterms:created xsi:type="dcterms:W3CDTF">2015-06-15T14:16:51Z</dcterms:created>
  <dcterms:modified xsi:type="dcterms:W3CDTF">2021-10-05T12:34:41Z</dcterms:modified>
</cp:coreProperties>
</file>