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</sheets>
  <definedNames>
    <definedName name="solver_adj" localSheetId="0" hidden="1">Лист1!$A$2:$C$2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Лист1!$F$2</definedName>
    <definedName name="solver_lhs2" localSheetId="0" hidden="1">Лист1!$F$3</definedName>
    <definedName name="solver_lhs3" localSheetId="0" hidden="1">Лист1!$F$4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Лист1!$E$2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hs1" localSheetId="0" hidden="1">220</definedName>
    <definedName name="solver_rhs2" localSheetId="0" hidden="1">400</definedName>
    <definedName name="solver_rhs3" localSheetId="0" hidden="1">100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E3" i="2" l="1"/>
  <c r="B11" i="2"/>
  <c r="C11" i="2"/>
  <c r="D11" i="2"/>
  <c r="D4" i="2"/>
  <c r="E4" i="2" s="1"/>
  <c r="D5" i="2"/>
  <c r="E5" i="2" s="1"/>
  <c r="D6" i="2"/>
  <c r="E6" i="2" s="1"/>
  <c r="D7" i="2"/>
  <c r="E7" i="2" s="1"/>
  <c r="D8" i="2"/>
  <c r="E8" i="2" s="1"/>
  <c r="D9" i="2"/>
  <c r="E9" i="2" s="1"/>
  <c r="D3" i="2"/>
  <c r="F4" i="1"/>
  <c r="F3" i="1"/>
  <c r="E2" i="1"/>
  <c r="F2" i="1"/>
  <c r="E11" i="2" l="1"/>
</calcChain>
</file>

<file path=xl/sharedStrings.xml><?xml version="1.0" encoding="utf-8"?>
<sst xmlns="http://schemas.openxmlformats.org/spreadsheetml/2006/main" count="19" uniqueCount="19">
  <si>
    <t>x1</t>
  </si>
  <si>
    <t>x2</t>
  </si>
  <si>
    <t>x3</t>
  </si>
  <si>
    <t>формула</t>
  </si>
  <si>
    <t>условия</t>
  </si>
  <si>
    <t>имя</t>
  </si>
  <si>
    <t>на н.г.</t>
  </si>
  <si>
    <t>на к.г.</t>
  </si>
  <si>
    <t>S</t>
  </si>
  <si>
    <t>U</t>
  </si>
  <si>
    <t>Total</t>
  </si>
  <si>
    <t>Абсолютное значение</t>
  </si>
  <si>
    <t>земля</t>
  </si>
  <si>
    <t>здания</t>
  </si>
  <si>
    <t>сооружения</t>
  </si>
  <si>
    <t>машины</t>
  </si>
  <si>
    <t>транспорт</t>
  </si>
  <si>
    <t>инвентарь</t>
  </si>
  <si>
    <t>др.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</si>
</sst>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\ &quot;₽&quot;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/>
    <xf numFmtId="165" fontId="0" fillId="0" borderId="1" xfId="0" applyNumberFormat="1" applyBorder="1"/>
    <xf numFmtId="10" fontId="0" fillId="0" borderId="1" xfId="0" applyNumberFormat="1" applyBorder="1"/>
    <xf numFmtId="0" fontId="0" fillId="2" borderId="1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Структура</a:t>
            </a:r>
            <a:r>
              <a:rPr lang="ru-RU" baseline="0"/>
              <a:t> привлеченных средств предприятия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explosion val="19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Лист2!$A$3:$A$9</c:f>
              <c:strCache>
                <c:ptCount val="7"/>
                <c:pt idx="0">
                  <c:v>земля</c:v>
                </c:pt>
                <c:pt idx="1">
                  <c:v>здания</c:v>
                </c:pt>
                <c:pt idx="2">
                  <c:v>сооружения</c:v>
                </c:pt>
                <c:pt idx="3">
                  <c:v>машины</c:v>
                </c:pt>
                <c:pt idx="4">
                  <c:v>транспорт</c:v>
                </c:pt>
                <c:pt idx="5">
                  <c:v>инвентарь</c:v>
                </c:pt>
                <c:pt idx="6">
                  <c:v>др.</c:v>
                </c:pt>
              </c:strCache>
            </c:strRef>
          </c:cat>
          <c:val>
            <c:numRef>
              <c:f>Лист2!$E$3:$E$9</c:f>
              <c:numCache>
                <c:formatCode>0.00%</c:formatCode>
                <c:ptCount val="7"/>
                <c:pt idx="0">
                  <c:v>5.1758370405057361E-2</c:v>
                </c:pt>
                <c:pt idx="1">
                  <c:v>0.22030125653633029</c:v>
                </c:pt>
                <c:pt idx="2">
                  <c:v>0.20418637321470381</c:v>
                </c:pt>
                <c:pt idx="3">
                  <c:v>0.48623819558261139</c:v>
                </c:pt>
                <c:pt idx="4">
                  <c:v>2.8801217513462891E-2</c:v>
                </c:pt>
                <c:pt idx="5">
                  <c:v>8.2104113010223988E-3</c:v>
                </c:pt>
                <c:pt idx="6">
                  <c:v>5.0417544681183172E-4</c:v>
                </c:pt>
              </c:numCache>
            </c:numRef>
          </c:val>
        </c:ser>
        <c:ser>
          <c:idx val="1"/>
          <c:order val="1"/>
          <c:tx>
            <c:v>проценты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Лист2!$A$3:$A$9</c:f>
              <c:strCache>
                <c:ptCount val="7"/>
                <c:pt idx="0">
                  <c:v>земля</c:v>
                </c:pt>
                <c:pt idx="1">
                  <c:v>здания</c:v>
                </c:pt>
                <c:pt idx="2">
                  <c:v>сооружения</c:v>
                </c:pt>
                <c:pt idx="3">
                  <c:v>машины</c:v>
                </c:pt>
                <c:pt idx="4">
                  <c:v>транспорт</c:v>
                </c:pt>
                <c:pt idx="5">
                  <c:v>инвентарь</c:v>
                </c:pt>
                <c:pt idx="6">
                  <c:v>др.</c:v>
                </c:pt>
              </c:strCache>
            </c:strRef>
          </c:cat>
          <c:val>
            <c:numRef>
              <c:f>Лист2!$E$3:$E$9</c:f>
              <c:numCache>
                <c:formatCode>0.00%</c:formatCode>
                <c:ptCount val="7"/>
                <c:pt idx="0">
                  <c:v>5.1758370405057361E-2</c:v>
                </c:pt>
                <c:pt idx="1">
                  <c:v>0.22030125653633029</c:v>
                </c:pt>
                <c:pt idx="2">
                  <c:v>0.20418637321470381</c:v>
                </c:pt>
                <c:pt idx="3">
                  <c:v>0.48623819558261139</c:v>
                </c:pt>
                <c:pt idx="4">
                  <c:v>2.8801217513462891E-2</c:v>
                </c:pt>
                <c:pt idx="5">
                  <c:v>8.2104113010223988E-3</c:v>
                </c:pt>
                <c:pt idx="6">
                  <c:v>5.0417544681183172E-4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Анализ привлеченных средств предприятия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сумма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Лист2!$A$3:$A$9</c:f>
              <c:strCache>
                <c:ptCount val="7"/>
                <c:pt idx="0">
                  <c:v>земля</c:v>
                </c:pt>
                <c:pt idx="1">
                  <c:v>здания</c:v>
                </c:pt>
                <c:pt idx="2">
                  <c:v>сооружения</c:v>
                </c:pt>
                <c:pt idx="3">
                  <c:v>машины</c:v>
                </c:pt>
                <c:pt idx="4">
                  <c:v>транспорт</c:v>
                </c:pt>
                <c:pt idx="5">
                  <c:v>инвентарь</c:v>
                </c:pt>
                <c:pt idx="6">
                  <c:v>др.</c:v>
                </c:pt>
              </c:strCache>
            </c:strRef>
          </c:cat>
          <c:val>
            <c:numRef>
              <c:f>Лист2!$D$3:$D$9</c:f>
              <c:numCache>
                <c:formatCode>#\ ##0.00\ "₽"</c:formatCode>
                <c:ptCount val="7"/>
                <c:pt idx="0">
                  <c:v>66318</c:v>
                </c:pt>
                <c:pt idx="1">
                  <c:v>282272</c:v>
                </c:pt>
                <c:pt idx="2">
                  <c:v>261624</c:v>
                </c:pt>
                <c:pt idx="3">
                  <c:v>623017</c:v>
                </c:pt>
                <c:pt idx="4">
                  <c:v>36903</c:v>
                </c:pt>
                <c:pt idx="5">
                  <c:v>10520</c:v>
                </c:pt>
                <c:pt idx="6">
                  <c:v>646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0069280"/>
        <c:axId val="560061832"/>
      </c:barChart>
      <c:lineChart>
        <c:grouping val="standard"/>
        <c:varyColors val="0"/>
        <c:ser>
          <c:idx val="1"/>
          <c:order val="1"/>
          <c:tx>
            <c:v>процент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Лист2!$E$3:$E$9</c:f>
              <c:numCache>
                <c:formatCode>0.00%</c:formatCode>
                <c:ptCount val="7"/>
                <c:pt idx="0">
                  <c:v>5.1758370405057361E-2</c:v>
                </c:pt>
                <c:pt idx="1">
                  <c:v>0.22030125653633029</c:v>
                </c:pt>
                <c:pt idx="2">
                  <c:v>0.20418637321470381</c:v>
                </c:pt>
                <c:pt idx="3">
                  <c:v>0.48623819558261139</c:v>
                </c:pt>
                <c:pt idx="4">
                  <c:v>2.8801217513462891E-2</c:v>
                </c:pt>
                <c:pt idx="5">
                  <c:v>8.2104113010223988E-3</c:v>
                </c:pt>
                <c:pt idx="6">
                  <c:v>5.0417544681183172E-4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0070064"/>
        <c:axId val="560061048"/>
      </c:lineChart>
      <c:catAx>
        <c:axId val="56006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0061832"/>
        <c:auto val="1"/>
        <c:lblAlgn val="ctr"/>
        <c:lblOffset val="100"/>
        <c:noMultiLvlLbl val="0"/>
      </c:catAx>
      <c:valAx>
        <c:axId val="560061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&quot;₽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0069280"/>
        <c:crossBetween val="between"/>
      </c:valAx>
      <c:valAx>
        <c:axId val="560061048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0070064"/>
        <c:crosses val="max"/>
        <c:crossBetween val="between"/>
      </c:valAx>
      <c:catAx>
        <c:axId val="560070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6006104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9525</xdr:rowOff>
    </xdr:from>
    <xdr:to>
      <xdr:col>5</xdr:col>
      <xdr:colOff>9524</xdr:colOff>
      <xdr:row>32</xdr:row>
      <xdr:rowOff>9525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28574</xdr:colOff>
      <xdr:row>0</xdr:row>
      <xdr:rowOff>0</xdr:rowOff>
    </xdr:from>
    <xdr:to>
      <xdr:col>14</xdr:col>
      <xdr:colOff>380999</xdr:colOff>
      <xdr:row>19</xdr:row>
      <xdr:rowOff>66674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10" sqref="A10:C17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3"/>
      <c r="E1" s="2" t="s">
        <v>3</v>
      </c>
      <c r="F1" s="2" t="s">
        <v>4</v>
      </c>
    </row>
    <row r="2" spans="1:6" x14ac:dyDescent="0.25">
      <c r="A2" s="4">
        <v>0</v>
      </c>
      <c r="B2" s="4">
        <v>21.052631578947377</v>
      </c>
      <c r="C2" s="4">
        <v>1.0526315789473584</v>
      </c>
      <c r="D2" s="3"/>
      <c r="E2" s="4">
        <f>30*A2+32*B2+30*C2</f>
        <v>705.26315789473676</v>
      </c>
      <c r="F2" s="5">
        <f>12*A2+10*B2+9*C2</f>
        <v>219.99999999999997</v>
      </c>
    </row>
    <row r="3" spans="1:6" x14ac:dyDescent="0.25">
      <c r="A3" s="4"/>
      <c r="B3" s="4"/>
      <c r="C3" s="4"/>
      <c r="D3" s="3"/>
      <c r="E3" s="4"/>
      <c r="F3" s="5">
        <f>15*A2+18*B2+20*C2</f>
        <v>399.99999999999994</v>
      </c>
    </row>
    <row r="4" spans="1:6" x14ac:dyDescent="0.25">
      <c r="A4" s="4"/>
      <c r="B4" s="4"/>
      <c r="C4" s="4"/>
      <c r="D4" s="3"/>
      <c r="E4" s="4"/>
      <c r="F4" s="5">
        <f>6*A2+4*B2+4*C2</f>
        <v>88.421052631578945</v>
      </c>
    </row>
    <row r="5" spans="1:6" x14ac:dyDescent="0.25">
      <c r="A5" s="1"/>
      <c r="B5" s="1"/>
      <c r="C5" s="1"/>
    </row>
    <row r="6" spans="1:6" x14ac:dyDescent="0.25">
      <c r="A6" s="1"/>
      <c r="B6" s="1"/>
      <c r="C6" s="1"/>
    </row>
    <row r="7" spans="1:6" x14ac:dyDescent="0.25">
      <c r="A7" s="1"/>
      <c r="B7" s="1"/>
      <c r="C7" s="1"/>
    </row>
    <row r="8" spans="1:6" x14ac:dyDescent="0.25">
      <c r="A8" s="1"/>
      <c r="B8" s="1"/>
      <c r="C8" s="1"/>
    </row>
    <row r="9" spans="1:6" x14ac:dyDescent="0.25">
      <c r="A9" s="1"/>
      <c r="B9" s="1"/>
      <c r="C9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</sheetData>
  <mergeCells count="5">
    <mergeCell ref="A2:A4"/>
    <mergeCell ref="B2:B4"/>
    <mergeCell ref="C2:C4"/>
    <mergeCell ref="D1:D4"/>
    <mergeCell ref="E2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I25" sqref="I25"/>
    </sheetView>
  </sheetViews>
  <sheetFormatPr defaultRowHeight="15" x14ac:dyDescent="0.25"/>
  <cols>
    <col min="1" max="1" width="13.42578125" customWidth="1"/>
    <col min="2" max="3" width="11.5703125" bestFit="1" customWidth="1"/>
    <col min="4" max="4" width="13.140625" bestFit="1" customWidth="1"/>
  </cols>
  <sheetData>
    <row r="1" spans="1:5" x14ac:dyDescent="0.25">
      <c r="A1" s="3" t="s">
        <v>5</v>
      </c>
      <c r="B1" s="3" t="s">
        <v>11</v>
      </c>
      <c r="C1" s="3"/>
      <c r="D1" s="3" t="s">
        <v>8</v>
      </c>
      <c r="E1" s="3" t="s">
        <v>9</v>
      </c>
    </row>
    <row r="2" spans="1:5" x14ac:dyDescent="0.25">
      <c r="A2" s="3"/>
      <c r="B2" s="2" t="s">
        <v>6</v>
      </c>
      <c r="C2" s="2" t="s">
        <v>7</v>
      </c>
      <c r="D2" s="3"/>
      <c r="E2" s="3"/>
    </row>
    <row r="3" spans="1:5" x14ac:dyDescent="0.25">
      <c r="A3" s="2" t="s">
        <v>12</v>
      </c>
      <c r="B3" s="6">
        <v>33159</v>
      </c>
      <c r="C3" s="6">
        <v>33159</v>
      </c>
      <c r="D3" s="7">
        <f>B3+C3</f>
        <v>66318</v>
      </c>
      <c r="E3" s="8">
        <f>D3/$D$11</f>
        <v>5.1758370405057361E-2</v>
      </c>
    </row>
    <row r="4" spans="1:5" x14ac:dyDescent="0.25">
      <c r="A4" s="2" t="s">
        <v>13</v>
      </c>
      <c r="B4" s="6">
        <v>139362</v>
      </c>
      <c r="C4" s="6">
        <v>142910</v>
      </c>
      <c r="D4" s="7">
        <f t="shared" ref="D4:D9" si="0">B4+C4</f>
        <v>282272</v>
      </c>
      <c r="E4" s="8">
        <f>D4/$D$11</f>
        <v>0.22030125653633029</v>
      </c>
    </row>
    <row r="5" spans="1:5" x14ac:dyDescent="0.25">
      <c r="A5" s="2" t="s">
        <v>14</v>
      </c>
      <c r="B5" s="6">
        <v>127327</v>
      </c>
      <c r="C5" s="6">
        <v>134297</v>
      </c>
      <c r="D5" s="7">
        <f t="shared" si="0"/>
        <v>261624</v>
      </c>
      <c r="E5" s="8">
        <f>D5/$D$11</f>
        <v>0.20418637321470381</v>
      </c>
    </row>
    <row r="6" spans="1:5" x14ac:dyDescent="0.25">
      <c r="A6" s="2" t="s">
        <v>15</v>
      </c>
      <c r="B6" s="6">
        <v>262482</v>
      </c>
      <c r="C6" s="6">
        <v>360535</v>
      </c>
      <c r="D6" s="7">
        <f t="shared" si="0"/>
        <v>623017</v>
      </c>
      <c r="E6" s="8">
        <f>D6/$D$11</f>
        <v>0.48623819558261139</v>
      </c>
    </row>
    <row r="7" spans="1:5" x14ac:dyDescent="0.25">
      <c r="A7" s="2" t="s">
        <v>16</v>
      </c>
      <c r="B7" s="6">
        <v>17532</v>
      </c>
      <c r="C7" s="6">
        <v>19371</v>
      </c>
      <c r="D7" s="7">
        <f t="shared" si="0"/>
        <v>36903</v>
      </c>
      <c r="E7" s="8">
        <f>D7/$D$11</f>
        <v>2.8801217513462891E-2</v>
      </c>
    </row>
    <row r="8" spans="1:5" x14ac:dyDescent="0.25">
      <c r="A8" s="2" t="s">
        <v>17</v>
      </c>
      <c r="B8" s="6">
        <v>4966</v>
      </c>
      <c r="C8" s="6">
        <v>5554</v>
      </c>
      <c r="D8" s="7">
        <f t="shared" si="0"/>
        <v>10520</v>
      </c>
      <c r="E8" s="8">
        <f>D8/$D$11</f>
        <v>8.2104113010223988E-3</v>
      </c>
    </row>
    <row r="9" spans="1:5" x14ac:dyDescent="0.25">
      <c r="A9" s="2" t="s">
        <v>18</v>
      </c>
      <c r="B9" s="6">
        <v>323</v>
      </c>
      <c r="C9" s="6">
        <v>323</v>
      </c>
      <c r="D9" s="7">
        <f t="shared" si="0"/>
        <v>646</v>
      </c>
      <c r="E9" s="8">
        <f>D9/$D$11</f>
        <v>5.0417544681183172E-4</v>
      </c>
    </row>
    <row r="10" spans="1:5" x14ac:dyDescent="0.25">
      <c r="A10" s="9"/>
      <c r="B10" s="9"/>
      <c r="C10" s="9"/>
      <c r="D10" s="9"/>
      <c r="E10" s="9"/>
    </row>
    <row r="11" spans="1:5" x14ac:dyDescent="0.25">
      <c r="A11" s="2" t="s">
        <v>10</v>
      </c>
      <c r="B11" s="7">
        <f t="shared" ref="B11:C11" si="1">B3+B4+B5+B6+B7+B8+B9</f>
        <v>585151</v>
      </c>
      <c r="C11" s="7">
        <f t="shared" si="1"/>
        <v>696149</v>
      </c>
      <c r="D11" s="7">
        <f>D3+D4+D5+D6+D7+D8+D9</f>
        <v>1281300</v>
      </c>
      <c r="E11" s="8">
        <f>E3+E4+E5+E6+E7+E8+E9</f>
        <v>0.99999999999999989</v>
      </c>
    </row>
  </sheetData>
  <mergeCells count="4">
    <mergeCell ref="A1:A2"/>
    <mergeCell ref="B1:C1"/>
    <mergeCell ref="D1:D2"/>
    <mergeCell ref="E1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2017-12-14T20:54:32Z</dcterms:modified>
</cp:coreProperties>
</file>