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8_{7CEF2320-89BE-4748-94F2-9CC31DB30FD3}" xr6:coauthVersionLast="47" xr6:coauthVersionMax="47" xr10:uidLastSave="{00000000-0000-0000-0000-000000000000}"/>
  <bookViews>
    <workbookView xWindow="-108" yWindow="-108" windowWidth="23256" windowHeight="12576"/>
  </bookViews>
  <sheets>
    <sheet name="Лист XLS (2)" sheetId="1" r:id="rId1"/>
  </sheets>
  <calcPr calcId="0"/>
</workbook>
</file>

<file path=xl/calcChain.xml><?xml version="1.0" encoding="utf-8"?>
<calcChain xmlns="http://schemas.openxmlformats.org/spreadsheetml/2006/main">
  <c r="R6" i="1" l="1"/>
  <c r="R5" i="1"/>
  <c r="R4" i="1"/>
  <c r="U68" i="1"/>
  <c r="U67" i="1"/>
  <c r="U66" i="1"/>
  <c r="AA76" i="1"/>
  <c r="Z76" i="1"/>
  <c r="Y76" i="1"/>
  <c r="T76" i="1"/>
  <c r="S76" i="1"/>
  <c r="R76" i="1"/>
  <c r="M76" i="1"/>
  <c r="L76" i="1"/>
  <c r="K76" i="1"/>
  <c r="F76" i="1"/>
  <c r="E76" i="1"/>
  <c r="D76" i="1"/>
  <c r="AB75" i="1"/>
  <c r="U75" i="1"/>
  <c r="N75" i="1"/>
  <c r="G75" i="1"/>
  <c r="AB74" i="1"/>
  <c r="U74" i="1"/>
  <c r="N74" i="1"/>
  <c r="G74" i="1"/>
  <c r="AB73" i="1"/>
  <c r="U73" i="1"/>
  <c r="N73" i="1"/>
  <c r="G73" i="1"/>
  <c r="G77" i="1" s="1"/>
  <c r="H73" i="1" s="1"/>
  <c r="U43" i="1"/>
  <c r="U42" i="1"/>
  <c r="U41" i="1"/>
  <c r="AA51" i="1"/>
  <c r="Z51" i="1"/>
  <c r="Y51" i="1"/>
  <c r="AB50" i="1"/>
  <c r="AB49" i="1"/>
  <c r="AB48" i="1"/>
  <c r="AB52" i="1" s="1"/>
  <c r="AC48" i="1" s="1"/>
  <c r="T51" i="1"/>
  <c r="S51" i="1"/>
  <c r="R51" i="1"/>
  <c r="U50" i="1"/>
  <c r="U49" i="1"/>
  <c r="U48" i="1"/>
  <c r="M51" i="1"/>
  <c r="L51" i="1"/>
  <c r="K51" i="1"/>
  <c r="N50" i="1"/>
  <c r="N49" i="1"/>
  <c r="N48" i="1"/>
  <c r="F51" i="1"/>
  <c r="E51" i="1"/>
  <c r="D51" i="1"/>
  <c r="G50" i="1"/>
  <c r="G52" i="1" s="1"/>
  <c r="H50" i="1" s="1"/>
  <c r="G49" i="1"/>
  <c r="G48" i="1"/>
  <c r="AB77" i="1" l="1"/>
  <c r="AC73" i="1" s="1"/>
  <c r="U77" i="1"/>
  <c r="V74" i="1" s="1"/>
  <c r="H75" i="1"/>
  <c r="H74" i="1"/>
  <c r="N77" i="1"/>
  <c r="O75" i="1" s="1"/>
  <c r="N52" i="1"/>
  <c r="O48" i="1" s="1"/>
  <c r="AC50" i="1"/>
  <c r="AC49" i="1"/>
  <c r="U52" i="1"/>
  <c r="V50" i="1" s="1"/>
  <c r="H49" i="1"/>
  <c r="H48" i="1"/>
  <c r="E53" i="1" s="1"/>
  <c r="E55" i="1" s="1"/>
  <c r="E56" i="1" s="1"/>
  <c r="AC75" i="1" l="1"/>
  <c r="AC74" i="1"/>
  <c r="V73" i="1"/>
  <c r="V75" i="1"/>
  <c r="O73" i="1"/>
  <c r="O74" i="1"/>
  <c r="E78" i="1"/>
  <c r="E80" i="1" s="1"/>
  <c r="E81" i="1" s="1"/>
  <c r="Z53" i="1"/>
  <c r="Z55" i="1" s="1"/>
  <c r="Z56" i="1" s="1"/>
  <c r="V49" i="1"/>
  <c r="V48" i="1"/>
  <c r="O49" i="1"/>
  <c r="O50" i="1"/>
  <c r="L53" i="1" s="1"/>
  <c r="L55" i="1" s="1"/>
  <c r="L56" i="1" s="1"/>
  <c r="S78" i="1" l="1"/>
  <c r="S80" i="1" s="1"/>
  <c r="S81" i="1" s="1"/>
  <c r="Z78" i="1"/>
  <c r="Z80" i="1" s="1"/>
  <c r="Z81" i="1" s="1"/>
  <c r="L78" i="1"/>
  <c r="L80" i="1" s="1"/>
  <c r="L81" i="1" s="1"/>
  <c r="S53" i="1"/>
  <c r="S55" i="1" s="1"/>
  <c r="S56" i="1" s="1"/>
</calcChain>
</file>

<file path=xl/sharedStrings.xml><?xml version="1.0" encoding="utf-8"?>
<sst xmlns="http://schemas.openxmlformats.org/spreadsheetml/2006/main" count="225" uniqueCount="36">
  <si>
    <t>К1</t>
  </si>
  <si>
    <t>К2</t>
  </si>
  <si>
    <t>К3</t>
  </si>
  <si>
    <t>К4</t>
  </si>
  <si>
    <t>ср.геом</t>
  </si>
  <si>
    <t>Lk</t>
  </si>
  <si>
    <t>линия</t>
  </si>
  <si>
    <t xml:space="preserve"> 1/6</t>
  </si>
  <si>
    <t xml:space="preserve"> 1/3</t>
  </si>
  <si>
    <t>производительность</t>
  </si>
  <si>
    <t>себестоимость</t>
  </si>
  <si>
    <t>время работы</t>
  </si>
  <si>
    <t>лямбда</t>
  </si>
  <si>
    <t>СлС</t>
  </si>
  <si>
    <t>ИС=</t>
  </si>
  <si>
    <t>ОС=</t>
  </si>
  <si>
    <t>уточнений не требуется</t>
  </si>
  <si>
    <t>Для бытовых изделий  = 40%</t>
  </si>
  <si>
    <t>G1</t>
  </si>
  <si>
    <t>G2</t>
  </si>
  <si>
    <t>G3</t>
  </si>
  <si>
    <t>K2</t>
  </si>
  <si>
    <t>K3</t>
  </si>
  <si>
    <t>K4</t>
  </si>
  <si>
    <t>стоимость линии</t>
  </si>
  <si>
    <t>K1</t>
  </si>
  <si>
    <t>Л1</t>
  </si>
  <si>
    <t>Л2</t>
  </si>
  <si>
    <t>Л3</t>
  </si>
  <si>
    <t>L</t>
  </si>
  <si>
    <t xml:space="preserve"> 1/7</t>
  </si>
  <si>
    <t xml:space="preserve"> 1/5</t>
  </si>
  <si>
    <t>ИС</t>
  </si>
  <si>
    <t>ОС</t>
  </si>
  <si>
    <t>Техническая обычная  = 40%</t>
  </si>
  <si>
    <t>Техническая упрочненная  =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</si>
</sst>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2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2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68" fontId="0" fillId="0" borderId="0" xfId="0" applyNumberFormat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12" fontId="0" fillId="0" borderId="10" xfId="0" applyNumberFormat="1" applyFill="1" applyBorder="1"/>
    <xf numFmtId="12" fontId="0" fillId="0" borderId="10" xfId="0" applyNumberForma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 applyAlignment="1">
      <alignment horizontal="center"/>
    </xf>
    <xf numFmtId="0" fontId="0" fillId="33" borderId="15" xfId="0" applyFill="1" applyBorder="1"/>
    <xf numFmtId="0" fontId="0" fillId="33" borderId="16" xfId="0" applyFill="1" applyBorder="1" applyAlignment="1">
      <alignment horizontal="center"/>
    </xf>
    <xf numFmtId="0" fontId="0" fillId="33" borderId="18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zoomScale="44" zoomScaleNormal="100" workbookViewId="0">
      <selection activeCell="T10" sqref="T10"/>
    </sheetView>
  </sheetViews>
  <sheetFormatPr defaultRowHeight="14.4" x14ac:dyDescent="0.3"/>
  <cols>
    <col min="11" max="11" width="9.88671875" bestFit="1" customWidth="1"/>
    <col min="13" max="13" width="9.88671875" bestFit="1" customWidth="1"/>
  </cols>
  <sheetData>
    <row r="1" spans="1:3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31" x14ac:dyDescent="0.3">
      <c r="A2" t="s">
        <v>6</v>
      </c>
      <c r="B2" t="s">
        <v>0</v>
      </c>
      <c r="C2">
        <v>1</v>
      </c>
      <c r="D2" t="s">
        <v>7</v>
      </c>
      <c r="E2" t="s">
        <v>8</v>
      </c>
      <c r="F2">
        <v>1</v>
      </c>
      <c r="G2">
        <v>0.48549177199999999</v>
      </c>
      <c r="H2">
        <v>8.8098759999999998E-2</v>
      </c>
    </row>
    <row r="3" spans="1:31" ht="15" thickBot="1" x14ac:dyDescent="0.35">
      <c r="A3" t="s">
        <v>9</v>
      </c>
      <c r="B3" t="s">
        <v>1</v>
      </c>
      <c r="C3">
        <v>6</v>
      </c>
      <c r="D3">
        <v>1</v>
      </c>
      <c r="E3">
        <v>3</v>
      </c>
      <c r="F3">
        <v>6</v>
      </c>
      <c r="G3">
        <v>3.223709795</v>
      </c>
      <c r="H3">
        <v>0.58498383099999995</v>
      </c>
    </row>
    <row r="4" spans="1:31" x14ac:dyDescent="0.3">
      <c r="A4" t="s">
        <v>10</v>
      </c>
      <c r="B4" t="s">
        <v>2</v>
      </c>
      <c r="C4">
        <v>3</v>
      </c>
      <c r="D4" t="s">
        <v>8</v>
      </c>
      <c r="E4">
        <v>1</v>
      </c>
      <c r="F4">
        <v>3</v>
      </c>
      <c r="G4">
        <v>1.3160740129999999</v>
      </c>
      <c r="H4">
        <v>0.23881864899999999</v>
      </c>
      <c r="Q4" s="21">
        <v>1</v>
      </c>
      <c r="R4" s="22">
        <f>U18*0.4+U41*0.4+U66*0.2</f>
        <v>0.1545049407263672</v>
      </c>
    </row>
    <row r="5" spans="1:31" x14ac:dyDescent="0.3">
      <c r="A5" t="s">
        <v>11</v>
      </c>
      <c r="B5" t="s">
        <v>3</v>
      </c>
      <c r="C5">
        <v>1</v>
      </c>
      <c r="D5" t="s">
        <v>7</v>
      </c>
      <c r="E5" t="s">
        <v>8</v>
      </c>
      <c r="F5">
        <v>1</v>
      </c>
      <c r="G5">
        <v>0.48549177199999999</v>
      </c>
      <c r="H5">
        <v>8.8098759999999998E-2</v>
      </c>
      <c r="Q5" s="23">
        <v>2</v>
      </c>
      <c r="R5" s="24">
        <f>U19*0.4+U42*0.4+U67*0.2</f>
        <v>0.50698503325493982</v>
      </c>
    </row>
    <row r="6" spans="1:31" ht="15" thickBot="1" x14ac:dyDescent="0.35">
      <c r="C6">
        <v>11</v>
      </c>
      <c r="D6">
        <v>1.67</v>
      </c>
      <c r="E6">
        <v>4.67</v>
      </c>
      <c r="F6">
        <v>11</v>
      </c>
      <c r="Q6" s="25">
        <v>3</v>
      </c>
      <c r="R6" s="26">
        <f>U20*0.4+U43*0.4+U68*0.2</f>
        <v>0.33851002641869304</v>
      </c>
    </row>
    <row r="7" spans="1:31" x14ac:dyDescent="0.3">
      <c r="G7">
        <v>5.5107673520000002</v>
      </c>
    </row>
    <row r="8" spans="1:31" x14ac:dyDescent="0.3">
      <c r="B8" t="s">
        <v>12</v>
      </c>
      <c r="C8">
        <v>4.0276328039999996</v>
      </c>
    </row>
    <row r="9" spans="1:31" x14ac:dyDescent="0.3">
      <c r="B9" t="s">
        <v>13</v>
      </c>
      <c r="C9">
        <v>0.9</v>
      </c>
    </row>
    <row r="10" spans="1:31" x14ac:dyDescent="0.3">
      <c r="B10" t="s">
        <v>14</v>
      </c>
      <c r="C10">
        <v>9.210935E-3</v>
      </c>
    </row>
    <row r="11" spans="1:31" x14ac:dyDescent="0.3">
      <c r="B11" t="s">
        <v>15</v>
      </c>
      <c r="C11">
        <v>1.0234372E-2</v>
      </c>
      <c r="D11" t="s">
        <v>16</v>
      </c>
    </row>
    <row r="14" spans="1:31" ht="15" thickBot="1" x14ac:dyDescent="0.35"/>
    <row r="15" spans="1:31" x14ac:dyDescent="0.3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</row>
    <row r="16" spans="1:31" ht="15" thickBot="1" x14ac:dyDescent="0.35"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6"/>
    </row>
    <row r="17" spans="2:31" ht="15" thickBot="1" x14ac:dyDescent="0.35">
      <c r="B17" s="5"/>
      <c r="C17" s="11"/>
      <c r="D17" s="2"/>
      <c r="E17" s="3"/>
      <c r="F17" s="3"/>
      <c r="G17" s="3"/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6"/>
    </row>
    <row r="18" spans="2:31" x14ac:dyDescent="0.3">
      <c r="B18" s="5"/>
      <c r="C18" s="11"/>
      <c r="D18" s="5"/>
      <c r="E18" s="11" t="s">
        <v>17</v>
      </c>
      <c r="F18" s="11"/>
      <c r="G18" s="11"/>
      <c r="H18" s="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" t="s">
        <v>18</v>
      </c>
      <c r="U18" s="4">
        <v>0.148274985</v>
      </c>
      <c r="V18" s="11"/>
      <c r="W18" s="11"/>
      <c r="X18" s="11"/>
      <c r="Y18" s="11"/>
      <c r="Z18" s="11"/>
      <c r="AA18" s="11"/>
      <c r="AB18" s="11"/>
      <c r="AC18" s="11"/>
      <c r="AD18" s="11"/>
      <c r="AE18" s="6"/>
    </row>
    <row r="19" spans="2:31" ht="15" thickBot="1" x14ac:dyDescent="0.35">
      <c r="B19" s="5"/>
      <c r="C19" s="11"/>
      <c r="D19" s="7"/>
      <c r="E19" s="8"/>
      <c r="F19" s="8"/>
      <c r="G19" s="8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5" t="s">
        <v>19</v>
      </c>
      <c r="U19" s="6">
        <v>0.61880675600000001</v>
      </c>
      <c r="V19" s="11"/>
      <c r="W19" s="11"/>
      <c r="X19" s="11"/>
      <c r="Y19" s="11"/>
      <c r="Z19" s="11"/>
      <c r="AA19" s="11"/>
      <c r="AB19" s="11"/>
      <c r="AC19" s="11"/>
      <c r="AD19" s="11"/>
      <c r="AE19" s="6"/>
    </row>
    <row r="20" spans="2:31" ht="15" thickBot="1" x14ac:dyDescent="0.35">
      <c r="B20" s="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7" t="s">
        <v>20</v>
      </c>
      <c r="U20" s="9">
        <v>0.23291825999999999</v>
      </c>
      <c r="V20" s="11"/>
      <c r="W20" s="11"/>
      <c r="X20" s="11"/>
      <c r="Y20" s="11"/>
      <c r="Z20" s="11"/>
      <c r="AA20" s="11"/>
      <c r="AB20" s="11"/>
      <c r="AC20" s="11"/>
      <c r="AD20" s="11"/>
      <c r="AE20" s="6"/>
    </row>
    <row r="21" spans="2:31" x14ac:dyDescent="0.3">
      <c r="B21" s="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6"/>
    </row>
    <row r="22" spans="2:31" x14ac:dyDescent="0.3">
      <c r="B22" s="5"/>
      <c r="C22" s="11"/>
      <c r="D22" s="11" t="s">
        <v>9</v>
      </c>
      <c r="E22" s="11"/>
      <c r="F22" s="11"/>
      <c r="G22" s="11" t="s">
        <v>21</v>
      </c>
      <c r="H22" s="11"/>
      <c r="I22" s="11"/>
      <c r="J22" s="11"/>
      <c r="K22" s="11" t="s">
        <v>10</v>
      </c>
      <c r="L22" s="11"/>
      <c r="M22" s="11" t="s">
        <v>22</v>
      </c>
      <c r="N22" s="11"/>
      <c r="O22" s="11"/>
      <c r="P22" s="11"/>
      <c r="Q22" s="11"/>
      <c r="R22" s="11"/>
      <c r="S22" s="11" t="s">
        <v>11</v>
      </c>
      <c r="T22" s="11"/>
      <c r="U22" s="11" t="s">
        <v>23</v>
      </c>
      <c r="V22" s="11"/>
      <c r="W22" s="11"/>
      <c r="X22" s="11"/>
      <c r="Y22" s="11"/>
      <c r="Z22" s="11" t="s">
        <v>24</v>
      </c>
      <c r="AA22" s="11"/>
      <c r="AB22" s="11" t="s">
        <v>25</v>
      </c>
      <c r="AC22" s="11"/>
      <c r="AD22" s="11"/>
      <c r="AE22" s="6"/>
    </row>
    <row r="23" spans="2:31" x14ac:dyDescent="0.3">
      <c r="B23" s="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6"/>
    </row>
    <row r="24" spans="2:31" x14ac:dyDescent="0.3">
      <c r="B24" s="5"/>
      <c r="C24" s="17"/>
      <c r="D24" s="17" t="s">
        <v>26</v>
      </c>
      <c r="E24" s="17" t="s">
        <v>27</v>
      </c>
      <c r="F24" s="17" t="s">
        <v>28</v>
      </c>
      <c r="G24" s="11" t="s">
        <v>4</v>
      </c>
      <c r="H24" s="11" t="s">
        <v>29</v>
      </c>
      <c r="I24" s="11"/>
      <c r="J24" s="17"/>
      <c r="K24" s="17" t="s">
        <v>26</v>
      </c>
      <c r="L24" s="17" t="s">
        <v>27</v>
      </c>
      <c r="M24" s="17" t="s">
        <v>28</v>
      </c>
      <c r="N24" s="11" t="s">
        <v>4</v>
      </c>
      <c r="O24" s="11" t="s">
        <v>29</v>
      </c>
      <c r="P24" s="11"/>
      <c r="Q24" s="17"/>
      <c r="R24" s="17" t="s">
        <v>26</v>
      </c>
      <c r="S24" s="17" t="s">
        <v>27</v>
      </c>
      <c r="T24" s="17" t="s">
        <v>28</v>
      </c>
      <c r="U24" s="11" t="s">
        <v>4</v>
      </c>
      <c r="V24" s="11" t="s">
        <v>29</v>
      </c>
      <c r="W24" s="11"/>
      <c r="X24" s="17"/>
      <c r="Y24" s="17" t="s">
        <v>26</v>
      </c>
      <c r="Z24" s="17" t="s">
        <v>27</v>
      </c>
      <c r="AA24" s="17" t="s">
        <v>28</v>
      </c>
      <c r="AB24" s="11" t="s">
        <v>4</v>
      </c>
      <c r="AC24" s="11" t="s">
        <v>29</v>
      </c>
      <c r="AD24" s="11"/>
      <c r="AE24" s="6"/>
    </row>
    <row r="25" spans="2:31" x14ac:dyDescent="0.3">
      <c r="B25" s="5"/>
      <c r="C25" s="17" t="s">
        <v>26</v>
      </c>
      <c r="D25" s="17">
        <v>1</v>
      </c>
      <c r="E25" s="17" t="s">
        <v>30</v>
      </c>
      <c r="F25" s="17" t="s">
        <v>31</v>
      </c>
      <c r="G25" s="11">
        <v>0.30571070900000002</v>
      </c>
      <c r="H25" s="11">
        <v>7.1927430000000001E-2</v>
      </c>
      <c r="I25" s="11"/>
      <c r="J25" s="17" t="s">
        <v>26</v>
      </c>
      <c r="K25" s="17">
        <v>1</v>
      </c>
      <c r="L25" s="17">
        <v>5</v>
      </c>
      <c r="M25" s="1">
        <v>0.5</v>
      </c>
      <c r="N25" s="11">
        <v>0.73680630000000003</v>
      </c>
      <c r="O25" s="11">
        <v>0.166593256</v>
      </c>
      <c r="P25" s="11"/>
      <c r="Q25" s="17" t="s">
        <v>26</v>
      </c>
      <c r="R25" s="17">
        <v>1</v>
      </c>
      <c r="S25" s="17" t="s">
        <v>31</v>
      </c>
      <c r="T25" s="17" t="s">
        <v>8</v>
      </c>
      <c r="U25" s="11">
        <v>0.40548013300000002</v>
      </c>
      <c r="V25" s="11">
        <v>0.104729434</v>
      </c>
      <c r="W25" s="11"/>
      <c r="X25" s="17" t="s">
        <v>26</v>
      </c>
      <c r="Y25" s="17">
        <v>1</v>
      </c>
      <c r="Z25" s="17">
        <v>7</v>
      </c>
      <c r="AA25" s="17">
        <v>3</v>
      </c>
      <c r="AB25" s="11">
        <v>2.7589241759999998</v>
      </c>
      <c r="AC25" s="11">
        <v>0.64911800500000005</v>
      </c>
      <c r="AD25" s="11"/>
      <c r="AE25" s="6"/>
    </row>
    <row r="26" spans="2:31" x14ac:dyDescent="0.3">
      <c r="B26" s="5"/>
      <c r="C26" s="17" t="s">
        <v>27</v>
      </c>
      <c r="D26" s="17">
        <v>7</v>
      </c>
      <c r="E26" s="17">
        <v>1</v>
      </c>
      <c r="F26" s="17">
        <v>3</v>
      </c>
      <c r="G26" s="11">
        <v>2.7589241759999998</v>
      </c>
      <c r="H26" s="11">
        <v>0.64911800500000005</v>
      </c>
      <c r="I26" s="11"/>
      <c r="J26" s="17" t="s">
        <v>27</v>
      </c>
      <c r="K26" s="1">
        <v>0.2</v>
      </c>
      <c r="L26" s="17">
        <v>1</v>
      </c>
      <c r="M26" s="1">
        <v>0.14285714285714285</v>
      </c>
      <c r="N26" s="11">
        <v>3.2710663100000001</v>
      </c>
      <c r="O26" s="11">
        <v>0.73959409300000001</v>
      </c>
      <c r="P26" s="11"/>
      <c r="Q26" s="17" t="s">
        <v>27</v>
      </c>
      <c r="R26" s="17">
        <v>5</v>
      </c>
      <c r="S26" s="17">
        <v>1</v>
      </c>
      <c r="T26" s="17">
        <v>3</v>
      </c>
      <c r="U26" s="11">
        <v>2.466212074</v>
      </c>
      <c r="V26" s="11">
        <v>0.63698557200000006</v>
      </c>
      <c r="W26" s="11"/>
      <c r="X26" s="17" t="s">
        <v>27</v>
      </c>
      <c r="Y26" s="17" t="s">
        <v>30</v>
      </c>
      <c r="Z26" s="17">
        <v>1</v>
      </c>
      <c r="AA26" s="17" t="s">
        <v>31</v>
      </c>
      <c r="AB26" s="11">
        <v>0.30571070900000002</v>
      </c>
      <c r="AC26" s="11">
        <v>7.1927430000000001E-2</v>
      </c>
      <c r="AD26" s="11"/>
      <c r="AE26" s="6"/>
    </row>
    <row r="27" spans="2:31" x14ac:dyDescent="0.3">
      <c r="B27" s="5"/>
      <c r="C27" s="17" t="s">
        <v>28</v>
      </c>
      <c r="D27" s="17">
        <v>5</v>
      </c>
      <c r="E27" s="17" t="s">
        <v>8</v>
      </c>
      <c r="F27" s="17">
        <v>1</v>
      </c>
      <c r="G27" s="11">
        <v>1.185631101</v>
      </c>
      <c r="H27" s="11">
        <v>0.27895456499999999</v>
      </c>
      <c r="I27" s="11"/>
      <c r="J27" s="17" t="s">
        <v>28</v>
      </c>
      <c r="K27" s="17">
        <v>2</v>
      </c>
      <c r="L27" s="17">
        <v>7</v>
      </c>
      <c r="M27" s="17">
        <v>1</v>
      </c>
      <c r="N27" s="11">
        <v>0.41491326699999997</v>
      </c>
      <c r="O27" s="11">
        <v>9.3812650999999997E-2</v>
      </c>
      <c r="P27" s="11"/>
      <c r="Q27" s="17" t="s">
        <v>28</v>
      </c>
      <c r="R27" s="17">
        <v>3</v>
      </c>
      <c r="S27" s="17" t="s">
        <v>8</v>
      </c>
      <c r="T27" s="17">
        <v>1</v>
      </c>
      <c r="U27" s="11">
        <v>1</v>
      </c>
      <c r="V27" s="11">
        <v>0.25828499399999999</v>
      </c>
      <c r="W27" s="11"/>
      <c r="X27" s="17" t="s">
        <v>28</v>
      </c>
      <c r="Y27" s="17" t="s">
        <v>8</v>
      </c>
      <c r="Z27" s="17">
        <v>5</v>
      </c>
      <c r="AA27" s="17">
        <v>1</v>
      </c>
      <c r="AB27" s="11">
        <v>1.185631101</v>
      </c>
      <c r="AC27" s="11">
        <v>0.27895456499999999</v>
      </c>
      <c r="AD27" s="11"/>
      <c r="AE27" s="6"/>
    </row>
    <row r="28" spans="2:31" x14ac:dyDescent="0.3">
      <c r="B28" s="5"/>
      <c r="C28" s="11"/>
      <c r="D28" s="11">
        <v>13</v>
      </c>
      <c r="E28" s="11">
        <v>1.48</v>
      </c>
      <c r="F28" s="11">
        <v>4.2</v>
      </c>
      <c r="G28" s="11"/>
      <c r="H28" s="11"/>
      <c r="I28" s="11"/>
      <c r="J28" s="11"/>
      <c r="K28" s="11">
        <v>6.5</v>
      </c>
      <c r="L28" s="11">
        <v>1.34</v>
      </c>
      <c r="M28" s="11">
        <v>10</v>
      </c>
      <c r="N28" s="11"/>
      <c r="O28" s="11"/>
      <c r="P28" s="11"/>
      <c r="Q28" s="11"/>
      <c r="R28" s="11">
        <v>9</v>
      </c>
      <c r="S28" s="11">
        <v>1.53</v>
      </c>
      <c r="T28" s="11">
        <v>4.33</v>
      </c>
      <c r="U28" s="11"/>
      <c r="V28" s="11"/>
      <c r="W28" s="11"/>
      <c r="X28" s="11"/>
      <c r="Y28" s="11">
        <v>1.48</v>
      </c>
      <c r="Z28" s="11">
        <v>13</v>
      </c>
      <c r="AA28" s="11">
        <v>4.2</v>
      </c>
      <c r="AB28" s="11"/>
      <c r="AC28" s="11"/>
      <c r="AD28" s="11"/>
      <c r="AE28" s="6"/>
    </row>
    <row r="29" spans="2:31" x14ac:dyDescent="0.3">
      <c r="B29" s="5"/>
      <c r="C29" s="11"/>
      <c r="D29" s="11"/>
      <c r="E29" s="11"/>
      <c r="F29" s="11"/>
      <c r="G29" s="11">
        <v>4.2502659869999997</v>
      </c>
      <c r="H29" s="11"/>
      <c r="I29" s="11"/>
      <c r="J29" s="11"/>
      <c r="K29" s="11"/>
      <c r="L29" s="11"/>
      <c r="M29" s="11"/>
      <c r="N29" s="11">
        <v>4.4227858769999999</v>
      </c>
      <c r="O29" s="11"/>
      <c r="P29" s="11"/>
      <c r="Q29" s="11"/>
      <c r="R29" s="11"/>
      <c r="S29" s="11"/>
      <c r="T29" s="11"/>
      <c r="U29" s="11">
        <v>3.8716922070000002</v>
      </c>
      <c r="V29" s="11"/>
      <c r="W29" s="11"/>
      <c r="X29" s="11"/>
      <c r="Y29" s="11"/>
      <c r="Z29" s="11"/>
      <c r="AA29" s="11"/>
      <c r="AB29" s="11">
        <v>4.2502659869999997</v>
      </c>
      <c r="AC29" s="11"/>
      <c r="AD29" s="11"/>
      <c r="AE29" s="6"/>
    </row>
    <row r="30" spans="2:31" x14ac:dyDescent="0.3">
      <c r="B30" s="5"/>
      <c r="C30" s="11"/>
      <c r="D30" s="11" t="s">
        <v>12</v>
      </c>
      <c r="E30" s="11">
        <v>3.0648875800000002</v>
      </c>
      <c r="F30" s="11"/>
      <c r="G30" s="11"/>
      <c r="H30" s="11"/>
      <c r="I30" s="11"/>
      <c r="J30" s="11"/>
      <c r="K30" s="11" t="s">
        <v>12</v>
      </c>
      <c r="L30" s="11">
        <v>3.0141518820000002</v>
      </c>
      <c r="M30" s="11"/>
      <c r="N30" s="11"/>
      <c r="O30" s="11"/>
      <c r="P30" s="11"/>
      <c r="Q30" s="11"/>
      <c r="R30" s="11" t="s">
        <v>12</v>
      </c>
      <c r="S30" s="11">
        <v>3.0385110910000002</v>
      </c>
      <c r="T30" s="11"/>
      <c r="U30" s="11"/>
      <c r="V30" s="11"/>
      <c r="W30" s="11"/>
      <c r="X30" s="11"/>
      <c r="Y30" s="11" t="s">
        <v>12</v>
      </c>
      <c r="Z30" s="11">
        <v>3.0648875800000002</v>
      </c>
      <c r="AA30" s="11"/>
      <c r="AB30" s="11"/>
      <c r="AC30" s="11"/>
      <c r="AD30" s="11"/>
      <c r="AE30" s="6"/>
    </row>
    <row r="31" spans="2:31" x14ac:dyDescent="0.3">
      <c r="B31" s="5"/>
      <c r="C31" s="11"/>
      <c r="D31" s="11" t="s">
        <v>13</v>
      </c>
      <c r="E31" s="11">
        <v>0.57999999999999996</v>
      </c>
      <c r="F31" s="11"/>
      <c r="G31" s="11"/>
      <c r="H31" s="11"/>
      <c r="I31" s="11"/>
      <c r="J31" s="11"/>
      <c r="K31" s="11" t="s">
        <v>13</v>
      </c>
      <c r="L31" s="11">
        <v>0.57999999999999996</v>
      </c>
      <c r="M31" s="11"/>
      <c r="N31" s="11"/>
      <c r="O31" s="11"/>
      <c r="P31" s="11"/>
      <c r="Q31" s="11"/>
      <c r="R31" s="11" t="s">
        <v>13</v>
      </c>
      <c r="S31" s="11">
        <v>0.57999999999999996</v>
      </c>
      <c r="T31" s="11"/>
      <c r="U31" s="11"/>
      <c r="V31" s="11"/>
      <c r="W31" s="11"/>
      <c r="X31" s="11"/>
      <c r="Y31" s="11" t="s">
        <v>13</v>
      </c>
      <c r="Z31" s="11">
        <v>0.57999999999999996</v>
      </c>
      <c r="AA31" s="11"/>
      <c r="AB31" s="11"/>
      <c r="AC31" s="11"/>
      <c r="AD31" s="11"/>
      <c r="AE31" s="6"/>
    </row>
    <row r="32" spans="2:31" x14ac:dyDescent="0.3">
      <c r="B32" s="5"/>
      <c r="C32" s="11"/>
      <c r="D32" s="11" t="s">
        <v>32</v>
      </c>
      <c r="E32" s="11">
        <v>3.244379E-2</v>
      </c>
      <c r="F32" s="11"/>
      <c r="G32" s="11"/>
      <c r="H32" s="11"/>
      <c r="I32" s="11"/>
      <c r="J32" s="11"/>
      <c r="K32" s="11" t="s">
        <v>32</v>
      </c>
      <c r="L32" s="11">
        <v>7.0759409999999997E-3</v>
      </c>
      <c r="M32" s="11"/>
      <c r="N32" s="11"/>
      <c r="O32" s="11"/>
      <c r="P32" s="11"/>
      <c r="Q32" s="11"/>
      <c r="R32" s="11" t="s">
        <v>32</v>
      </c>
      <c r="S32" s="11">
        <v>1.9255544999999999E-2</v>
      </c>
      <c r="T32" s="11"/>
      <c r="U32" s="11"/>
      <c r="V32" s="11"/>
      <c r="W32" s="11"/>
      <c r="X32" s="11"/>
      <c r="Y32" s="11" t="s">
        <v>32</v>
      </c>
      <c r="Z32" s="11">
        <v>3.244379E-2</v>
      </c>
      <c r="AA32" s="11"/>
      <c r="AB32" s="11"/>
      <c r="AC32" s="11"/>
      <c r="AD32" s="11"/>
      <c r="AE32" s="6"/>
    </row>
    <row r="33" spans="2:31" x14ac:dyDescent="0.3">
      <c r="B33" s="5"/>
      <c r="C33" s="11"/>
      <c r="D33" s="11" t="s">
        <v>33</v>
      </c>
      <c r="E33" s="11">
        <v>5.5937568999999999E-2</v>
      </c>
      <c r="F33" s="11" t="s">
        <v>16</v>
      </c>
      <c r="G33" s="11"/>
      <c r="H33" s="11"/>
      <c r="I33" s="11"/>
      <c r="J33" s="11"/>
      <c r="K33" s="11" t="s">
        <v>33</v>
      </c>
      <c r="L33" s="11">
        <v>1.2199898000000001E-2</v>
      </c>
      <c r="M33" s="11" t="s">
        <v>16</v>
      </c>
      <c r="N33" s="11"/>
      <c r="O33" s="11"/>
      <c r="P33" s="11"/>
      <c r="Q33" s="11"/>
      <c r="R33" s="11" t="s">
        <v>33</v>
      </c>
      <c r="S33" s="11">
        <v>3.3199215999999997E-2</v>
      </c>
      <c r="T33" s="11" t="s">
        <v>16</v>
      </c>
      <c r="U33" s="11"/>
      <c r="V33" s="11"/>
      <c r="W33" s="11"/>
      <c r="X33" s="11"/>
      <c r="Y33" s="11" t="s">
        <v>33</v>
      </c>
      <c r="Z33" s="11">
        <v>5.5937568999999999E-2</v>
      </c>
      <c r="AA33" s="11" t="s">
        <v>16</v>
      </c>
      <c r="AB33" s="11"/>
      <c r="AC33" s="11"/>
      <c r="AD33" s="11"/>
      <c r="AE33" s="6"/>
    </row>
    <row r="34" spans="2:31" x14ac:dyDescent="0.3">
      <c r="B34" s="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6"/>
    </row>
    <row r="35" spans="2:31" x14ac:dyDescent="0.3">
      <c r="B35" s="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6"/>
    </row>
    <row r="36" spans="2:31" x14ac:dyDescent="0.3">
      <c r="B36" s="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6"/>
    </row>
    <row r="37" spans="2:31" x14ac:dyDescent="0.3">
      <c r="B37" s="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6"/>
    </row>
    <row r="38" spans="2:31" ht="15" thickBot="1" x14ac:dyDescent="0.3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</row>
    <row r="39" spans="2:31" ht="15" thickBot="1" x14ac:dyDescent="0.35"/>
    <row r="40" spans="2:31" ht="15" thickBot="1" x14ac:dyDescent="0.3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</row>
    <row r="41" spans="2:31" x14ac:dyDescent="0.3">
      <c r="B41" s="5"/>
      <c r="C41" s="11"/>
      <c r="D41" s="2"/>
      <c r="E41" s="3" t="s">
        <v>34</v>
      </c>
      <c r="F41" s="3"/>
      <c r="G41" s="3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" t="s">
        <v>18</v>
      </c>
      <c r="U41" s="4">
        <f>H48*H3+O48*H4+V48*H5+AC48*H2</f>
        <v>0.14654346989982164</v>
      </c>
      <c r="V41" s="11"/>
      <c r="W41" s="11"/>
      <c r="X41" s="11"/>
      <c r="Y41" s="11"/>
      <c r="Z41" s="11"/>
      <c r="AA41" s="11"/>
      <c r="AB41" s="11"/>
      <c r="AC41" s="11"/>
      <c r="AD41" s="11"/>
      <c r="AE41" s="6"/>
    </row>
    <row r="42" spans="2:31" ht="15" thickBot="1" x14ac:dyDescent="0.35">
      <c r="B42" s="5"/>
      <c r="C42" s="11"/>
      <c r="D42" s="7"/>
      <c r="E42" s="8"/>
      <c r="F42" s="8"/>
      <c r="G42" s="8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5" t="s">
        <v>19</v>
      </c>
      <c r="U42" s="6">
        <f>H49*H3+O49*H4+V49*H5+AC49*H2</f>
        <v>0.50973808358760486</v>
      </c>
      <c r="V42" s="11"/>
      <c r="W42" s="11"/>
      <c r="X42" s="11"/>
      <c r="Y42" s="11"/>
      <c r="Z42" s="11"/>
      <c r="AA42" s="11"/>
      <c r="AB42" s="11"/>
      <c r="AC42" s="11"/>
      <c r="AD42" s="11"/>
      <c r="AE42" s="6"/>
    </row>
    <row r="43" spans="2:31" ht="15" thickBot="1" x14ac:dyDescent="0.35">
      <c r="B43" s="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7" t="s">
        <v>20</v>
      </c>
      <c r="U43" s="9">
        <f>H50*H3+O50*H4+V50*H5+AC50*H2</f>
        <v>0.34371844651257349</v>
      </c>
      <c r="V43" s="11"/>
      <c r="W43" s="11"/>
      <c r="X43" s="11"/>
      <c r="Y43" s="11"/>
      <c r="Z43" s="11"/>
      <c r="AA43" s="11"/>
      <c r="AB43" s="11"/>
      <c r="AC43" s="11"/>
      <c r="AD43" s="11"/>
      <c r="AE43" s="6"/>
    </row>
    <row r="44" spans="2:31" x14ac:dyDescent="0.3">
      <c r="B44" s="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6"/>
    </row>
    <row r="45" spans="2:31" x14ac:dyDescent="0.3">
      <c r="B45" s="5"/>
      <c r="C45" s="11"/>
      <c r="D45" s="11" t="s">
        <v>9</v>
      </c>
      <c r="E45" s="11"/>
      <c r="F45" s="11"/>
      <c r="G45" s="11" t="s">
        <v>21</v>
      </c>
      <c r="H45" s="11"/>
      <c r="I45" s="11"/>
      <c r="J45" s="11"/>
      <c r="K45" s="11" t="s">
        <v>10</v>
      </c>
      <c r="L45" s="11"/>
      <c r="M45" s="11" t="s">
        <v>22</v>
      </c>
      <c r="N45" s="11"/>
      <c r="O45" s="11"/>
      <c r="P45" s="11"/>
      <c r="Q45" s="11"/>
      <c r="R45" s="11"/>
      <c r="S45" s="11" t="s">
        <v>11</v>
      </c>
      <c r="T45" s="11"/>
      <c r="U45" s="11" t="s">
        <v>23</v>
      </c>
      <c r="V45" s="11"/>
      <c r="W45" s="11"/>
      <c r="X45" s="11"/>
      <c r="Y45" s="11"/>
      <c r="Z45" s="11" t="s">
        <v>24</v>
      </c>
      <c r="AA45" s="11"/>
      <c r="AB45" s="11" t="s">
        <v>25</v>
      </c>
      <c r="AC45" s="11"/>
      <c r="AD45" s="11"/>
      <c r="AE45" s="6"/>
    </row>
    <row r="46" spans="2:31" x14ac:dyDescent="0.3">
      <c r="B46" s="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6"/>
    </row>
    <row r="47" spans="2:31" x14ac:dyDescent="0.3">
      <c r="B47" s="5"/>
      <c r="C47" s="18"/>
      <c r="D47" s="18" t="s">
        <v>26</v>
      </c>
      <c r="E47" s="18" t="s">
        <v>27</v>
      </c>
      <c r="F47" s="18" t="s">
        <v>28</v>
      </c>
      <c r="G47" s="11" t="s">
        <v>4</v>
      </c>
      <c r="H47" s="11" t="s">
        <v>29</v>
      </c>
      <c r="I47" s="11"/>
      <c r="J47" s="18"/>
      <c r="K47" s="18" t="s">
        <v>26</v>
      </c>
      <c r="L47" s="18" t="s">
        <v>27</v>
      </c>
      <c r="M47" s="18" t="s">
        <v>28</v>
      </c>
      <c r="N47" s="11" t="s">
        <v>4</v>
      </c>
      <c r="O47" s="11" t="s">
        <v>29</v>
      </c>
      <c r="P47" s="11"/>
      <c r="Q47" s="18"/>
      <c r="R47" s="18" t="s">
        <v>26</v>
      </c>
      <c r="S47" s="18" t="s">
        <v>27</v>
      </c>
      <c r="T47" s="18" t="s">
        <v>28</v>
      </c>
      <c r="U47" s="11" t="s">
        <v>4</v>
      </c>
      <c r="V47" s="11" t="s">
        <v>29</v>
      </c>
      <c r="W47" s="11"/>
      <c r="X47" s="18"/>
      <c r="Y47" s="18" t="s">
        <v>26</v>
      </c>
      <c r="Z47" s="18" t="s">
        <v>27</v>
      </c>
      <c r="AA47" s="18" t="s">
        <v>28</v>
      </c>
      <c r="AB47" s="11" t="s">
        <v>4</v>
      </c>
      <c r="AC47" s="11" t="s">
        <v>29</v>
      </c>
      <c r="AD47" s="11"/>
      <c r="AE47" s="6"/>
    </row>
    <row r="48" spans="2:31" x14ac:dyDescent="0.3">
      <c r="B48" s="5"/>
      <c r="C48" s="18" t="s">
        <v>26</v>
      </c>
      <c r="D48" s="19">
        <v>1</v>
      </c>
      <c r="E48" s="19">
        <v>0.16666666666666666</v>
      </c>
      <c r="F48" s="19">
        <v>0.25</v>
      </c>
      <c r="G48" s="11">
        <f>GEOMEAN(D48:F48)</f>
        <v>0.34668063717531733</v>
      </c>
      <c r="H48" s="16">
        <f>G48/G52</f>
        <v>8.522004546236267E-2</v>
      </c>
      <c r="I48" s="11"/>
      <c r="J48" s="18" t="s">
        <v>26</v>
      </c>
      <c r="K48" s="19">
        <v>1</v>
      </c>
      <c r="L48" s="19">
        <v>5</v>
      </c>
      <c r="M48" s="19">
        <v>0.5</v>
      </c>
      <c r="N48" s="11">
        <f>GEOMEAN(K48:M48)</f>
        <v>1.3572088082974534</v>
      </c>
      <c r="O48" s="16">
        <f>N48/N52</f>
        <v>0.34199825224913244</v>
      </c>
      <c r="P48" s="11"/>
      <c r="Q48" s="18" t="s">
        <v>26</v>
      </c>
      <c r="R48" s="17">
        <v>1</v>
      </c>
      <c r="S48" s="19">
        <v>0.16666666666666666</v>
      </c>
      <c r="T48" s="19">
        <v>0.25</v>
      </c>
      <c r="U48" s="11">
        <f>GEOMEAN(R48:T48)</f>
        <v>0.34668063717531733</v>
      </c>
      <c r="V48" s="16">
        <f>U48/U52</f>
        <v>8.522004546236267E-2</v>
      </c>
      <c r="W48" s="11"/>
      <c r="X48" s="18" t="s">
        <v>26</v>
      </c>
      <c r="Y48" s="19">
        <v>1</v>
      </c>
      <c r="Z48" s="19">
        <v>0.16666666666666666</v>
      </c>
      <c r="AA48" s="19">
        <v>0.25</v>
      </c>
      <c r="AB48" s="11">
        <f>GEOMEAN(Y48:AA48)</f>
        <v>0.34668063717531733</v>
      </c>
      <c r="AC48" s="16">
        <f>AB48/AB52</f>
        <v>8.522004546236267E-2</v>
      </c>
      <c r="AD48" s="11"/>
      <c r="AE48" s="6"/>
    </row>
    <row r="49" spans="2:31" x14ac:dyDescent="0.3">
      <c r="B49" s="5"/>
      <c r="C49" s="18" t="s">
        <v>27</v>
      </c>
      <c r="D49" s="20">
        <v>6</v>
      </c>
      <c r="E49" s="19">
        <v>1</v>
      </c>
      <c r="F49" s="20">
        <v>3</v>
      </c>
      <c r="G49" s="11">
        <f>GEOMEAN(D49:F49)</f>
        <v>2.6207413942088964</v>
      </c>
      <c r="H49" s="16">
        <f>G49/G52</f>
        <v>0.64422317490617276</v>
      </c>
      <c r="I49" s="11"/>
      <c r="J49" s="18" t="s">
        <v>27</v>
      </c>
      <c r="K49" s="20">
        <v>0.2</v>
      </c>
      <c r="L49" s="19">
        <v>1</v>
      </c>
      <c r="M49" s="20">
        <v>0.16666666666666666</v>
      </c>
      <c r="N49" s="11">
        <f>GEOMEAN(K49:M49)</f>
        <v>0.32182979486854324</v>
      </c>
      <c r="O49" s="16">
        <f>N49/N52</f>
        <v>8.1096752904816174E-2</v>
      </c>
      <c r="P49" s="11"/>
      <c r="Q49" s="18" t="s">
        <v>27</v>
      </c>
      <c r="R49" s="17">
        <v>6</v>
      </c>
      <c r="S49" s="17">
        <v>1</v>
      </c>
      <c r="T49" s="17">
        <v>3</v>
      </c>
      <c r="U49" s="11">
        <f>GEOMEAN(R49:T49)</f>
        <v>2.6207413942088964</v>
      </c>
      <c r="V49" s="16">
        <f>U49/U52</f>
        <v>0.64422317490617276</v>
      </c>
      <c r="W49" s="11"/>
      <c r="X49" s="18" t="s">
        <v>27</v>
      </c>
      <c r="Y49" s="20">
        <v>6</v>
      </c>
      <c r="Z49" s="19">
        <v>1</v>
      </c>
      <c r="AA49" s="20">
        <v>3</v>
      </c>
      <c r="AB49" s="11">
        <f>GEOMEAN(Y49:AA49)</f>
        <v>2.6207413942088964</v>
      </c>
      <c r="AC49" s="16">
        <f>AB49/AB52</f>
        <v>0.64422317490617276</v>
      </c>
      <c r="AD49" s="11"/>
      <c r="AE49" s="6"/>
    </row>
    <row r="50" spans="2:31" x14ac:dyDescent="0.3">
      <c r="B50" s="5"/>
      <c r="C50" s="18" t="s">
        <v>28</v>
      </c>
      <c r="D50" s="19">
        <v>4</v>
      </c>
      <c r="E50" s="19">
        <v>0.33333333333333331</v>
      </c>
      <c r="F50" s="19">
        <v>1</v>
      </c>
      <c r="G50" s="11">
        <f>GEOMEAN(D50:F50)</f>
        <v>1.1006424162982089</v>
      </c>
      <c r="H50" s="16">
        <f>G50/G52</f>
        <v>0.27055677963146463</v>
      </c>
      <c r="I50" s="11"/>
      <c r="J50" s="18" t="s">
        <v>28</v>
      </c>
      <c r="K50" s="19">
        <v>2</v>
      </c>
      <c r="L50" s="19">
        <v>6</v>
      </c>
      <c r="M50" s="19">
        <v>1</v>
      </c>
      <c r="N50" s="11">
        <f>GEOMEAN(K50:M50)</f>
        <v>2.2894284851066637</v>
      </c>
      <c r="O50" s="16">
        <f>N50/N52</f>
        <v>0.5769049948460514</v>
      </c>
      <c r="P50" s="11"/>
      <c r="Q50" s="18" t="s">
        <v>28</v>
      </c>
      <c r="R50" s="17">
        <v>4</v>
      </c>
      <c r="S50" s="19">
        <v>0.33333333333333331</v>
      </c>
      <c r="T50" s="17">
        <v>1</v>
      </c>
      <c r="U50" s="11">
        <f>GEOMEAN(R50:T50)</f>
        <v>1.1006424162982089</v>
      </c>
      <c r="V50" s="16">
        <f>U50/U52</f>
        <v>0.27055677963146463</v>
      </c>
      <c r="W50" s="11"/>
      <c r="X50" s="18" t="s">
        <v>28</v>
      </c>
      <c r="Y50" s="19">
        <v>4</v>
      </c>
      <c r="Z50" s="19">
        <v>0.33333333333333331</v>
      </c>
      <c r="AA50" s="19">
        <v>1</v>
      </c>
      <c r="AB50" s="11">
        <f>GEOMEAN(Y50:AA50)</f>
        <v>1.1006424162982089</v>
      </c>
      <c r="AC50" s="16">
        <f>AB50/AB52</f>
        <v>0.27055677963146463</v>
      </c>
      <c r="AD50" s="11"/>
      <c r="AE50" s="6"/>
    </row>
    <row r="51" spans="2:31" x14ac:dyDescent="0.3">
      <c r="B51" s="5"/>
      <c r="C51" s="14"/>
      <c r="D51" s="13">
        <f>SUM(D48:D50)</f>
        <v>11</v>
      </c>
      <c r="E51" s="15">
        <f>SUM(E48:E50)</f>
        <v>1.5</v>
      </c>
      <c r="F51" s="15">
        <f>SUM(F48:F50)</f>
        <v>4.25</v>
      </c>
      <c r="G51" s="11"/>
      <c r="H51" s="11"/>
      <c r="I51" s="11"/>
      <c r="J51" s="14"/>
      <c r="K51" s="15">
        <f>SUM(K48:K50)</f>
        <v>3.2</v>
      </c>
      <c r="L51" s="15">
        <f>SUM(L48:L50)</f>
        <v>12</v>
      </c>
      <c r="M51" s="15">
        <f>SUM(M48:M50)</f>
        <v>1.6666666666666665</v>
      </c>
      <c r="N51" s="11"/>
      <c r="O51" s="11"/>
      <c r="P51" s="11"/>
      <c r="Q51" s="14"/>
      <c r="R51" s="13">
        <f>SUM(R48:R50)</f>
        <v>11</v>
      </c>
      <c r="S51" s="15">
        <f>SUM(S48:S50)</f>
        <v>1.5</v>
      </c>
      <c r="T51" s="15">
        <f>SUM(T48:T50)</f>
        <v>4.25</v>
      </c>
      <c r="U51" s="11"/>
      <c r="V51" s="11"/>
      <c r="W51" s="11"/>
      <c r="X51" s="11"/>
      <c r="Y51" s="10">
        <f>SUM(Y48:Y50)</f>
        <v>11</v>
      </c>
      <c r="Z51" s="12">
        <f>SUM(Z48:Z50)</f>
        <v>1.5</v>
      </c>
      <c r="AA51" s="12">
        <f>SUM(AA48:AA50)</f>
        <v>4.25</v>
      </c>
      <c r="AB51" s="11"/>
      <c r="AC51" s="11"/>
      <c r="AD51" s="11"/>
      <c r="AE51" s="6"/>
    </row>
    <row r="52" spans="2:31" x14ac:dyDescent="0.3">
      <c r="B52" s="5"/>
      <c r="C52" s="11"/>
      <c r="D52" s="11"/>
      <c r="E52" s="12"/>
      <c r="F52" s="12"/>
      <c r="G52" s="11">
        <f>SUM(G48:G50)</f>
        <v>4.0680644476824224</v>
      </c>
      <c r="H52" s="11"/>
      <c r="I52" s="11"/>
      <c r="J52" s="11"/>
      <c r="K52" s="11"/>
      <c r="L52" s="12"/>
      <c r="M52" s="12"/>
      <c r="N52" s="11">
        <f>SUM(N48:N50)</f>
        <v>3.9684670882726603</v>
      </c>
      <c r="O52" s="11"/>
      <c r="P52" s="11"/>
      <c r="Q52" s="11"/>
      <c r="R52" s="11"/>
      <c r="S52" s="12"/>
      <c r="T52" s="12"/>
      <c r="U52" s="11">
        <f>SUM(U48:U50)</f>
        <v>4.0680644476824224</v>
      </c>
      <c r="V52" s="11"/>
      <c r="W52" s="11"/>
      <c r="X52" s="11"/>
      <c r="Y52" s="11"/>
      <c r="Z52" s="12"/>
      <c r="AA52" s="12"/>
      <c r="AB52" s="11">
        <f>SUM(AB48:AB50)</f>
        <v>4.0680644476824224</v>
      </c>
      <c r="AC52" s="11"/>
      <c r="AD52" s="11"/>
      <c r="AE52" s="6"/>
    </row>
    <row r="53" spans="2:31" x14ac:dyDescent="0.3">
      <c r="B53" s="5"/>
      <c r="C53" s="11"/>
      <c r="D53" s="11" t="s">
        <v>12</v>
      </c>
      <c r="E53" s="11">
        <f>D51*H48+E51*H49+F51*H50</f>
        <v>3.0536215758789731</v>
      </c>
      <c r="F53" s="11"/>
      <c r="G53" s="11"/>
      <c r="H53" s="11"/>
      <c r="I53" s="11"/>
      <c r="J53" s="11"/>
      <c r="K53" s="11" t="s">
        <v>12</v>
      </c>
      <c r="L53" s="11">
        <f>K51*O48+L51*O49+M51*O50</f>
        <v>3.029063766798437</v>
      </c>
      <c r="M53" s="11"/>
      <c r="N53" s="11"/>
      <c r="O53" s="11"/>
      <c r="P53" s="11"/>
      <c r="Q53" s="11"/>
      <c r="R53" s="11" t="s">
        <v>12</v>
      </c>
      <c r="S53" s="11">
        <f>R51*V48+S51*V49+T51*V50</f>
        <v>3.0536215758789731</v>
      </c>
      <c r="T53" s="11"/>
      <c r="U53" s="11"/>
      <c r="V53" s="11"/>
      <c r="W53" s="11"/>
      <c r="X53" s="11"/>
      <c r="Y53" s="11" t="s">
        <v>12</v>
      </c>
      <c r="Z53" s="11">
        <f>Y51*AC48+Z51*AC49+AA51*AC50</f>
        <v>3.0536215758789731</v>
      </c>
      <c r="AA53" s="11"/>
      <c r="AB53" s="11"/>
      <c r="AC53" s="11"/>
      <c r="AD53" s="11"/>
      <c r="AE53" s="6"/>
    </row>
    <row r="54" spans="2:31" x14ac:dyDescent="0.3">
      <c r="B54" s="5"/>
      <c r="C54" s="11"/>
      <c r="D54" s="11" t="s">
        <v>13</v>
      </c>
      <c r="E54" s="11">
        <v>0.57999999999999996</v>
      </c>
      <c r="F54" s="11"/>
      <c r="G54" s="11"/>
      <c r="H54" s="11"/>
      <c r="I54" s="11"/>
      <c r="J54" s="11"/>
      <c r="K54" s="11" t="s">
        <v>13</v>
      </c>
      <c r="L54" s="11">
        <v>0.57999999999999996</v>
      </c>
      <c r="M54" s="11"/>
      <c r="N54" s="11"/>
      <c r="O54" s="11"/>
      <c r="P54" s="11"/>
      <c r="Q54" s="11"/>
      <c r="R54" s="11" t="s">
        <v>13</v>
      </c>
      <c r="S54" s="11">
        <v>0.57999999999999996</v>
      </c>
      <c r="T54" s="11"/>
      <c r="U54" s="11"/>
      <c r="V54" s="11"/>
      <c r="W54" s="11"/>
      <c r="X54" s="11"/>
      <c r="Y54" s="11" t="s">
        <v>13</v>
      </c>
      <c r="Z54" s="11">
        <v>0.57999999999999996</v>
      </c>
      <c r="AA54" s="11"/>
      <c r="AB54" s="11"/>
      <c r="AC54" s="11"/>
      <c r="AD54" s="11"/>
      <c r="AE54" s="6"/>
    </row>
    <row r="55" spans="2:31" x14ac:dyDescent="0.3">
      <c r="B55" s="5"/>
      <c r="C55" s="11"/>
      <c r="D55" s="11" t="s">
        <v>32</v>
      </c>
      <c r="E55" s="11">
        <f>(E53-3)/2</f>
        <v>2.6810787939486547E-2</v>
      </c>
      <c r="F55" s="11"/>
      <c r="G55" s="11"/>
      <c r="H55" s="11"/>
      <c r="I55" s="11"/>
      <c r="J55" s="11"/>
      <c r="K55" s="11" t="s">
        <v>32</v>
      </c>
      <c r="L55" s="11">
        <f>(L53-3)/2</f>
        <v>1.4531883399218515E-2</v>
      </c>
      <c r="M55" s="11"/>
      <c r="N55" s="11"/>
      <c r="O55" s="11"/>
      <c r="P55" s="11"/>
      <c r="Q55" s="11"/>
      <c r="R55" s="11" t="s">
        <v>32</v>
      </c>
      <c r="S55" s="11">
        <f>(S53-3)/2</f>
        <v>2.6810787939486547E-2</v>
      </c>
      <c r="T55" s="11"/>
      <c r="U55" s="11"/>
      <c r="V55" s="11"/>
      <c r="W55" s="11"/>
      <c r="X55" s="11"/>
      <c r="Y55" s="11" t="s">
        <v>32</v>
      </c>
      <c r="Z55" s="11">
        <f>(Z53-3)/2</f>
        <v>2.6810787939486547E-2</v>
      </c>
      <c r="AA55" s="11"/>
      <c r="AB55" s="11"/>
      <c r="AC55" s="11"/>
      <c r="AD55" s="11"/>
      <c r="AE55" s="6"/>
    </row>
    <row r="56" spans="2:31" x14ac:dyDescent="0.3">
      <c r="B56" s="5"/>
      <c r="C56" s="11"/>
      <c r="D56" s="11" t="s">
        <v>33</v>
      </c>
      <c r="E56" s="11">
        <f>E55/E54</f>
        <v>4.6225496447390602E-2</v>
      </c>
      <c r="F56" s="11" t="s">
        <v>16</v>
      </c>
      <c r="G56" s="11"/>
      <c r="H56" s="11"/>
      <c r="I56" s="11"/>
      <c r="J56" s="11"/>
      <c r="K56" s="11" t="s">
        <v>33</v>
      </c>
      <c r="L56" s="11">
        <f>L55/L54</f>
        <v>2.5054971377962958E-2</v>
      </c>
      <c r="M56" s="11" t="s">
        <v>16</v>
      </c>
      <c r="N56" s="11"/>
      <c r="O56" s="11"/>
      <c r="P56" s="11"/>
      <c r="Q56" s="11"/>
      <c r="R56" s="11" t="s">
        <v>33</v>
      </c>
      <c r="S56" s="11">
        <f>S55/S54</f>
        <v>4.6225496447390602E-2</v>
      </c>
      <c r="T56" s="11" t="s">
        <v>16</v>
      </c>
      <c r="U56" s="11"/>
      <c r="V56" s="11"/>
      <c r="W56" s="11"/>
      <c r="X56" s="11"/>
      <c r="Y56" s="11" t="s">
        <v>33</v>
      </c>
      <c r="Z56" s="11">
        <f>Z55/Z54</f>
        <v>4.6225496447390602E-2</v>
      </c>
      <c r="AA56" s="11" t="s">
        <v>16</v>
      </c>
      <c r="AB56" s="11"/>
      <c r="AC56" s="11"/>
      <c r="AD56" s="11"/>
      <c r="AE56" s="6"/>
    </row>
    <row r="57" spans="2:31" x14ac:dyDescent="0.3">
      <c r="B57" s="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6"/>
    </row>
    <row r="58" spans="2:31" x14ac:dyDescent="0.3">
      <c r="B58" s="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6"/>
    </row>
    <row r="59" spans="2:31" x14ac:dyDescent="0.3">
      <c r="B59" s="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6"/>
    </row>
    <row r="60" spans="2:31" x14ac:dyDescent="0.3">
      <c r="B60" s="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6"/>
    </row>
    <row r="61" spans="2:31" x14ac:dyDescent="0.3">
      <c r="B61" s="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6"/>
    </row>
    <row r="62" spans="2:31" x14ac:dyDescent="0.3">
      <c r="B62" s="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6"/>
    </row>
    <row r="63" spans="2:31" ht="15" thickBot="1" x14ac:dyDescent="0.35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</row>
    <row r="64" spans="2:31" ht="15" thickBot="1" x14ac:dyDescent="0.35"/>
    <row r="65" spans="2:31" ht="15" thickBot="1" x14ac:dyDescent="0.35"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</row>
    <row r="66" spans="2:31" x14ac:dyDescent="0.3">
      <c r="B66" s="5"/>
      <c r="C66" s="11"/>
      <c r="D66" s="2"/>
      <c r="E66" s="3" t="s">
        <v>35</v>
      </c>
      <c r="F66" s="3"/>
      <c r="G66" s="3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" t="s">
        <v>18</v>
      </c>
      <c r="U66" s="4">
        <f>H73*H2+O73*H3+V73*H4+AC73*H5</f>
        <v>0.18288779383219261</v>
      </c>
      <c r="V66" s="11"/>
      <c r="W66" s="11"/>
      <c r="X66" s="11"/>
      <c r="Y66" s="11"/>
      <c r="Z66" s="11"/>
      <c r="AA66" s="11"/>
      <c r="AB66" s="11"/>
      <c r="AC66" s="11"/>
      <c r="AD66" s="11"/>
      <c r="AE66" s="6"/>
    </row>
    <row r="67" spans="2:31" ht="15" thickBot="1" x14ac:dyDescent="0.35">
      <c r="B67" s="5"/>
      <c r="C67" s="11"/>
      <c r="D67" s="7"/>
      <c r="E67" s="8"/>
      <c r="F67" s="8"/>
      <c r="G67" s="8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5" t="s">
        <v>19</v>
      </c>
      <c r="U67" s="6">
        <f>H74*H2+O74*H3+V74*H4+AC74*H5</f>
        <v>0.27783548709948913</v>
      </c>
      <c r="V67" s="11"/>
      <c r="W67" s="11"/>
      <c r="X67" s="11"/>
      <c r="Y67" s="11"/>
      <c r="Z67" s="11"/>
      <c r="AA67" s="11"/>
      <c r="AB67" s="11"/>
      <c r="AC67" s="11"/>
      <c r="AD67" s="11"/>
      <c r="AE67" s="6"/>
    </row>
    <row r="68" spans="2:31" ht="15" thickBot="1" x14ac:dyDescent="0.35">
      <c r="B68" s="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7" t="s">
        <v>20</v>
      </c>
      <c r="U68" s="9">
        <f>H75*H2+O75*H3+V75*H4+AC75*H5</f>
        <v>0.5392767190683182</v>
      </c>
      <c r="V68" s="11"/>
      <c r="W68" s="11"/>
      <c r="X68" s="11"/>
      <c r="Y68" s="11"/>
      <c r="Z68" s="11"/>
      <c r="AA68" s="11"/>
      <c r="AB68" s="11"/>
      <c r="AC68" s="11"/>
      <c r="AD68" s="11"/>
      <c r="AE68" s="6"/>
    </row>
    <row r="69" spans="2:31" x14ac:dyDescent="0.3">
      <c r="B69" s="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6"/>
    </row>
    <row r="70" spans="2:31" x14ac:dyDescent="0.3">
      <c r="B70" s="5"/>
      <c r="C70" s="11"/>
      <c r="D70" s="11" t="s">
        <v>9</v>
      </c>
      <c r="E70" s="11"/>
      <c r="F70" s="11"/>
      <c r="G70" s="11" t="s">
        <v>21</v>
      </c>
      <c r="H70" s="11"/>
      <c r="I70" s="11"/>
      <c r="J70" s="11"/>
      <c r="K70" s="11" t="s">
        <v>10</v>
      </c>
      <c r="L70" s="11"/>
      <c r="M70" s="11" t="s">
        <v>22</v>
      </c>
      <c r="N70" s="11"/>
      <c r="O70" s="11"/>
      <c r="P70" s="11"/>
      <c r="Q70" s="11"/>
      <c r="R70" s="11"/>
      <c r="S70" s="11" t="s">
        <v>11</v>
      </c>
      <c r="T70" s="11"/>
      <c r="U70" s="11" t="s">
        <v>23</v>
      </c>
      <c r="V70" s="11"/>
      <c r="W70" s="11"/>
      <c r="X70" s="11"/>
      <c r="Y70" s="11"/>
      <c r="Z70" s="11" t="s">
        <v>24</v>
      </c>
      <c r="AA70" s="11"/>
      <c r="AB70" s="11" t="s">
        <v>25</v>
      </c>
      <c r="AC70" s="11"/>
      <c r="AD70" s="11"/>
      <c r="AE70" s="6"/>
    </row>
    <row r="71" spans="2:31" x14ac:dyDescent="0.3">
      <c r="B71" s="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6"/>
    </row>
    <row r="72" spans="2:31" x14ac:dyDescent="0.3">
      <c r="B72" s="5"/>
      <c r="C72" s="18"/>
      <c r="D72" s="18" t="s">
        <v>26</v>
      </c>
      <c r="E72" s="18" t="s">
        <v>27</v>
      </c>
      <c r="F72" s="18" t="s">
        <v>28</v>
      </c>
      <c r="G72" s="11" t="s">
        <v>4</v>
      </c>
      <c r="H72" s="11" t="s">
        <v>29</v>
      </c>
      <c r="I72" s="11"/>
      <c r="J72" s="18"/>
      <c r="K72" s="18" t="s">
        <v>26</v>
      </c>
      <c r="L72" s="18" t="s">
        <v>27</v>
      </c>
      <c r="M72" s="18" t="s">
        <v>28</v>
      </c>
      <c r="N72" s="11" t="s">
        <v>4</v>
      </c>
      <c r="O72" s="11" t="s">
        <v>29</v>
      </c>
      <c r="P72" s="11"/>
      <c r="Q72" s="18"/>
      <c r="R72" s="18" t="s">
        <v>26</v>
      </c>
      <c r="S72" s="18" t="s">
        <v>27</v>
      </c>
      <c r="T72" s="18" t="s">
        <v>28</v>
      </c>
      <c r="U72" s="11" t="s">
        <v>4</v>
      </c>
      <c r="V72" s="11" t="s">
        <v>29</v>
      </c>
      <c r="W72" s="11"/>
      <c r="X72" s="18"/>
      <c r="Y72" s="18" t="s">
        <v>26</v>
      </c>
      <c r="Z72" s="18" t="s">
        <v>27</v>
      </c>
      <c r="AA72" s="18" t="s">
        <v>28</v>
      </c>
      <c r="AB72" s="11" t="s">
        <v>4</v>
      </c>
      <c r="AC72" s="11" t="s">
        <v>29</v>
      </c>
      <c r="AD72" s="11"/>
      <c r="AE72" s="6"/>
    </row>
    <row r="73" spans="2:31" x14ac:dyDescent="0.3">
      <c r="B73" s="5"/>
      <c r="C73" s="18" t="s">
        <v>26</v>
      </c>
      <c r="D73" s="19">
        <v>1</v>
      </c>
      <c r="E73" s="19">
        <v>0.16666666666666666</v>
      </c>
      <c r="F73" s="19">
        <v>0.25</v>
      </c>
      <c r="G73" s="11">
        <f>GEOMEAN(D73:F73)</f>
        <v>0.34668063717531733</v>
      </c>
      <c r="H73" s="16">
        <f>G73/G77</f>
        <v>8.522004546236267E-2</v>
      </c>
      <c r="I73" s="11"/>
      <c r="J73" s="18" t="s">
        <v>26</v>
      </c>
      <c r="K73" s="19">
        <v>1</v>
      </c>
      <c r="L73" s="19">
        <v>3</v>
      </c>
      <c r="M73" s="19">
        <v>0.33333333333333331</v>
      </c>
      <c r="N73" s="11">
        <f>GEOMEAN(K73:M73)</f>
        <v>1</v>
      </c>
      <c r="O73" s="16">
        <f>N73/N77</f>
        <v>0.24985553300653499</v>
      </c>
      <c r="P73" s="11"/>
      <c r="Q73" s="18" t="s">
        <v>26</v>
      </c>
      <c r="R73" s="17">
        <v>1</v>
      </c>
      <c r="S73" s="19">
        <v>0.2</v>
      </c>
      <c r="T73" s="19">
        <v>0.2</v>
      </c>
      <c r="U73" s="11">
        <f>GEOMEAN(R73:T73)</f>
        <v>0.3419951893353394</v>
      </c>
      <c r="V73" s="16">
        <f>U73/U77</f>
        <v>9.0909090909090912E-2</v>
      </c>
      <c r="W73" s="11"/>
      <c r="X73" s="18" t="s">
        <v>26</v>
      </c>
      <c r="Y73" s="19">
        <v>1</v>
      </c>
      <c r="Z73" s="19">
        <v>0.16666666666666666</v>
      </c>
      <c r="AA73" s="19">
        <v>0.25</v>
      </c>
      <c r="AB73" s="11">
        <f>GEOMEAN(Y73:AA73)</f>
        <v>0.34668063717531733</v>
      </c>
      <c r="AC73" s="16">
        <f>AB73/AB77</f>
        <v>8.522004546236267E-2</v>
      </c>
      <c r="AD73" s="11"/>
      <c r="AE73" s="6"/>
    </row>
    <row r="74" spans="2:31" x14ac:dyDescent="0.3">
      <c r="B74" s="5"/>
      <c r="C74" s="18" t="s">
        <v>27</v>
      </c>
      <c r="D74" s="20">
        <v>6</v>
      </c>
      <c r="E74" s="19">
        <v>1</v>
      </c>
      <c r="F74" s="20">
        <v>3</v>
      </c>
      <c r="G74" s="11">
        <f>GEOMEAN(D74:F74)</f>
        <v>2.6207413942088964</v>
      </c>
      <c r="H74" s="16">
        <f>G74/G77</f>
        <v>0.64422317490617276</v>
      </c>
      <c r="I74" s="11"/>
      <c r="J74" s="18" t="s">
        <v>27</v>
      </c>
      <c r="K74" s="20">
        <v>0.33333333333333331</v>
      </c>
      <c r="L74" s="19">
        <v>1</v>
      </c>
      <c r="M74" s="20">
        <v>0.16666666666666666</v>
      </c>
      <c r="N74" s="11">
        <f>GEOMEAN(K74:M74)</f>
        <v>0.38157141418444396</v>
      </c>
      <c r="O74" s="16">
        <f>N74/N77</f>
        <v>9.5337729071111571E-2</v>
      </c>
      <c r="P74" s="11"/>
      <c r="Q74" s="18" t="s">
        <v>27</v>
      </c>
      <c r="R74" s="17">
        <v>5</v>
      </c>
      <c r="S74" s="17">
        <v>1</v>
      </c>
      <c r="T74" s="17">
        <v>1</v>
      </c>
      <c r="U74" s="11">
        <f>GEOMEAN(R74:T74)</f>
        <v>1.7099759466766968</v>
      </c>
      <c r="V74" s="16">
        <f>U74/U77</f>
        <v>0.45454545454545453</v>
      </c>
      <c r="W74" s="11"/>
      <c r="X74" s="18" t="s">
        <v>27</v>
      </c>
      <c r="Y74" s="20">
        <v>6</v>
      </c>
      <c r="Z74" s="19">
        <v>1</v>
      </c>
      <c r="AA74" s="20">
        <v>3</v>
      </c>
      <c r="AB74" s="11">
        <f>GEOMEAN(Y74:AA74)</f>
        <v>2.6207413942088964</v>
      </c>
      <c r="AC74" s="16">
        <f>AB74/AB77</f>
        <v>0.64422317490617276</v>
      </c>
      <c r="AD74" s="11"/>
      <c r="AE74" s="6"/>
    </row>
    <row r="75" spans="2:31" x14ac:dyDescent="0.3">
      <c r="B75" s="5"/>
      <c r="C75" s="18" t="s">
        <v>28</v>
      </c>
      <c r="D75" s="19">
        <v>4</v>
      </c>
      <c r="E75" s="19">
        <v>0.33333333333333331</v>
      </c>
      <c r="F75" s="19">
        <v>1</v>
      </c>
      <c r="G75" s="11">
        <f>GEOMEAN(D75:F75)</f>
        <v>1.1006424162982089</v>
      </c>
      <c r="H75" s="16">
        <f>G75/G77</f>
        <v>0.27055677963146463</v>
      </c>
      <c r="I75" s="11"/>
      <c r="J75" s="18" t="s">
        <v>28</v>
      </c>
      <c r="K75" s="19">
        <v>3</v>
      </c>
      <c r="L75" s="19">
        <v>6</v>
      </c>
      <c r="M75" s="19">
        <v>1</v>
      </c>
      <c r="N75" s="11">
        <f>GEOMEAN(K75:M75)</f>
        <v>2.6207413942088964</v>
      </c>
      <c r="O75" s="16">
        <f>N75/N77</f>
        <v>0.65480673792235344</v>
      </c>
      <c r="P75" s="11"/>
      <c r="Q75" s="18" t="s">
        <v>28</v>
      </c>
      <c r="R75" s="17">
        <v>5</v>
      </c>
      <c r="S75" s="19">
        <v>1</v>
      </c>
      <c r="T75" s="17">
        <v>1</v>
      </c>
      <c r="U75" s="11">
        <f>GEOMEAN(R75:T75)</f>
        <v>1.7099759466766968</v>
      </c>
      <c r="V75" s="16">
        <f>U75/U77</f>
        <v>0.45454545454545453</v>
      </c>
      <c r="W75" s="11"/>
      <c r="X75" s="18" t="s">
        <v>28</v>
      </c>
      <c r="Y75" s="19">
        <v>4</v>
      </c>
      <c r="Z75" s="19">
        <v>0.33333333333333331</v>
      </c>
      <c r="AA75" s="19">
        <v>1</v>
      </c>
      <c r="AB75" s="11">
        <f>GEOMEAN(Y75:AA75)</f>
        <v>1.1006424162982089</v>
      </c>
      <c r="AC75" s="16">
        <f>AB75/AB77</f>
        <v>0.27055677963146463</v>
      </c>
      <c r="AD75" s="11"/>
      <c r="AE75" s="6"/>
    </row>
    <row r="76" spans="2:31" x14ac:dyDescent="0.3">
      <c r="B76" s="5"/>
      <c r="C76" s="14"/>
      <c r="D76" s="13">
        <f>SUM(D73:D75)</f>
        <v>11</v>
      </c>
      <c r="E76" s="15">
        <f>SUM(E73:E75)</f>
        <v>1.5</v>
      </c>
      <c r="F76" s="15">
        <f>SUM(F73:F75)</f>
        <v>4.25</v>
      </c>
      <c r="G76" s="11"/>
      <c r="H76" s="11"/>
      <c r="I76" s="11"/>
      <c r="J76" s="14"/>
      <c r="K76" s="15">
        <f>SUM(K73:K75)</f>
        <v>4.333333333333333</v>
      </c>
      <c r="L76" s="15">
        <f>SUM(L73:L75)</f>
        <v>10</v>
      </c>
      <c r="M76" s="15">
        <f>SUM(M73:M75)</f>
        <v>1.5</v>
      </c>
      <c r="N76" s="11"/>
      <c r="O76" s="11"/>
      <c r="P76" s="11"/>
      <c r="Q76" s="14"/>
      <c r="R76" s="13">
        <f>SUM(R73:R75)</f>
        <v>11</v>
      </c>
      <c r="S76" s="15">
        <f>SUM(S73:S75)</f>
        <v>2.2000000000000002</v>
      </c>
      <c r="T76" s="15">
        <f>SUM(T73:T75)</f>
        <v>2.2000000000000002</v>
      </c>
      <c r="U76" s="11"/>
      <c r="V76" s="11"/>
      <c r="W76" s="11"/>
      <c r="X76" s="11"/>
      <c r="Y76" s="10">
        <f>SUM(Y73:Y75)</f>
        <v>11</v>
      </c>
      <c r="Z76" s="12">
        <f>SUM(Z73:Z75)</f>
        <v>1.5</v>
      </c>
      <c r="AA76" s="12">
        <f>SUM(AA73:AA75)</f>
        <v>4.25</v>
      </c>
      <c r="AB76" s="11"/>
      <c r="AC76" s="11"/>
      <c r="AD76" s="11"/>
      <c r="AE76" s="6"/>
    </row>
    <row r="77" spans="2:31" x14ac:dyDescent="0.3">
      <c r="B77" s="5"/>
      <c r="C77" s="11"/>
      <c r="D77" s="11"/>
      <c r="E77" s="12"/>
      <c r="F77" s="12"/>
      <c r="G77" s="11">
        <f>SUM(G73:G75)</f>
        <v>4.0680644476824224</v>
      </c>
      <c r="H77" s="11"/>
      <c r="I77" s="11"/>
      <c r="J77" s="11"/>
      <c r="K77" s="11"/>
      <c r="L77" s="12"/>
      <c r="M77" s="12"/>
      <c r="N77" s="11">
        <f>SUM(N73:N75)</f>
        <v>4.0023128083933406</v>
      </c>
      <c r="O77" s="11"/>
      <c r="P77" s="11"/>
      <c r="Q77" s="11"/>
      <c r="R77" s="11"/>
      <c r="S77" s="12"/>
      <c r="T77" s="12"/>
      <c r="U77" s="11">
        <f>SUM(U73:U75)</f>
        <v>3.7619470826887333</v>
      </c>
      <c r="V77" s="11"/>
      <c r="W77" s="11"/>
      <c r="X77" s="11"/>
      <c r="Y77" s="11"/>
      <c r="Z77" s="12"/>
      <c r="AA77" s="12"/>
      <c r="AB77" s="11">
        <f>SUM(AB73:AB75)</f>
        <v>4.0680644476824224</v>
      </c>
      <c r="AC77" s="11"/>
      <c r="AD77" s="11"/>
      <c r="AE77" s="6"/>
    </row>
    <row r="78" spans="2:31" x14ac:dyDescent="0.3">
      <c r="B78" s="5"/>
      <c r="C78" s="11"/>
      <c r="D78" s="11" t="s">
        <v>12</v>
      </c>
      <c r="E78" s="11">
        <f>D76*H73+E76*H74+F76*H75</f>
        <v>3.0536215758789731</v>
      </c>
      <c r="F78" s="11"/>
      <c r="G78" s="11"/>
      <c r="H78" s="11"/>
      <c r="I78" s="11"/>
      <c r="J78" s="11"/>
      <c r="K78" s="11" t="s">
        <v>12</v>
      </c>
      <c r="L78" s="11">
        <f>K76*O73+L76*O74+M76*O75</f>
        <v>3.0182947072896309</v>
      </c>
      <c r="M78" s="11"/>
      <c r="N78" s="11"/>
      <c r="O78" s="11"/>
      <c r="P78" s="11"/>
      <c r="Q78" s="11"/>
      <c r="R78" s="11" t="s">
        <v>12</v>
      </c>
      <c r="S78" s="11">
        <f>R76*V73+S76*V74+T76*V75</f>
        <v>3</v>
      </c>
      <c r="T78" s="11"/>
      <c r="U78" s="11"/>
      <c r="V78" s="11"/>
      <c r="W78" s="11"/>
      <c r="X78" s="11"/>
      <c r="Y78" s="11" t="s">
        <v>12</v>
      </c>
      <c r="Z78" s="11">
        <f>Y76*AC73+Z76*AC74+AA76*AC75</f>
        <v>3.0536215758789731</v>
      </c>
      <c r="AA78" s="11"/>
      <c r="AB78" s="11"/>
      <c r="AC78" s="11"/>
      <c r="AD78" s="11"/>
      <c r="AE78" s="6"/>
    </row>
    <row r="79" spans="2:31" x14ac:dyDescent="0.3">
      <c r="B79" s="5"/>
      <c r="C79" s="11"/>
      <c r="D79" s="11" t="s">
        <v>13</v>
      </c>
      <c r="E79" s="11">
        <v>0.57999999999999996</v>
      </c>
      <c r="F79" s="11"/>
      <c r="G79" s="11"/>
      <c r="H79" s="11"/>
      <c r="I79" s="11"/>
      <c r="J79" s="11"/>
      <c r="K79" s="11" t="s">
        <v>13</v>
      </c>
      <c r="L79" s="11">
        <v>0.57999999999999996</v>
      </c>
      <c r="M79" s="11"/>
      <c r="N79" s="11"/>
      <c r="O79" s="11"/>
      <c r="P79" s="11"/>
      <c r="Q79" s="11"/>
      <c r="R79" s="11" t="s">
        <v>13</v>
      </c>
      <c r="S79" s="11">
        <v>0.57999999999999996</v>
      </c>
      <c r="T79" s="11"/>
      <c r="U79" s="11"/>
      <c r="V79" s="11"/>
      <c r="W79" s="11"/>
      <c r="X79" s="11"/>
      <c r="Y79" s="11" t="s">
        <v>13</v>
      </c>
      <c r="Z79" s="11">
        <v>0.57999999999999996</v>
      </c>
      <c r="AA79" s="11"/>
      <c r="AB79" s="11"/>
      <c r="AC79" s="11"/>
      <c r="AD79" s="11"/>
      <c r="AE79" s="6"/>
    </row>
    <row r="80" spans="2:31" x14ac:dyDescent="0.3">
      <c r="B80" s="5"/>
      <c r="C80" s="11"/>
      <c r="D80" s="11" t="s">
        <v>32</v>
      </c>
      <c r="E80" s="11">
        <f>(E78-3)/2</f>
        <v>2.6810787939486547E-2</v>
      </c>
      <c r="F80" s="11"/>
      <c r="G80" s="11"/>
      <c r="H80" s="11"/>
      <c r="I80" s="11"/>
      <c r="J80" s="11"/>
      <c r="K80" s="11" t="s">
        <v>32</v>
      </c>
      <c r="L80" s="11">
        <f>(L78-3)/2</f>
        <v>9.147353644815448E-3</v>
      </c>
      <c r="M80" s="11"/>
      <c r="N80" s="11"/>
      <c r="O80" s="11"/>
      <c r="P80" s="11"/>
      <c r="Q80" s="11"/>
      <c r="R80" s="11" t="s">
        <v>32</v>
      </c>
      <c r="S80" s="11">
        <f>(S78-3)/2</f>
        <v>0</v>
      </c>
      <c r="T80" s="11"/>
      <c r="U80" s="11"/>
      <c r="V80" s="11"/>
      <c r="W80" s="11"/>
      <c r="X80" s="11"/>
      <c r="Y80" s="11" t="s">
        <v>32</v>
      </c>
      <c r="Z80" s="11">
        <f>(Z78-3)/2</f>
        <v>2.6810787939486547E-2</v>
      </c>
      <c r="AA80" s="11"/>
      <c r="AB80" s="11"/>
      <c r="AC80" s="11"/>
      <c r="AD80" s="11"/>
      <c r="AE80" s="6"/>
    </row>
    <row r="81" spans="2:31" x14ac:dyDescent="0.3">
      <c r="B81" s="5"/>
      <c r="C81" s="11"/>
      <c r="D81" s="11" t="s">
        <v>33</v>
      </c>
      <c r="E81" s="11">
        <f>E80/E79</f>
        <v>4.6225496447390602E-2</v>
      </c>
      <c r="F81" s="11" t="s">
        <v>16</v>
      </c>
      <c r="G81" s="11"/>
      <c r="H81" s="11"/>
      <c r="I81" s="11"/>
      <c r="J81" s="11"/>
      <c r="K81" s="11" t="s">
        <v>33</v>
      </c>
      <c r="L81" s="11">
        <f>L80/L79</f>
        <v>1.5771299387612844E-2</v>
      </c>
      <c r="M81" s="11" t="s">
        <v>16</v>
      </c>
      <c r="N81" s="11"/>
      <c r="O81" s="11"/>
      <c r="P81" s="11"/>
      <c r="Q81" s="11"/>
      <c r="R81" s="11" t="s">
        <v>33</v>
      </c>
      <c r="S81" s="11">
        <f>S80/S79</f>
        <v>0</v>
      </c>
      <c r="T81" s="11" t="s">
        <v>16</v>
      </c>
      <c r="U81" s="11"/>
      <c r="V81" s="11"/>
      <c r="W81" s="11"/>
      <c r="X81" s="11"/>
      <c r="Y81" s="11" t="s">
        <v>33</v>
      </c>
      <c r="Z81" s="11">
        <f>Z80/Z79</f>
        <v>4.6225496447390602E-2</v>
      </c>
      <c r="AA81" s="11" t="s">
        <v>16</v>
      </c>
      <c r="AB81" s="11"/>
      <c r="AC81" s="11"/>
      <c r="AD81" s="11"/>
      <c r="AE81" s="6"/>
    </row>
    <row r="82" spans="2:31" x14ac:dyDescent="0.3">
      <c r="B82" s="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6"/>
    </row>
    <row r="83" spans="2:31" x14ac:dyDescent="0.3">
      <c r="B83" s="5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6"/>
    </row>
    <row r="84" spans="2:31" x14ac:dyDescent="0.3">
      <c r="B84" s="5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6"/>
    </row>
    <row r="85" spans="2:31" x14ac:dyDescent="0.3">
      <c r="B85" s="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6"/>
    </row>
    <row r="86" spans="2:31" x14ac:dyDescent="0.3">
      <c r="B86" s="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6"/>
    </row>
    <row r="87" spans="2:31" x14ac:dyDescent="0.3">
      <c r="B87" s="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6"/>
    </row>
    <row r="88" spans="2:31" ht="15" thickBot="1" x14ac:dyDescent="0.35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XLS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2023-03-14T17:21:41Z</dcterms:created>
  <dcterms:modified xsi:type="dcterms:W3CDTF">2023-03-14T17:21:41Z</dcterms:modified>
</cp:coreProperties>
</file>