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435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" i="1" l="1"/>
  <c r="H7" i="1"/>
  <c r="H6" i="1"/>
  <c r="H5" i="1"/>
  <c r="H3" i="1"/>
  <c r="R10" i="1"/>
  <c r="R7" i="1"/>
  <c r="R6" i="1"/>
  <c r="R5" i="1"/>
  <c r="R3" i="1"/>
  <c r="M3" i="1"/>
  <c r="M10" i="1"/>
  <c r="N10" i="1"/>
  <c r="O10" i="1"/>
  <c r="D10" i="1"/>
  <c r="O7" i="1"/>
  <c r="O6" i="1"/>
  <c r="O5" i="1"/>
  <c r="N7" i="1"/>
  <c r="N6" i="1"/>
  <c r="N5" i="1"/>
  <c r="M5" i="1"/>
  <c r="I5" i="1"/>
  <c r="M6" i="1"/>
  <c r="I6" i="1"/>
  <c r="M7" i="1"/>
  <c r="F7" i="1"/>
  <c r="F6" i="1"/>
  <c r="F5" i="1"/>
  <c r="F3" i="1"/>
  <c r="N3" i="1" l="1"/>
  <c r="O3" i="1" s="1"/>
</calcChain>
</file>

<file path=xl/sharedStrings.xml><?xml version="1.0" encoding="utf-8"?>
<sst xmlns="http://schemas.openxmlformats.org/spreadsheetml/2006/main" count="31" uniqueCount="28">
  <si>
    <t>Name</t>
  </si>
  <si>
    <t>Wwet</t>
  </si>
  <si>
    <t>Wdry</t>
  </si>
  <si>
    <t>Wprop</t>
  </si>
  <si>
    <t>Propellants</t>
  </si>
  <si>
    <t>N2O4/A50</t>
  </si>
  <si>
    <t>Wpayload</t>
  </si>
  <si>
    <t>LOX/LH2</t>
  </si>
  <si>
    <t>Saturn V</t>
  </si>
  <si>
    <t>Stage 1</t>
  </si>
  <si>
    <t>Stage 2</t>
  </si>
  <si>
    <t>Stage 3</t>
  </si>
  <si>
    <t>Engine</t>
  </si>
  <si>
    <t>F1</t>
  </si>
  <si>
    <t>J2</t>
  </si>
  <si>
    <t>MR</t>
  </si>
  <si>
    <t>Isp</t>
  </si>
  <si>
    <t>Winit</t>
  </si>
  <si>
    <t>Wbo</t>
  </si>
  <si>
    <t>deltaV</t>
  </si>
  <si>
    <t>Centaur</t>
  </si>
  <si>
    <t>RL-10</t>
  </si>
  <si>
    <t>LOX/RP1</t>
  </si>
  <si>
    <t>AJ10</t>
  </si>
  <si>
    <t>NII-Delta</t>
  </si>
  <si>
    <t>rhoBulk</t>
  </si>
  <si>
    <t>Vprop(cuft)</t>
  </si>
  <si>
    <t>massFrac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</si>
</sst>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"/>
  <sheetViews>
    <sheetView tabSelected="1" workbookViewId="0">
      <selection activeCell="H10" sqref="H10"/>
    </sheetView>
  </sheetViews>
  <sheetFormatPr defaultRowHeight="15" x14ac:dyDescent="0.25"/>
  <cols>
    <col min="3" max="3" width="16.42578125" customWidth="1"/>
    <col min="6" max="6" width="11.7109375" customWidth="1"/>
    <col min="7" max="7" width="13.85546875" customWidth="1"/>
    <col min="8" max="8" width="10.5703125" customWidth="1"/>
    <col min="9" max="9" width="11.7109375" customWidth="1"/>
    <col min="10" max="10" width="9.42578125" customWidth="1"/>
    <col min="18" max="18" width="14.7109375" customWidth="1"/>
  </cols>
  <sheetData>
    <row r="2" spans="2:18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27</v>
      </c>
      <c r="I2" t="s">
        <v>6</v>
      </c>
      <c r="J2" t="s">
        <v>12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Q2" t="s">
        <v>25</v>
      </c>
      <c r="R2" t="s">
        <v>26</v>
      </c>
    </row>
    <row r="3" spans="2:18" x14ac:dyDescent="0.25">
      <c r="C3" t="s">
        <v>24</v>
      </c>
      <c r="D3">
        <v>14371</v>
      </c>
      <c r="E3">
        <v>1121</v>
      </c>
      <c r="F3">
        <f>D3-E3</f>
        <v>13250</v>
      </c>
      <c r="G3" s="2" t="s">
        <v>5</v>
      </c>
      <c r="H3" s="3">
        <f>F3/D3</f>
        <v>0.92199568575603641</v>
      </c>
      <c r="I3">
        <v>10000</v>
      </c>
      <c r="J3" t="s">
        <v>23</v>
      </c>
      <c r="K3">
        <v>1.83</v>
      </c>
      <c r="L3">
        <v>319</v>
      </c>
      <c r="M3">
        <f>I3+D3</f>
        <v>24371</v>
      </c>
      <c r="N3">
        <f>M3-F3</f>
        <v>11121</v>
      </c>
      <c r="O3" s="1">
        <f>32.174*L3*LN(M3/N3)</f>
        <v>8052.3228018125983</v>
      </c>
      <c r="Q3">
        <v>4.2648699999999998E-2</v>
      </c>
      <c r="R3" s="4">
        <f>F3/Q3/1728</f>
        <v>179.79033532262588</v>
      </c>
    </row>
    <row r="4" spans="2:18" x14ac:dyDescent="0.25">
      <c r="G4" s="2"/>
    </row>
    <row r="5" spans="2:18" x14ac:dyDescent="0.25">
      <c r="B5" t="s">
        <v>8</v>
      </c>
      <c r="C5" t="s">
        <v>9</v>
      </c>
      <c r="D5">
        <v>5040245</v>
      </c>
      <c r="E5">
        <v>298104</v>
      </c>
      <c r="F5">
        <f t="shared" ref="F5:F7" si="0">D5-E5</f>
        <v>4742141</v>
      </c>
      <c r="G5" s="2" t="s">
        <v>22</v>
      </c>
      <c r="H5" s="3">
        <f t="shared" ref="H5:H7" si="1">F5/D5</f>
        <v>0.94085525604410103</v>
      </c>
      <c r="I5">
        <f>M6</f>
        <v>1606280</v>
      </c>
      <c r="J5" s="2" t="s">
        <v>13</v>
      </c>
      <c r="K5">
        <v>2.27</v>
      </c>
      <c r="L5">
        <v>304</v>
      </c>
      <c r="M5">
        <f>I5+D5</f>
        <v>6646525</v>
      </c>
      <c r="N5">
        <f>M5-F5</f>
        <v>1904384</v>
      </c>
      <c r="O5" s="1">
        <f>32.174*L5*LN(M5/N5)</f>
        <v>12225.489767868256</v>
      </c>
      <c r="Q5">
        <v>3.6366200000000001E-2</v>
      </c>
      <c r="R5" s="4">
        <f t="shared" ref="R5:R7" si="2">F5/Q5/1728</f>
        <v>75462.780279082916</v>
      </c>
    </row>
    <row r="6" spans="2:18" x14ac:dyDescent="0.25">
      <c r="C6" t="s">
        <v>10</v>
      </c>
      <c r="D6">
        <v>1081980</v>
      </c>
      <c r="E6">
        <v>86086</v>
      </c>
      <c r="F6">
        <f t="shared" si="0"/>
        <v>995894</v>
      </c>
      <c r="G6" s="2" t="s">
        <v>7</v>
      </c>
      <c r="H6" s="3">
        <f t="shared" si="1"/>
        <v>0.92043660696131169</v>
      </c>
      <c r="I6">
        <f>M7</f>
        <v>524300</v>
      </c>
      <c r="J6" s="2" t="s">
        <v>14</v>
      </c>
      <c r="K6">
        <v>5.5</v>
      </c>
      <c r="L6">
        <v>421</v>
      </c>
      <c r="M6">
        <f>I6+D6</f>
        <v>1606280</v>
      </c>
      <c r="N6">
        <f t="shared" ref="N6:N7" si="3">M6-F6</f>
        <v>610386</v>
      </c>
      <c r="O6" s="1">
        <f t="shared" ref="O6:O7" si="4">32.174*L6*LN(M6/N6)</f>
        <v>13106.18027857139</v>
      </c>
      <c r="Q6">
        <v>1.21619E-2</v>
      </c>
      <c r="R6" s="4">
        <f t="shared" si="2"/>
        <v>47387.953058016945</v>
      </c>
    </row>
    <row r="7" spans="2:18" x14ac:dyDescent="0.25">
      <c r="C7" t="s">
        <v>11</v>
      </c>
      <c r="D7">
        <v>264300</v>
      </c>
      <c r="E7">
        <v>29300</v>
      </c>
      <c r="F7">
        <f t="shared" si="0"/>
        <v>235000</v>
      </c>
      <c r="G7" s="2" t="s">
        <v>7</v>
      </c>
      <c r="H7" s="3">
        <f t="shared" si="1"/>
        <v>0.88914112750662122</v>
      </c>
      <c r="I7">
        <v>260000</v>
      </c>
      <c r="J7" s="2" t="s">
        <v>14</v>
      </c>
      <c r="K7">
        <v>5.5</v>
      </c>
      <c r="L7">
        <v>421</v>
      </c>
      <c r="M7">
        <f>I7+D7</f>
        <v>524300</v>
      </c>
      <c r="N7">
        <f t="shared" si="3"/>
        <v>289300</v>
      </c>
      <c r="O7" s="1">
        <f t="shared" si="4"/>
        <v>8054.0056931494146</v>
      </c>
      <c r="Q7">
        <v>1.21619E-2</v>
      </c>
      <c r="R7" s="4">
        <f t="shared" si="2"/>
        <v>11182.082599788715</v>
      </c>
    </row>
    <row r="8" spans="2:18" x14ac:dyDescent="0.25">
      <c r="G8" s="2"/>
      <c r="J8" s="2"/>
    </row>
    <row r="9" spans="2:18" x14ac:dyDescent="0.25">
      <c r="G9" s="2"/>
      <c r="J9" s="2"/>
    </row>
    <row r="10" spans="2:18" x14ac:dyDescent="0.25">
      <c r="C10" t="s">
        <v>20</v>
      </c>
      <c r="D10">
        <f>E10+F10</f>
        <v>51348</v>
      </c>
      <c r="E10">
        <v>5428</v>
      </c>
      <c r="F10">
        <v>45920</v>
      </c>
      <c r="G10" s="2" t="s">
        <v>7</v>
      </c>
      <c r="H10" s="3">
        <f>F10/D10</f>
        <v>0.89428994313313082</v>
      </c>
      <c r="I10">
        <v>20000</v>
      </c>
      <c r="J10" s="2" t="s">
        <v>21</v>
      </c>
      <c r="K10">
        <v>5.5</v>
      </c>
      <c r="L10">
        <v>450</v>
      </c>
      <c r="M10">
        <f>I10+D10</f>
        <v>71348</v>
      </c>
      <c r="N10">
        <f>M10-F10</f>
        <v>25428</v>
      </c>
      <c r="O10" s="1">
        <f>32.174*L10*LN(M10/N10)</f>
        <v>14937.528273592876</v>
      </c>
      <c r="Q10">
        <v>1.21619E-2</v>
      </c>
      <c r="R10" s="4">
        <f>F10/Q10/1728</f>
        <v>2185.0265233289269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2018-05-26T19:09:27Z</dcterms:created>
  <dcterms:modified xsi:type="dcterms:W3CDTF">2018-05-26T22:14:42Z</dcterms:modified>
</cp:coreProperties>
</file>