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ran\Documents\Disciplinas\Elementos de Máquina\2019\Engrenagem\Pesquisa AGMA\Tabelas\"/>
    </mc:Choice>
  </mc:AlternateContent>
  <bookViews>
    <workbookView xWindow="0" yWindow="0" windowWidth="384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D27" i="1"/>
  <c r="C27" i="1"/>
  <c r="D16" i="1"/>
  <c r="D15" i="1"/>
  <c r="D14" i="1"/>
  <c r="D30" i="1" s="1"/>
  <c r="D13" i="1"/>
  <c r="D19" i="1" s="1"/>
  <c r="D12" i="1"/>
  <c r="D11" i="1"/>
  <c r="D22" i="1" l="1"/>
  <c r="D23" i="1" s="1"/>
  <c r="D17" i="1"/>
  <c r="D21" i="1"/>
  <c r="D24" i="1" l="1"/>
  <c r="D25" i="1" s="1"/>
  <c r="D18" i="1"/>
  <c r="D20" i="1" s="1"/>
</calcChain>
</file>

<file path=xl/sharedStrings.xml><?xml version="1.0" encoding="utf-8"?>
<sst xmlns="http://schemas.openxmlformats.org/spreadsheetml/2006/main" count="78" uniqueCount="65">
  <si>
    <t>Equipamento: Bomba centrifuga de baixa rotação e motor elétrico</t>
  </si>
  <si>
    <t>Magnitude</t>
  </si>
  <si>
    <t>Simb.</t>
  </si>
  <si>
    <t>Valor</t>
  </si>
  <si>
    <t>Und.</t>
  </si>
  <si>
    <t>Diâmetro do furo do cubo</t>
  </si>
  <si>
    <t>Ф</t>
  </si>
  <si>
    <t>mm</t>
  </si>
  <si>
    <t>Potência de projeto</t>
  </si>
  <si>
    <t>P</t>
  </si>
  <si>
    <t>W</t>
  </si>
  <si>
    <t>modulo</t>
  </si>
  <si>
    <t>m</t>
  </si>
  <si>
    <t>Rotação de entrada</t>
  </si>
  <si>
    <r>
      <rPr>
        <sz val="11"/>
        <color theme="1"/>
        <rFont val="Arial"/>
        <family val="2"/>
      </rPr>
      <t>ω</t>
    </r>
    <r>
      <rPr>
        <vertAlign val="subscript"/>
        <sz val="11"/>
        <color theme="1"/>
        <rFont val="Calibri"/>
        <family val="2"/>
        <scheme val="minor"/>
      </rPr>
      <t>P</t>
    </r>
  </si>
  <si>
    <t>rpm</t>
  </si>
  <si>
    <t>Número de dentes pinhão</t>
  </si>
  <si>
    <r>
      <t>N</t>
    </r>
    <r>
      <rPr>
        <vertAlign val="subscript"/>
        <sz val="11"/>
        <color theme="1"/>
        <rFont val="Calibri"/>
        <family val="2"/>
        <scheme val="minor"/>
      </rPr>
      <t>P</t>
    </r>
  </si>
  <si>
    <t>Ângulo de pressão</t>
  </si>
  <si>
    <t>ϴ</t>
  </si>
  <si>
    <t>°</t>
  </si>
  <si>
    <t>Relação de transmissão</t>
  </si>
  <si>
    <t>i</t>
  </si>
  <si>
    <t>Raio de filete</t>
  </si>
  <si>
    <t>r</t>
  </si>
  <si>
    <t>Rotação de saída</t>
  </si>
  <si>
    <r>
      <rPr>
        <sz val="11"/>
        <color theme="1"/>
        <rFont val="Arial"/>
        <family val="2"/>
      </rPr>
      <t>ω</t>
    </r>
    <r>
      <rPr>
        <vertAlign val="subscript"/>
        <sz val="11"/>
        <color theme="1"/>
        <rFont val="Calibri"/>
        <family val="2"/>
        <scheme val="minor"/>
      </rPr>
      <t>G</t>
    </r>
  </si>
  <si>
    <t>Número de dentes coroa</t>
  </si>
  <si>
    <r>
      <t>N</t>
    </r>
    <r>
      <rPr>
        <vertAlign val="subscript"/>
        <sz val="11"/>
        <color theme="1"/>
        <rFont val="Calibri"/>
        <family val="2"/>
        <scheme val="minor"/>
      </rPr>
      <t>G</t>
    </r>
  </si>
  <si>
    <t>Diâmetro primitivo - Pinhão</t>
  </si>
  <si>
    <r>
      <t>D</t>
    </r>
    <r>
      <rPr>
        <vertAlign val="subscript"/>
        <sz val="11"/>
        <color theme="1"/>
        <rFont val="Calibri"/>
        <family val="2"/>
        <scheme val="minor"/>
      </rPr>
      <t>pP</t>
    </r>
  </si>
  <si>
    <t>Diâmetro externo do - Pinhão</t>
  </si>
  <si>
    <r>
      <t>D</t>
    </r>
    <r>
      <rPr>
        <vertAlign val="subscript"/>
        <sz val="11"/>
        <color theme="1"/>
        <rFont val="Calibri"/>
        <family val="2"/>
        <scheme val="minor"/>
      </rPr>
      <t>eP</t>
    </r>
  </si>
  <si>
    <t>Diâmetro raiz - Pinhão</t>
  </si>
  <si>
    <r>
      <t>D</t>
    </r>
    <r>
      <rPr>
        <vertAlign val="subscript"/>
        <sz val="11"/>
        <color theme="1"/>
        <rFont val="Calibri"/>
        <family val="2"/>
        <scheme val="minor"/>
      </rPr>
      <t>rP</t>
    </r>
  </si>
  <si>
    <t>Diâmetro base - Pinhão</t>
  </si>
  <si>
    <r>
      <t>D</t>
    </r>
    <r>
      <rPr>
        <vertAlign val="subscript"/>
        <sz val="11"/>
        <color theme="1"/>
        <rFont val="Calibri"/>
        <family val="2"/>
        <scheme val="minor"/>
      </rPr>
      <t>bP</t>
    </r>
  </si>
  <si>
    <t>Torque do pinhão</t>
  </si>
  <si>
    <r>
      <t>T</t>
    </r>
    <r>
      <rPr>
        <vertAlign val="subscript"/>
        <sz val="11"/>
        <color theme="1"/>
        <rFont val="Calibri"/>
        <family val="2"/>
        <scheme val="minor"/>
      </rPr>
      <t>P</t>
    </r>
  </si>
  <si>
    <t>N-m</t>
  </si>
  <si>
    <t>Diâmetro primitivo Coroa</t>
  </si>
  <si>
    <r>
      <t>D</t>
    </r>
    <r>
      <rPr>
        <vertAlign val="subscript"/>
        <sz val="11"/>
        <color theme="1"/>
        <rFont val="Calibri"/>
        <family val="2"/>
        <scheme val="minor"/>
      </rPr>
      <t>pG</t>
    </r>
  </si>
  <si>
    <t>Torque da coroa</t>
  </si>
  <si>
    <r>
      <t>T</t>
    </r>
    <r>
      <rPr>
        <vertAlign val="subscript"/>
        <sz val="11"/>
        <color theme="1"/>
        <rFont val="Calibri"/>
        <family val="2"/>
        <scheme val="minor"/>
      </rPr>
      <t>G</t>
    </r>
  </si>
  <si>
    <t>Distância de centro</t>
  </si>
  <si>
    <t>C</t>
  </si>
  <si>
    <t>Velocidade na linha primitiva</t>
  </si>
  <si>
    <t>V</t>
  </si>
  <si>
    <t>m/s</t>
  </si>
  <si>
    <t>Carga tangencial transmitida</t>
  </si>
  <si>
    <r>
      <t>W</t>
    </r>
    <r>
      <rPr>
        <vertAlign val="superscript"/>
        <sz val="11"/>
        <color theme="1"/>
        <rFont val="Calibri"/>
        <family val="2"/>
        <scheme val="minor"/>
      </rPr>
      <t>t</t>
    </r>
  </si>
  <si>
    <t xml:space="preserve">N </t>
  </si>
  <si>
    <t>Carga resultante transmitida</t>
  </si>
  <si>
    <t>Carga radial transmitida</t>
  </si>
  <si>
    <r>
      <t>W</t>
    </r>
    <r>
      <rPr>
        <vertAlign val="superscript"/>
        <sz val="11"/>
        <color theme="1"/>
        <rFont val="Arial"/>
        <family val="2"/>
      </rPr>
      <t>r</t>
    </r>
  </si>
  <si>
    <t>Mín.</t>
  </si>
  <si>
    <t>Nom.</t>
  </si>
  <si>
    <t>Máx.</t>
  </si>
  <si>
    <t xml:space="preserve">Largura da face </t>
  </si>
  <si>
    <t>insira largura escolhida</t>
  </si>
  <si>
    <t>b</t>
  </si>
  <si>
    <t>Intervalo recomendado:</t>
  </si>
  <si>
    <r>
      <rPr>
        <sz val="14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b/D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&lt;</t>
    </r>
  </si>
  <si>
    <t>Relação de largura da face</t>
  </si>
  <si>
    <r>
      <t>b/D</t>
    </r>
    <r>
      <rPr>
        <vertAlign val="subscript"/>
        <sz val="11"/>
        <color theme="1"/>
        <rFont val="Calibri"/>
        <family val="2"/>
        <scheme val="mino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</si>
</sst>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69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168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69" fontId="0" fillId="2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showGridLines="0" tabSelected="1" workbookViewId="0">
      <selection activeCell="D23" sqref="D23"/>
    </sheetView>
  </sheetViews>
  <sheetFormatPr defaultRowHeight="15" x14ac:dyDescent="0.25"/>
  <cols>
    <col min="2" max="2" width="37.42578125" customWidth="1"/>
    <col min="3" max="3" width="9.7109375" style="1" customWidth="1"/>
    <col min="4" max="4" width="11.28515625" style="1" customWidth="1"/>
    <col min="5" max="5" width="6.140625" style="1" bestFit="1" customWidth="1"/>
  </cols>
  <sheetData>
    <row r="2" spans="2:5" x14ac:dyDescent="0.25">
      <c r="B2" s="12" t="s">
        <v>0</v>
      </c>
      <c r="C2" s="12"/>
      <c r="D2" s="12"/>
      <c r="E2" s="12"/>
    </row>
    <row r="3" spans="2:5" x14ac:dyDescent="0.25">
      <c r="B3" s="13" t="s">
        <v>1</v>
      </c>
      <c r="C3" s="13" t="s">
        <v>2</v>
      </c>
      <c r="D3" s="13" t="s">
        <v>3</v>
      </c>
      <c r="E3" s="13" t="s">
        <v>4</v>
      </c>
    </row>
    <row r="4" spans="2:5" x14ac:dyDescent="0.25">
      <c r="B4" s="2" t="s">
        <v>5</v>
      </c>
      <c r="C4" s="6" t="s">
        <v>6</v>
      </c>
      <c r="D4" s="7">
        <v>20</v>
      </c>
      <c r="E4" s="7" t="s">
        <v>7</v>
      </c>
    </row>
    <row r="5" spans="2:5" x14ac:dyDescent="0.25">
      <c r="B5" s="3" t="s">
        <v>8</v>
      </c>
      <c r="C5" s="5" t="s">
        <v>9</v>
      </c>
      <c r="D5" s="5">
        <v>7527</v>
      </c>
      <c r="E5" s="5" t="s">
        <v>10</v>
      </c>
    </row>
    <row r="6" spans="2:5" x14ac:dyDescent="0.25">
      <c r="B6" s="2" t="s">
        <v>11</v>
      </c>
      <c r="C6" s="6" t="s">
        <v>12</v>
      </c>
      <c r="D6" s="7">
        <v>3</v>
      </c>
      <c r="E6" s="7"/>
    </row>
    <row r="7" spans="2:5" ht="18" x14ac:dyDescent="0.35">
      <c r="B7" s="3" t="s">
        <v>13</v>
      </c>
      <c r="C7" s="5" t="s">
        <v>14</v>
      </c>
      <c r="D7" s="5">
        <v>1200</v>
      </c>
      <c r="E7" s="5" t="s">
        <v>15</v>
      </c>
    </row>
    <row r="8" spans="2:5" ht="18" x14ac:dyDescent="0.35">
      <c r="B8" s="2" t="s">
        <v>16</v>
      </c>
      <c r="C8" s="6" t="s">
        <v>17</v>
      </c>
      <c r="D8" s="7">
        <v>16</v>
      </c>
      <c r="E8" s="7"/>
    </row>
    <row r="9" spans="2:5" x14ac:dyDescent="0.25">
      <c r="B9" s="3" t="s">
        <v>18</v>
      </c>
      <c r="C9" s="5" t="s">
        <v>19</v>
      </c>
      <c r="D9" s="5">
        <v>20</v>
      </c>
      <c r="E9" s="5" t="s">
        <v>20</v>
      </c>
    </row>
    <row r="10" spans="2:5" x14ac:dyDescent="0.25">
      <c r="B10" s="2" t="s">
        <v>21</v>
      </c>
      <c r="C10" s="6" t="s">
        <v>22</v>
      </c>
      <c r="D10" s="7">
        <v>2.5</v>
      </c>
      <c r="E10" s="7"/>
    </row>
    <row r="11" spans="2:5" x14ac:dyDescent="0.25">
      <c r="B11" s="3" t="s">
        <v>23</v>
      </c>
      <c r="C11" s="5" t="s">
        <v>24</v>
      </c>
      <c r="D11" s="5">
        <f>D6*0.35</f>
        <v>1.0499999999999998</v>
      </c>
      <c r="E11" s="5" t="s">
        <v>7</v>
      </c>
    </row>
    <row r="12" spans="2:5" ht="18" x14ac:dyDescent="0.35">
      <c r="B12" s="2" t="s">
        <v>25</v>
      </c>
      <c r="C12" s="6" t="s">
        <v>26</v>
      </c>
      <c r="D12" s="7">
        <f>D7/D10</f>
        <v>480</v>
      </c>
      <c r="E12" s="7" t="s">
        <v>15</v>
      </c>
    </row>
    <row r="13" spans="2:5" ht="18" x14ac:dyDescent="0.35">
      <c r="B13" s="3" t="s">
        <v>27</v>
      </c>
      <c r="C13" s="5" t="s">
        <v>28</v>
      </c>
      <c r="D13" s="5">
        <f>D8*D10</f>
        <v>40</v>
      </c>
      <c r="E13" s="5"/>
    </row>
    <row r="14" spans="2:5" ht="18" x14ac:dyDescent="0.35">
      <c r="B14" s="2" t="s">
        <v>29</v>
      </c>
      <c r="C14" s="6" t="s">
        <v>30</v>
      </c>
      <c r="D14" s="7">
        <f>D6*D8</f>
        <v>48</v>
      </c>
      <c r="E14" s="7" t="s">
        <v>7</v>
      </c>
    </row>
    <row r="15" spans="2:5" ht="18" x14ac:dyDescent="0.35">
      <c r="B15" s="3" t="s">
        <v>31</v>
      </c>
      <c r="C15" s="5" t="s">
        <v>32</v>
      </c>
      <c r="D15" s="5">
        <f>D6*(D8+2)</f>
        <v>54</v>
      </c>
      <c r="E15" s="5" t="s">
        <v>7</v>
      </c>
    </row>
    <row r="16" spans="2:5" ht="18" x14ac:dyDescent="0.35">
      <c r="B16" s="2" t="s">
        <v>33</v>
      </c>
      <c r="C16" s="6" t="s">
        <v>34</v>
      </c>
      <c r="D16" s="7">
        <f>D6*(D8-2.5)</f>
        <v>40.5</v>
      </c>
      <c r="E16" s="7" t="s">
        <v>7</v>
      </c>
    </row>
    <row r="17" spans="2:5" ht="18" x14ac:dyDescent="0.35">
      <c r="B17" s="3" t="s">
        <v>35</v>
      </c>
      <c r="C17" s="5" t="s">
        <v>36</v>
      </c>
      <c r="D17" s="8">
        <f>COS(RADIANS(20))*D14</f>
        <v>45.105245797723605</v>
      </c>
      <c r="E17" s="5" t="s">
        <v>7</v>
      </c>
    </row>
    <row r="18" spans="2:5" ht="18" x14ac:dyDescent="0.35">
      <c r="B18" s="2" t="s">
        <v>37</v>
      </c>
      <c r="C18" s="6" t="s">
        <v>38</v>
      </c>
      <c r="D18" s="9">
        <f>D23*((D14*0.001)/2)</f>
        <v>59.896758292773285</v>
      </c>
      <c r="E18" s="7" t="s">
        <v>39</v>
      </c>
    </row>
    <row r="19" spans="2:5" ht="18" x14ac:dyDescent="0.35">
      <c r="B19" s="3" t="s">
        <v>40</v>
      </c>
      <c r="C19" s="5" t="s">
        <v>41</v>
      </c>
      <c r="D19" s="5">
        <f>D6*D13</f>
        <v>120</v>
      </c>
      <c r="E19" s="5" t="s">
        <v>7</v>
      </c>
    </row>
    <row r="20" spans="2:5" ht="18" x14ac:dyDescent="0.35">
      <c r="B20" s="2" t="s">
        <v>42</v>
      </c>
      <c r="C20" s="6" t="s">
        <v>43</v>
      </c>
      <c r="D20" s="10">
        <f>D10*D18</f>
        <v>149.7418957319332</v>
      </c>
      <c r="E20" s="7" t="s">
        <v>39</v>
      </c>
    </row>
    <row r="21" spans="2:5" x14ac:dyDescent="0.25">
      <c r="B21" s="3" t="s">
        <v>44</v>
      </c>
      <c r="C21" s="5" t="s">
        <v>45</v>
      </c>
      <c r="D21" s="5">
        <f>(D14/2)+(D19/2)</f>
        <v>84</v>
      </c>
      <c r="E21" s="5" t="s">
        <v>7</v>
      </c>
    </row>
    <row r="22" spans="2:5" x14ac:dyDescent="0.25">
      <c r="B22" s="2" t="s">
        <v>46</v>
      </c>
      <c r="C22" s="6" t="s">
        <v>47</v>
      </c>
      <c r="D22" s="11">
        <f>3.141593*(D14*0.001)*(D7*0.016667)</f>
        <v>3.0159895985856</v>
      </c>
      <c r="E22" s="7" t="s">
        <v>48</v>
      </c>
    </row>
    <row r="23" spans="2:5" ht="17.25" x14ac:dyDescent="0.25">
      <c r="B23" s="3" t="s">
        <v>49</v>
      </c>
      <c r="C23" s="5" t="s">
        <v>50</v>
      </c>
      <c r="D23" s="8">
        <f>D5/D22</f>
        <v>2495.6982621988868</v>
      </c>
      <c r="E23" s="5" t="s">
        <v>51</v>
      </c>
    </row>
    <row r="24" spans="2:5" x14ac:dyDescent="0.25">
      <c r="B24" s="2" t="s">
        <v>52</v>
      </c>
      <c r="C24" s="6" t="s">
        <v>10</v>
      </c>
      <c r="D24" s="9">
        <f>D23/COS(RADIANS(20))</f>
        <v>2655.8666174388163</v>
      </c>
      <c r="E24" s="7" t="s">
        <v>51</v>
      </c>
    </row>
    <row r="25" spans="2:5" ht="17.25" x14ac:dyDescent="0.25">
      <c r="B25" s="14" t="s">
        <v>53</v>
      </c>
      <c r="C25" s="15" t="s">
        <v>54</v>
      </c>
      <c r="D25" s="16">
        <f>D24*SIN(RADIANS(20))</f>
        <v>908.35988115028294</v>
      </c>
      <c r="E25" s="15" t="s">
        <v>51</v>
      </c>
    </row>
    <row r="26" spans="2:5" x14ac:dyDescent="0.25">
      <c r="B26" s="3"/>
      <c r="C26" s="4" t="s">
        <v>55</v>
      </c>
      <c r="D26" s="4" t="s">
        <v>56</v>
      </c>
      <c r="E26" s="4" t="s">
        <v>57</v>
      </c>
    </row>
    <row r="27" spans="2:5" x14ac:dyDescent="0.25">
      <c r="B27" s="3" t="s">
        <v>58</v>
      </c>
      <c r="C27" s="5">
        <f>6*D6</f>
        <v>18</v>
      </c>
      <c r="D27" s="5">
        <f>D6*12</f>
        <v>36</v>
      </c>
      <c r="E27" s="5">
        <f>16*D6</f>
        <v>48</v>
      </c>
    </row>
    <row r="28" spans="2:5" x14ac:dyDescent="0.25">
      <c r="B28" s="3" t="s">
        <v>59</v>
      </c>
      <c r="C28" s="5" t="s">
        <v>60</v>
      </c>
      <c r="D28" s="5">
        <v>36</v>
      </c>
      <c r="E28" s="5" t="s">
        <v>7</v>
      </c>
    </row>
    <row r="29" spans="2:5" ht="19.5" x14ac:dyDescent="0.35">
      <c r="B29" s="3" t="s">
        <v>61</v>
      </c>
      <c r="C29" s="5">
        <v>0.5</v>
      </c>
      <c r="D29" s="5" t="s">
        <v>62</v>
      </c>
      <c r="E29" s="5">
        <v>2</v>
      </c>
    </row>
    <row r="30" spans="2:5" ht="18" x14ac:dyDescent="0.35">
      <c r="B30" s="14" t="s">
        <v>63</v>
      </c>
      <c r="C30" s="15" t="s">
        <v>64</v>
      </c>
      <c r="D30" s="15">
        <f>D28/D14</f>
        <v>0.75</v>
      </c>
      <c r="E30" s="15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2020-06-27T00:54:20Z</dcterms:created>
  <dcterms:modified xsi:type="dcterms:W3CDTF">2020-06-27T01:17:26Z</dcterms:modified>
</cp:coreProperties>
</file>