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stialLegion\Desktop\ㅤ\лабы ИТ\"/>
    </mc:Choice>
  </mc:AlternateContent>
  <xr:revisionPtr revIDLastSave="0" documentId="13_ncr:1_{848E736A-A9D3-4764-89DC-124A12B75011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Лист1" sheetId="1" r:id="rId1"/>
    <sheet name="Лист2" sheetId="2" r:id="rId2"/>
    <sheet name="Лист3" sheetId="4" r:id="rId3"/>
  </sheets>
  <definedNames>
    <definedName name="_xlnm._FilterDatabase" localSheetId="2" hidden="1">Лист3!$A$25:$G$31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E31" i="4"/>
  <c r="E30" i="4"/>
  <c r="F30" i="4" s="1"/>
  <c r="G30" i="4" s="1"/>
  <c r="E29" i="4"/>
  <c r="E28" i="4"/>
  <c r="F28" i="4" s="1"/>
  <c r="G28" i="4" s="1"/>
  <c r="E27" i="4"/>
  <c r="E26" i="4"/>
  <c r="F26" i="4" s="1"/>
  <c r="G26" i="4" s="1"/>
  <c r="G21" i="4"/>
  <c r="F21" i="4"/>
  <c r="F22" i="4" s="1"/>
  <c r="E21" i="4"/>
  <c r="E22" i="4" s="1"/>
  <c r="D21" i="4"/>
  <c r="D22" i="4" s="1"/>
  <c r="C21" i="4"/>
  <c r="C22" i="4" s="1"/>
  <c r="C23" i="4" s="1"/>
  <c r="B21" i="4"/>
  <c r="B22" i="4" s="1"/>
  <c r="K20" i="4"/>
  <c r="J20" i="4"/>
  <c r="I20" i="4"/>
  <c r="H20" i="4"/>
  <c r="K19" i="4"/>
  <c r="J19" i="4"/>
  <c r="I19" i="4"/>
  <c r="H19" i="4"/>
  <c r="D13" i="4"/>
  <c r="C13" i="4"/>
  <c r="D12" i="4"/>
  <c r="C12" i="4"/>
  <c r="D11" i="4"/>
  <c r="C11" i="4"/>
  <c r="D10" i="4"/>
  <c r="C10" i="4"/>
  <c r="E9" i="4"/>
  <c r="E8" i="4"/>
  <c r="E7" i="4"/>
  <c r="E6" i="4"/>
  <c r="F6" i="4" s="1"/>
  <c r="G6" i="4" s="1"/>
  <c r="E5" i="4"/>
  <c r="E4" i="4"/>
  <c r="E13" i="4" s="1"/>
  <c r="D16" i="2"/>
  <c r="D17" i="2"/>
  <c r="C17" i="2"/>
  <c r="C16" i="2"/>
  <c r="D15" i="2"/>
  <c r="C15" i="2"/>
  <c r="D14" i="2"/>
  <c r="C14" i="2"/>
  <c r="E8" i="2"/>
  <c r="F8" i="2" s="1"/>
  <c r="E9" i="2"/>
  <c r="E10" i="2"/>
  <c r="F10" i="2" s="1"/>
  <c r="G10" i="2" s="1"/>
  <c r="E11" i="2"/>
  <c r="E12" i="2"/>
  <c r="E13" i="2"/>
  <c r="F8" i="1"/>
  <c r="E5" i="1"/>
  <c r="E6" i="1"/>
  <c r="E7" i="1"/>
  <c r="E8" i="1"/>
  <c r="E3" i="1"/>
  <c r="E4" i="1"/>
  <c r="E2" i="1"/>
  <c r="E17" i="2" l="1"/>
  <c r="E16" i="2"/>
  <c r="E14" i="2"/>
  <c r="F27" i="4"/>
  <c r="G27" i="4" s="1"/>
  <c r="F29" i="4"/>
  <c r="G29" i="4" s="1"/>
  <c r="F31" i="4"/>
  <c r="G31" i="4" s="1"/>
  <c r="E12" i="4"/>
  <c r="H21" i="4"/>
  <c r="I21" i="4"/>
  <c r="E10" i="4"/>
  <c r="K21" i="4"/>
  <c r="G22" i="4"/>
  <c r="G23" i="4" s="1"/>
  <c r="I22" i="4"/>
  <c r="H22" i="4"/>
  <c r="B23" i="4"/>
  <c r="K22" i="4"/>
  <c r="J22" i="4"/>
  <c r="D23" i="4"/>
  <c r="J21" i="4"/>
  <c r="E23" i="4"/>
  <c r="F23" i="4"/>
  <c r="F7" i="4"/>
  <c r="G7" i="4" s="1"/>
  <c r="F4" i="4"/>
  <c r="F8" i="4"/>
  <c r="G8" i="4" s="1"/>
  <c r="E11" i="4"/>
  <c r="G4" i="4"/>
  <c r="F5" i="4"/>
  <c r="G5" i="4" s="1"/>
  <c r="F9" i="4"/>
  <c r="G9" i="4" s="1"/>
  <c r="G8" i="2"/>
  <c r="E15" i="2"/>
  <c r="F13" i="2"/>
  <c r="G13" i="2" s="1"/>
  <c r="F11" i="2"/>
  <c r="F12" i="2"/>
  <c r="G12" i="2" s="1"/>
  <c r="F9" i="2"/>
  <c r="F6" i="1"/>
  <c r="G9" i="2" l="1"/>
  <c r="G16" i="2" s="1"/>
  <c r="F17" i="2"/>
  <c r="F16" i="2"/>
  <c r="K23" i="4"/>
  <c r="J23" i="4"/>
  <c r="I23" i="4"/>
  <c r="H23" i="4"/>
  <c r="F13" i="4"/>
  <c r="F12" i="4"/>
  <c r="F10" i="4"/>
  <c r="F11" i="4"/>
  <c r="G13" i="4"/>
  <c r="G12" i="4"/>
  <c r="G10" i="4"/>
  <c r="G11" i="4"/>
  <c r="F15" i="2"/>
  <c r="F14" i="2"/>
  <c r="F2" i="1"/>
  <c r="F3" i="1"/>
  <c r="F4" i="1"/>
  <c r="F7" i="1"/>
  <c r="F5" i="1"/>
  <c r="G14" i="2" l="1"/>
  <c r="G17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BestialLegion</author>
  </authors>
  <commentList>
    <comment ref="B34" authorId="0" shapeId="0" xr:uid="{73BA47E2-776C-4093-B0DB-AF34CD5AD478}">
      <text>
        <r>
          <rPr>
            <b/>
            <sz val="9"/>
            <color indexed="81"/>
            <rFont val="Tahoma"/>
            <charset val="1"/>
          </rPr>
          <t>BestialLegion:</t>
        </r>
        <r>
          <rPr>
            <sz val="9"/>
            <color indexed="81"/>
            <rFont val="Tahoma"/>
            <charset val="1"/>
          </rPr>
          <t xml:space="preserve">
Сергей Олегович
</t>
        </r>
      </text>
    </comment>
    <comment ref="C34" authorId="0" shapeId="0" xr:uid="{3E952984-A448-46A2-B776-976338ADB413}">
      <text>
        <r>
          <rPr>
            <b/>
            <sz val="9"/>
            <color indexed="81"/>
            <rFont val="Tahoma"/>
            <charset val="1"/>
          </rPr>
          <t>BestialLegion:</t>
        </r>
        <r>
          <rPr>
            <sz val="9"/>
            <color indexed="81"/>
            <rFont val="Tahoma"/>
            <charset val="1"/>
          </rPr>
          <t xml:space="preserve">
Николай Осепович
</t>
        </r>
      </text>
    </comment>
  </commentList>
</comments>
</file>

<file path=xl/sharedStrings.xml><?xml version="1.0" encoding="utf-8"?>
<sst xmlns="http://schemas.openxmlformats.org/spreadsheetml/2006/main" count="101" uniqueCount="31">
  <si>
    <t>№ п/п</t>
  </si>
  <si>
    <t>Наименование Затрат</t>
  </si>
  <si>
    <t>Цена (руб)</t>
  </si>
  <si>
    <t>Количество</t>
  </si>
  <si>
    <t>Стоимость</t>
  </si>
  <si>
    <t>% от общего количества затрат</t>
  </si>
  <si>
    <t>Стол</t>
  </si>
  <si>
    <t>Стул</t>
  </si>
  <si>
    <t>Компьютер</t>
  </si>
  <si>
    <t>Доска школьная</t>
  </si>
  <si>
    <t>Диски</t>
  </si>
  <si>
    <t>Кресло</t>
  </si>
  <si>
    <t>Проектор</t>
  </si>
  <si>
    <t>Общее количество затрат</t>
  </si>
  <si>
    <t>№</t>
  </si>
  <si>
    <t>Фамилия</t>
  </si>
  <si>
    <t>Зарпалата</t>
  </si>
  <si>
    <t>Премия</t>
  </si>
  <si>
    <t>Уральские</t>
  </si>
  <si>
    <t>Налог</t>
  </si>
  <si>
    <t>Доход</t>
  </si>
  <si>
    <t>Суммарное значение</t>
  </si>
  <si>
    <t>Среднее значение</t>
  </si>
  <si>
    <t>Наиб. Значение</t>
  </si>
  <si>
    <t>Наим. Значение</t>
  </si>
  <si>
    <t>Иванов</t>
  </si>
  <si>
    <t>Сухов</t>
  </si>
  <si>
    <t>Михайлов</t>
  </si>
  <si>
    <t>Абрамов</t>
  </si>
  <si>
    <t>Родин</t>
  </si>
  <si>
    <t>Веселов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</si>
</sst>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₽-419]_-;\-* #,##0\ [$₽-419]_-;_-* &quot;-&quot;??\ [$₽-419]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New"/>
      <family val="3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0" fontId="3" fillId="0" borderId="0" xfId="1" applyNumberFormat="1" applyFont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Сведения о доходах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Лист2!$C$20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Лист2!$B$21:$B$26</c:f>
              <c:strCache>
                <c:ptCount val="6"/>
                <c:pt idx="0">
                  <c:v>Иванов</c:v>
                </c:pt>
                <c:pt idx="1">
                  <c:v>Сухов</c:v>
                </c:pt>
                <c:pt idx="2">
                  <c:v>Михайлов</c:v>
                </c:pt>
                <c:pt idx="3">
                  <c:v>Абрамов</c:v>
                </c:pt>
                <c:pt idx="4">
                  <c:v>Родин</c:v>
                </c:pt>
                <c:pt idx="5">
                  <c:v>Веселов</c:v>
                </c:pt>
              </c:strCache>
            </c:strRef>
          </c:cat>
          <c:val>
            <c:numRef>
              <c:f>Лист2!$C$21:$C$26</c:f>
              <c:numCache>
                <c:formatCode>General</c:formatCode>
                <c:ptCount val="6"/>
                <c:pt idx="0">
                  <c:v>1375.8490000000002</c:v>
                </c:pt>
                <c:pt idx="1">
                  <c:v>1337.76</c:v>
                </c:pt>
                <c:pt idx="2">
                  <c:v>1173.55925</c:v>
                </c:pt>
                <c:pt idx="3">
                  <c:v>1451.1792874999996</c:v>
                </c:pt>
                <c:pt idx="4">
                  <c:v>1316.300680625</c:v>
                </c:pt>
                <c:pt idx="5">
                  <c:v>1337.88608271875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5C8-A1DA-5D1251F1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6337784"/>
        <c:axId val="756338440"/>
      </c:barChart>
      <c:lineChart>
        <c:grouping val="standard"/>
        <c:varyColors val="0"/>
        <c:ser>
          <c:idx val="1"/>
          <c:order val="1"/>
          <c:tx>
            <c:strRef>
              <c:f>Лист2!$D$20</c:f>
              <c:strCache>
                <c:ptCount val="1"/>
                <c:pt idx="0">
                  <c:v>Среднее значение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Лист2!$B$21:$B$26</c:f>
              <c:strCache>
                <c:ptCount val="6"/>
                <c:pt idx="0">
                  <c:v>Иванов</c:v>
                </c:pt>
                <c:pt idx="1">
                  <c:v>Сухов</c:v>
                </c:pt>
                <c:pt idx="2">
                  <c:v>Михайлов</c:v>
                </c:pt>
                <c:pt idx="3">
                  <c:v>Абрамов</c:v>
                </c:pt>
                <c:pt idx="4">
                  <c:v>Родин</c:v>
                </c:pt>
                <c:pt idx="5">
                  <c:v>Веселов</c:v>
                </c:pt>
              </c:strCache>
            </c:strRef>
          </c:cat>
          <c:val>
            <c:numRef>
              <c:f>Лист2!$D$21:$D$26</c:f>
              <c:numCache>
                <c:formatCode>0.000</c:formatCode>
                <c:ptCount val="6"/>
                <c:pt idx="0">
                  <c:v>1332.089050140625</c:v>
                </c:pt>
                <c:pt idx="1">
                  <c:v>1332.089050140625</c:v>
                </c:pt>
                <c:pt idx="2">
                  <c:v>1332.089050140625</c:v>
                </c:pt>
                <c:pt idx="3">
                  <c:v>1332.089050140625</c:v>
                </c:pt>
                <c:pt idx="4">
                  <c:v>1332.089050140625</c:v>
                </c:pt>
                <c:pt idx="5">
                  <c:v>1332.089050140625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45C8-A1DA-5D1251F1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337784"/>
        <c:axId val="756338440"/>
      </c:lineChart>
      <c:catAx>
        <c:axId val="75633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Сотрудники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338440"/>
        <c:crosses val="autoZero"/>
        <c:auto val="1"/>
        <c:lblAlgn val="ctr"/>
        <c:lblOffset val="100"/>
        <c:noMultiLvlLbl val="0"/>
      </c:catAx>
      <c:valAx>
        <c:axId val="7563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(руб.)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3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179070</xdr:rowOff>
    </xdr:from>
    <xdr:to>
      <xdr:col>12</xdr:col>
      <xdr:colOff>0</xdr:colOff>
      <xdr:row>33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5791C1-B002-4EB2-9462-13C75F6C8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="70" zoomScaleNormal="70" workbookViewId="0">
      <selection activeCell="E9" sqref="E9"/>
    </sheetView>
  </sheetViews>
  <sheetFormatPr defaultRowHeight="14.4" x14ac:dyDescent="0.3"/>
  <cols>
    <col min="1" max="1" width="9" bestFit="1" customWidth="1"/>
    <col min="2" max="2" width="31.6640625" bestFit="1" customWidth="1"/>
    <col min="3" max="4" width="17" bestFit="1" customWidth="1"/>
    <col min="5" max="5" width="15.44140625" bestFit="1" customWidth="1"/>
    <col min="6" max="6" width="47.6640625" bestFit="1" customWidth="1"/>
  </cols>
  <sheetData>
    <row r="1" spans="1:6" ht="18.60000000000000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600000000000001" x14ac:dyDescent="0.3">
      <c r="A2" s="2">
        <v>1</v>
      </c>
      <c r="B2" s="2" t="s">
        <v>6</v>
      </c>
      <c r="C2" s="2">
        <v>1000</v>
      </c>
      <c r="D2" s="2">
        <v>16</v>
      </c>
      <c r="E2" s="2">
        <f>C2*D2</f>
        <v>16000</v>
      </c>
      <c r="F2" s="3" t="e">
        <f t="shared" ref="F2:F7" si="0">E2/$E$9</f>
        <v>#DIV/0!</v>
      </c>
    </row>
    <row r="3" spans="1:6" ht="18.600000000000001" x14ac:dyDescent="0.3">
      <c r="A3" s="2">
        <v>2</v>
      </c>
      <c r="B3" s="2" t="s">
        <v>7</v>
      </c>
      <c r="C3" s="2">
        <v>850</v>
      </c>
      <c r="D3" s="2">
        <v>30</v>
      </c>
      <c r="E3" s="2">
        <f t="shared" ref="E3:E8" si="1">C3*D3</f>
        <v>25500</v>
      </c>
      <c r="F3" s="3" t="e">
        <f t="shared" si="0"/>
        <v>#DIV/0!</v>
      </c>
    </row>
    <row r="4" spans="1:6" ht="18.600000000000001" x14ac:dyDescent="0.3">
      <c r="A4" s="2">
        <v>3</v>
      </c>
      <c r="B4" s="2" t="s">
        <v>8</v>
      </c>
      <c r="C4" s="2">
        <v>25700</v>
      </c>
      <c r="D4" s="2">
        <v>15</v>
      </c>
      <c r="E4" s="2">
        <f t="shared" si="1"/>
        <v>385500</v>
      </c>
      <c r="F4" s="3" t="e">
        <f t="shared" si="0"/>
        <v>#DIV/0!</v>
      </c>
    </row>
    <row r="5" spans="1:6" ht="18.600000000000001" x14ac:dyDescent="0.3">
      <c r="A5" s="2">
        <v>4</v>
      </c>
      <c r="B5" s="2" t="s">
        <v>9</v>
      </c>
      <c r="C5" s="2">
        <v>950</v>
      </c>
      <c r="D5" s="2">
        <v>1</v>
      </c>
      <c r="E5" s="2">
        <f t="shared" si="1"/>
        <v>950</v>
      </c>
      <c r="F5" s="3" t="e">
        <f t="shared" si="0"/>
        <v>#DIV/0!</v>
      </c>
    </row>
    <row r="6" spans="1:6" ht="18.600000000000001" x14ac:dyDescent="0.3">
      <c r="A6" s="2">
        <v>5</v>
      </c>
      <c r="B6" s="2" t="s">
        <v>10</v>
      </c>
      <c r="C6" s="2">
        <v>12</v>
      </c>
      <c r="D6" s="2">
        <v>50</v>
      </c>
      <c r="E6" s="2">
        <f t="shared" si="1"/>
        <v>600</v>
      </c>
      <c r="F6" s="3" t="e">
        <f t="shared" si="0"/>
        <v>#DIV/0!</v>
      </c>
    </row>
    <row r="7" spans="1:6" ht="18.600000000000001" x14ac:dyDescent="0.3">
      <c r="A7" s="2">
        <v>6</v>
      </c>
      <c r="B7" s="2" t="s">
        <v>11</v>
      </c>
      <c r="C7" s="2">
        <v>3500</v>
      </c>
      <c r="D7" s="2">
        <v>1</v>
      </c>
      <c r="E7" s="2">
        <f t="shared" si="1"/>
        <v>3500</v>
      </c>
      <c r="F7" s="3" t="e">
        <f t="shared" si="0"/>
        <v>#DIV/0!</v>
      </c>
    </row>
    <row r="8" spans="1:6" ht="18.600000000000001" x14ac:dyDescent="0.3">
      <c r="A8" s="2">
        <v>7</v>
      </c>
      <c r="B8" s="2" t="s">
        <v>12</v>
      </c>
      <c r="C8" s="2">
        <v>18000</v>
      </c>
      <c r="D8" s="2">
        <v>1</v>
      </c>
      <c r="E8" s="2">
        <f t="shared" si="1"/>
        <v>18000</v>
      </c>
      <c r="F8" s="3" t="e">
        <f>E8/$E$9</f>
        <v>#DIV/0!</v>
      </c>
    </row>
    <row r="9" spans="1:6" ht="18.600000000000001" x14ac:dyDescent="0.3">
      <c r="A9" s="2"/>
      <c r="B9" s="7" t="s">
        <v>13</v>
      </c>
      <c r="C9" s="7"/>
      <c r="D9" s="7"/>
      <c r="E9" s="2"/>
      <c r="F9" s="2"/>
    </row>
    <row r="13" spans="1:6" ht="18.600000000000001" x14ac:dyDescent="0.4">
      <c r="B13" s="1"/>
    </row>
  </sheetData>
  <mergeCells count="1">
    <mergeCell ref="B9:D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9652-3567-4287-89CF-6368304503FB}">
  <dimension ref="A7:G26"/>
  <sheetViews>
    <sheetView tabSelected="1" topLeftCell="A7" workbookViewId="0">
      <selection activeCell="P35" sqref="P35"/>
    </sheetView>
  </sheetViews>
  <sheetFormatPr defaultRowHeight="14.4" x14ac:dyDescent="0.3"/>
  <cols>
    <col min="1" max="1" width="3" bestFit="1" customWidth="1"/>
    <col min="2" max="2" width="16.44140625" customWidth="1"/>
    <col min="3" max="3" width="11.6640625" bestFit="1" customWidth="1"/>
    <col min="4" max="4" width="10.21875" bestFit="1" customWidth="1"/>
    <col min="5" max="5" width="13.21875" bestFit="1" customWidth="1"/>
    <col min="6" max="7" width="11.6640625" bestFit="1" customWidth="1"/>
  </cols>
  <sheetData>
    <row r="7" spans="1:7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 x14ac:dyDescent="0.3">
      <c r="A8">
        <v>1</v>
      </c>
      <c r="B8" t="s">
        <v>25</v>
      </c>
      <c r="C8" s="4">
        <v>1381</v>
      </c>
      <c r="D8" s="4">
        <v>100</v>
      </c>
      <c r="E8" s="5">
        <f>15%*(C8 + D8)</f>
        <v>222.15</v>
      </c>
      <c r="F8" s="4">
        <f>20%*(C8+D8)+14%*E8</f>
        <v>327.30099999999999</v>
      </c>
      <c r="G8" s="4">
        <f>C8+D8+E8-F8</f>
        <v>1375.8490000000002</v>
      </c>
    </row>
    <row r="9" spans="1:7" x14ac:dyDescent="0.3">
      <c r="A9">
        <v>2</v>
      </c>
      <c r="B9" t="s">
        <v>26</v>
      </c>
      <c r="C9" s="4">
        <v>1325</v>
      </c>
      <c r="D9" s="4">
        <v>114.99999999999999</v>
      </c>
      <c r="E9" s="5">
        <f t="shared" ref="E9:E13" si="0">15%*(C9 + D9)</f>
        <v>216</v>
      </c>
      <c r="F9" s="4">
        <f t="shared" ref="F9:F13" si="1">20%*(C9+D9)+14%*E9</f>
        <v>318.24</v>
      </c>
      <c r="G9" s="4">
        <f t="shared" ref="G9:G12" si="2">C9+D9+E9-F9</f>
        <v>1337.76</v>
      </c>
    </row>
    <row r="10" spans="1:7" x14ac:dyDescent="0.3">
      <c r="A10">
        <v>3</v>
      </c>
      <c r="B10" t="s">
        <v>27</v>
      </c>
      <c r="C10" s="4">
        <v>1131</v>
      </c>
      <c r="D10" s="4">
        <v>132.24999999999997</v>
      </c>
      <c r="E10" s="5">
        <f t="shared" si="0"/>
        <v>189.48749999999998</v>
      </c>
      <c r="F10" s="4">
        <f t="shared" si="1"/>
        <v>279.17824999999999</v>
      </c>
      <c r="G10" s="4">
        <f t="shared" si="2"/>
        <v>1173.55925</v>
      </c>
    </row>
    <row r="11" spans="1:7" x14ac:dyDescent="0.3">
      <c r="A11">
        <v>4</v>
      </c>
      <c r="B11" t="s">
        <v>28</v>
      </c>
      <c r="C11" s="4">
        <v>1410</v>
      </c>
      <c r="D11" s="4">
        <v>152.08749999999995</v>
      </c>
      <c r="E11" s="5">
        <f t="shared" si="0"/>
        <v>234.31312499999996</v>
      </c>
      <c r="F11" s="4">
        <f t="shared" si="1"/>
        <v>345.2213375</v>
      </c>
      <c r="G11" s="4">
        <f t="shared" si="2"/>
        <v>1451.1792874999996</v>
      </c>
    </row>
    <row r="12" spans="1:7" x14ac:dyDescent="0.3">
      <c r="A12">
        <v>5</v>
      </c>
      <c r="B12" t="s">
        <v>29</v>
      </c>
      <c r="C12" s="4">
        <v>1242</v>
      </c>
      <c r="D12" s="4">
        <v>174.90062499999993</v>
      </c>
      <c r="E12" s="5">
        <f t="shared" si="0"/>
        <v>212.53509374999999</v>
      </c>
      <c r="F12" s="4">
        <f t="shared" si="1"/>
        <v>313.13503812500005</v>
      </c>
      <c r="G12" s="4">
        <f t="shared" si="2"/>
        <v>1316.300680625</v>
      </c>
    </row>
    <row r="13" spans="1:7" x14ac:dyDescent="0.3">
      <c r="A13">
        <v>6</v>
      </c>
      <c r="B13" t="s">
        <v>30</v>
      </c>
      <c r="C13" s="4">
        <v>1239</v>
      </c>
      <c r="D13" s="4">
        <v>201.13571874999994</v>
      </c>
      <c r="E13" s="5">
        <f t="shared" si="0"/>
        <v>216.02035781250001</v>
      </c>
      <c r="F13" s="4">
        <f t="shared" si="1"/>
        <v>318.26999384375</v>
      </c>
      <c r="G13" s="4">
        <f>C13+D13+E13-F13</f>
        <v>1337.88608271875</v>
      </c>
    </row>
    <row r="14" spans="1:7" x14ac:dyDescent="0.3">
      <c r="A14" s="8" t="s">
        <v>21</v>
      </c>
      <c r="B14" s="8"/>
      <c r="C14" s="4">
        <f>SUM(C8:C13)</f>
        <v>7728</v>
      </c>
      <c r="D14" s="4">
        <f>SUM(D8:D13)</f>
        <v>875.37384374999976</v>
      </c>
      <c r="E14" s="5">
        <f>SUM(E8:E13)</f>
        <v>1290.5060765624999</v>
      </c>
      <c r="F14" s="4">
        <f>SUM(F8:F13)</f>
        <v>1901.3456194687496</v>
      </c>
      <c r="G14" s="4">
        <f>SUM(G8:G13)</f>
        <v>7992.5343008437494</v>
      </c>
    </row>
    <row r="15" spans="1:7" x14ac:dyDescent="0.3">
      <c r="A15" s="8" t="s">
        <v>22</v>
      </c>
      <c r="B15" s="8"/>
      <c r="C15" s="4">
        <f>AVERAGE(C8:C13)</f>
        <v>1288</v>
      </c>
      <c r="D15" s="4">
        <f t="shared" ref="D15:G15" si="3">AVERAGE(D8:D13)</f>
        <v>145.89564062499997</v>
      </c>
      <c r="E15" s="4">
        <f t="shared" si="3"/>
        <v>215.08434609374999</v>
      </c>
      <c r="F15" s="4">
        <f t="shared" si="3"/>
        <v>316.89093657812492</v>
      </c>
      <c r="G15" s="4">
        <f t="shared" si="3"/>
        <v>1332.089050140625</v>
      </c>
    </row>
    <row r="16" spans="1:7" x14ac:dyDescent="0.3">
      <c r="A16" s="8" t="s">
        <v>23</v>
      </c>
      <c r="B16" s="8"/>
      <c r="C16" s="4">
        <f>MAX(C8:C13)</f>
        <v>1410</v>
      </c>
      <c r="D16" s="4">
        <f t="shared" ref="D16:G16" si="4">MAX(D8:D13)</f>
        <v>201.13571874999994</v>
      </c>
      <c r="E16" s="4">
        <f t="shared" si="4"/>
        <v>234.31312499999996</v>
      </c>
      <c r="F16" s="4">
        <f t="shared" si="4"/>
        <v>345.2213375</v>
      </c>
      <c r="G16" s="4">
        <f t="shared" si="4"/>
        <v>1451.1792874999996</v>
      </c>
    </row>
    <row r="17" spans="1:7" x14ac:dyDescent="0.3">
      <c r="A17" s="8" t="s">
        <v>24</v>
      </c>
      <c r="B17" s="8"/>
      <c r="C17" s="4">
        <f>MIN(C8:C13)</f>
        <v>1131</v>
      </c>
      <c r="D17" s="4">
        <f t="shared" ref="D17:G17" si="5">MIN(D8:D13)</f>
        <v>100</v>
      </c>
      <c r="E17" s="4">
        <f t="shared" si="5"/>
        <v>189.48749999999998</v>
      </c>
      <c r="F17" s="4">
        <f t="shared" si="5"/>
        <v>279.17824999999999</v>
      </c>
      <c r="G17" s="4">
        <f t="shared" si="5"/>
        <v>1173.55925</v>
      </c>
    </row>
    <row r="20" spans="1:7" x14ac:dyDescent="0.3">
      <c r="A20" t="s">
        <v>14</v>
      </c>
      <c r="B20" t="s">
        <v>15</v>
      </c>
      <c r="C20" t="s">
        <v>20</v>
      </c>
      <c r="D20" t="s">
        <v>22</v>
      </c>
    </row>
    <row r="21" spans="1:7" x14ac:dyDescent="0.3">
      <c r="A21">
        <v>1</v>
      </c>
      <c r="B21" t="s">
        <v>25</v>
      </c>
      <c r="C21">
        <v>1375.8490000000002</v>
      </c>
      <c r="D21" s="6">
        <v>1332.089050140625</v>
      </c>
    </row>
    <row r="22" spans="1:7" x14ac:dyDescent="0.3">
      <c r="A22">
        <v>2</v>
      </c>
      <c r="B22" t="s">
        <v>26</v>
      </c>
      <c r="C22">
        <v>1337.76</v>
      </c>
      <c r="D22" s="6">
        <v>1332.089050140625</v>
      </c>
    </row>
    <row r="23" spans="1:7" x14ac:dyDescent="0.3">
      <c r="A23">
        <v>3</v>
      </c>
      <c r="B23" t="s">
        <v>27</v>
      </c>
      <c r="C23">
        <v>1173.55925</v>
      </c>
      <c r="D23" s="6">
        <v>1332.089050140625</v>
      </c>
    </row>
    <row r="24" spans="1:7" x14ac:dyDescent="0.3">
      <c r="A24">
        <v>4</v>
      </c>
      <c r="B24" t="s">
        <v>28</v>
      </c>
      <c r="C24">
        <v>1451.1792874999996</v>
      </c>
      <c r="D24" s="6">
        <v>1332.089050140625</v>
      </c>
    </row>
    <row r="25" spans="1:7" x14ac:dyDescent="0.3">
      <c r="A25">
        <v>5</v>
      </c>
      <c r="B25" t="s">
        <v>29</v>
      </c>
      <c r="C25">
        <v>1316.300680625</v>
      </c>
      <c r="D25" s="6">
        <v>1332.089050140625</v>
      </c>
    </row>
    <row r="26" spans="1:7" x14ac:dyDescent="0.3">
      <c r="A26">
        <v>6</v>
      </c>
      <c r="B26" t="s">
        <v>30</v>
      </c>
      <c r="C26">
        <v>1337.88608271875</v>
      </c>
      <c r="D26" s="6">
        <v>1332.089050140625</v>
      </c>
    </row>
  </sheetData>
  <mergeCells count="4">
    <mergeCell ref="A14:B14"/>
    <mergeCell ref="A15:B15"/>
    <mergeCell ref="A16:B1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7277-1681-4845-9F64-35A7827D193F}">
  <sheetPr filterMode="1"/>
  <dimension ref="A3:P39"/>
  <sheetViews>
    <sheetView topLeftCell="A16" workbookViewId="0">
      <selection activeCell="D34" sqref="D34"/>
    </sheetView>
  </sheetViews>
  <sheetFormatPr defaultRowHeight="14.4" x14ac:dyDescent="0.3"/>
  <sheetData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3">
      <c r="A4">
        <v>1</v>
      </c>
      <c r="B4" t="s">
        <v>25</v>
      </c>
      <c r="C4" s="4">
        <v>1381</v>
      </c>
      <c r="D4" s="4">
        <v>100</v>
      </c>
      <c r="E4" s="5">
        <f>15%*(C4 + D4)</f>
        <v>222.15</v>
      </c>
      <c r="F4" s="4">
        <f>20%*(C4+D4)+14%*E4</f>
        <v>327.30099999999999</v>
      </c>
      <c r="G4" s="4">
        <f>C4+D4+E4-F4</f>
        <v>1375.8490000000002</v>
      </c>
    </row>
    <row r="5" spans="1:7" x14ac:dyDescent="0.3">
      <c r="A5">
        <v>2</v>
      </c>
      <c r="B5" t="s">
        <v>26</v>
      </c>
      <c r="C5" s="4">
        <v>1325</v>
      </c>
      <c r="D5" s="4">
        <v>114.99999999999999</v>
      </c>
      <c r="E5" s="5">
        <f t="shared" ref="E5:E9" si="0">15%*(C5 + D5)</f>
        <v>216</v>
      </c>
      <c r="F5" s="4">
        <f t="shared" ref="F5:F9" si="1">20%*(C5+D5)+14%*E5</f>
        <v>318.24</v>
      </c>
      <c r="G5" s="4">
        <f t="shared" ref="G5:G8" si="2">C5+D5+E5-F5</f>
        <v>1337.76</v>
      </c>
    </row>
    <row r="6" spans="1:7" x14ac:dyDescent="0.3">
      <c r="A6">
        <v>3</v>
      </c>
      <c r="B6" t="s">
        <v>27</v>
      </c>
      <c r="C6" s="4">
        <v>1131</v>
      </c>
      <c r="D6" s="4">
        <v>132.24999999999997</v>
      </c>
      <c r="E6" s="5">
        <f t="shared" si="0"/>
        <v>189.48749999999998</v>
      </c>
      <c r="F6" s="4">
        <f t="shared" si="1"/>
        <v>279.17824999999999</v>
      </c>
      <c r="G6" s="4">
        <f t="shared" si="2"/>
        <v>1173.55925</v>
      </c>
    </row>
    <row r="7" spans="1:7" x14ac:dyDescent="0.3">
      <c r="A7">
        <v>4</v>
      </c>
      <c r="B7" t="s">
        <v>28</v>
      </c>
      <c r="C7" s="4">
        <v>1410</v>
      </c>
      <c r="D7" s="4">
        <v>152.08749999999995</v>
      </c>
      <c r="E7" s="5">
        <f t="shared" si="0"/>
        <v>234.31312499999996</v>
      </c>
      <c r="F7" s="4">
        <f t="shared" si="1"/>
        <v>345.2213375</v>
      </c>
      <c r="G7" s="4">
        <f t="shared" si="2"/>
        <v>1451.1792874999996</v>
      </c>
    </row>
    <row r="8" spans="1:7" x14ac:dyDescent="0.3">
      <c r="A8">
        <v>5</v>
      </c>
      <c r="B8" t="s">
        <v>29</v>
      </c>
      <c r="C8" s="4">
        <v>1242</v>
      </c>
      <c r="D8" s="4">
        <v>174.90062499999993</v>
      </c>
      <c r="E8" s="5">
        <f t="shared" si="0"/>
        <v>212.53509374999999</v>
      </c>
      <c r="F8" s="4">
        <f t="shared" si="1"/>
        <v>313.13503812500005</v>
      </c>
      <c r="G8" s="4">
        <f t="shared" si="2"/>
        <v>1316.300680625</v>
      </c>
    </row>
    <row r="9" spans="1:7" x14ac:dyDescent="0.3">
      <c r="A9">
        <v>6</v>
      </c>
      <c r="B9" t="s">
        <v>30</v>
      </c>
      <c r="C9" s="4">
        <v>1239</v>
      </c>
      <c r="D9" s="4">
        <v>201.13571874999994</v>
      </c>
      <c r="E9" s="5">
        <f t="shared" si="0"/>
        <v>216.02035781250001</v>
      </c>
      <c r="F9" s="4">
        <f t="shared" si="1"/>
        <v>318.26999384375</v>
      </c>
      <c r="G9" s="4">
        <f>C9+D9+E9-F9</f>
        <v>1337.88608271875</v>
      </c>
    </row>
    <row r="10" spans="1:7" x14ac:dyDescent="0.3">
      <c r="A10" s="8" t="s">
        <v>21</v>
      </c>
      <c r="B10" s="8"/>
      <c r="C10" s="4">
        <f>SUM(C4:C9)</f>
        <v>7728</v>
      </c>
      <c r="D10" s="4">
        <f>SUM(D4:D9)</f>
        <v>875.37384374999976</v>
      </c>
      <c r="E10" s="5">
        <f>SUM(E4:E9)</f>
        <v>1290.5060765624999</v>
      </c>
      <c r="F10" s="4">
        <f>SUM(F4:F9)</f>
        <v>1901.3456194687496</v>
      </c>
      <c r="G10" s="4">
        <f>SUM(G4:G9)</f>
        <v>7992.5343008437494</v>
      </c>
    </row>
    <row r="11" spans="1:7" x14ac:dyDescent="0.3">
      <c r="A11" s="8" t="s">
        <v>22</v>
      </c>
      <c r="B11" s="8"/>
      <c r="C11" s="4">
        <f>AVERAGE(C4:C9)</f>
        <v>1288</v>
      </c>
      <c r="D11" s="4">
        <f t="shared" ref="D11:G11" si="3">AVERAGE(D4:D9)</f>
        <v>145.89564062499997</v>
      </c>
      <c r="E11" s="4">
        <f t="shared" si="3"/>
        <v>215.08434609374999</v>
      </c>
      <c r="F11" s="4">
        <f t="shared" si="3"/>
        <v>316.89093657812492</v>
      </c>
      <c r="G11" s="4">
        <f t="shared" si="3"/>
        <v>1332.089050140625</v>
      </c>
    </row>
    <row r="12" spans="1:7" x14ac:dyDescent="0.3">
      <c r="A12" s="8" t="s">
        <v>23</v>
      </c>
      <c r="B12" s="8"/>
      <c r="C12" s="4">
        <f>MAX(C4:C9)</f>
        <v>1410</v>
      </c>
      <c r="D12" s="4">
        <f t="shared" ref="D12:G12" si="4">MAX(D4:D9)</f>
        <v>201.13571874999994</v>
      </c>
      <c r="E12" s="4">
        <f t="shared" si="4"/>
        <v>234.31312499999996</v>
      </c>
      <c r="F12" s="4">
        <f t="shared" si="4"/>
        <v>345.2213375</v>
      </c>
      <c r="G12" s="4">
        <f t="shared" si="4"/>
        <v>1451.1792874999996</v>
      </c>
    </row>
    <row r="13" spans="1:7" x14ac:dyDescent="0.3">
      <c r="A13" s="8" t="s">
        <v>24</v>
      </c>
      <c r="B13" s="8"/>
      <c r="C13" s="4">
        <f>MIN(C4:C9)</f>
        <v>1131</v>
      </c>
      <c r="D13" s="4">
        <f t="shared" ref="D13:G13" si="5">MIN(D4:D9)</f>
        <v>100</v>
      </c>
      <c r="E13" s="4">
        <f t="shared" si="5"/>
        <v>189.48749999999998</v>
      </c>
      <c r="F13" s="4">
        <f t="shared" si="5"/>
        <v>279.17824999999999</v>
      </c>
      <c r="G13" s="4">
        <f t="shared" si="5"/>
        <v>1173.55925</v>
      </c>
    </row>
    <row r="17" spans="1:16" x14ac:dyDescent="0.3">
      <c r="A17" t="s">
        <v>14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 s="8" t="s">
        <v>21</v>
      </c>
      <c r="I17" s="8" t="s">
        <v>22</v>
      </c>
      <c r="J17" s="8" t="s">
        <v>23</v>
      </c>
      <c r="K17" s="8" t="s">
        <v>24</v>
      </c>
    </row>
    <row r="18" spans="1:16" x14ac:dyDescent="0.3">
      <c r="A18" t="s">
        <v>15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s="8"/>
      <c r="I18" s="8"/>
      <c r="J18" s="8"/>
      <c r="K18" s="8"/>
    </row>
    <row r="19" spans="1:16" x14ac:dyDescent="0.3">
      <c r="A19" t="s">
        <v>16</v>
      </c>
      <c r="B19" s="4">
        <v>1381</v>
      </c>
      <c r="C19" s="4">
        <v>1325</v>
      </c>
      <c r="D19" s="4">
        <v>1131</v>
      </c>
      <c r="E19" s="4">
        <v>1410</v>
      </c>
      <c r="F19" s="4">
        <v>1242</v>
      </c>
      <c r="G19" s="4">
        <v>1239</v>
      </c>
      <c r="H19" s="4">
        <f>SUM(B19:G19)</f>
        <v>7728</v>
      </c>
      <c r="I19" s="4">
        <f>AVERAGE(B19:G19)</f>
        <v>1288</v>
      </c>
      <c r="J19" s="4">
        <f>MAX(B19:G19)</f>
        <v>1410</v>
      </c>
      <c r="K19" s="4">
        <f>MIN(B19:G19)</f>
        <v>1131</v>
      </c>
    </row>
    <row r="20" spans="1:16" x14ac:dyDescent="0.3">
      <c r="A20" t="s">
        <v>17</v>
      </c>
      <c r="B20" s="4">
        <v>100</v>
      </c>
      <c r="C20" s="4">
        <v>114.99999999999999</v>
      </c>
      <c r="D20" s="4">
        <v>132.24999999999997</v>
      </c>
      <c r="E20" s="4">
        <v>152.08749999999995</v>
      </c>
      <c r="F20" s="4">
        <v>174.90062499999993</v>
      </c>
      <c r="G20" s="4">
        <v>201.13571874999994</v>
      </c>
      <c r="H20" s="4">
        <f>SUM(B20:G20)</f>
        <v>875.37384374999976</v>
      </c>
      <c r="I20" s="4">
        <f>AVERAGE(B20:G20)</f>
        <v>145.89564062499997</v>
      </c>
      <c r="J20" s="4">
        <f>MAX(B20:G20)</f>
        <v>201.13571874999994</v>
      </c>
      <c r="K20" s="4">
        <f>MIN(B20:G20)</f>
        <v>100</v>
      </c>
    </row>
    <row r="21" spans="1:16" x14ac:dyDescent="0.3">
      <c r="A21" t="s">
        <v>18</v>
      </c>
      <c r="B21" s="5">
        <f t="shared" ref="B21:G21" si="6">15%*(B19 + B20)</f>
        <v>222.15</v>
      </c>
      <c r="C21" s="5">
        <f t="shared" si="6"/>
        <v>216</v>
      </c>
      <c r="D21" s="5">
        <f t="shared" si="6"/>
        <v>189.48749999999998</v>
      </c>
      <c r="E21" s="5">
        <f t="shared" si="6"/>
        <v>234.31312499999996</v>
      </c>
      <c r="F21" s="5">
        <f t="shared" si="6"/>
        <v>212.53509374999999</v>
      </c>
      <c r="G21" s="5">
        <f t="shared" si="6"/>
        <v>216.02035781250001</v>
      </c>
      <c r="H21" s="5">
        <f>SUM(B21:G21)</f>
        <v>1290.5060765624999</v>
      </c>
      <c r="I21" s="4">
        <f>AVERAGE(B21:G21)</f>
        <v>215.08434609374999</v>
      </c>
      <c r="J21" s="4">
        <f>MAX(B21:G21)</f>
        <v>234.31312499999996</v>
      </c>
      <c r="K21" s="4">
        <f>MIN(B21:G21)</f>
        <v>189.48749999999998</v>
      </c>
    </row>
    <row r="22" spans="1:16" x14ac:dyDescent="0.3">
      <c r="A22" t="s">
        <v>19</v>
      </c>
      <c r="B22" s="4">
        <f t="shared" ref="B22:G22" si="7">20%*(B19+B20)+14%*B21</f>
        <v>327.30099999999999</v>
      </c>
      <c r="C22" s="4">
        <f t="shared" si="7"/>
        <v>318.24</v>
      </c>
      <c r="D22" s="4">
        <f t="shared" si="7"/>
        <v>279.17824999999999</v>
      </c>
      <c r="E22" s="4">
        <f t="shared" si="7"/>
        <v>345.2213375</v>
      </c>
      <c r="F22" s="4">
        <f t="shared" si="7"/>
        <v>313.13503812500005</v>
      </c>
      <c r="G22" s="4">
        <f t="shared" si="7"/>
        <v>318.26999384375</v>
      </c>
      <c r="H22" s="4">
        <f>SUM(B22:G22)</f>
        <v>1901.3456194687496</v>
      </c>
      <c r="I22" s="4">
        <f>AVERAGE(B22:G22)</f>
        <v>316.89093657812492</v>
      </c>
      <c r="J22" s="4">
        <f>MAX(B22:G22)</f>
        <v>345.2213375</v>
      </c>
      <c r="K22" s="4">
        <f>MIN(B22:G22)</f>
        <v>279.17824999999999</v>
      </c>
    </row>
    <row r="23" spans="1:16" x14ac:dyDescent="0.3">
      <c r="A23" t="s">
        <v>20</v>
      </c>
      <c r="B23" s="4">
        <f t="shared" ref="B23:G23" si="8">B19+B20+B21-B22</f>
        <v>1375.8490000000002</v>
      </c>
      <c r="C23" s="4">
        <f t="shared" si="8"/>
        <v>1337.76</v>
      </c>
      <c r="D23" s="4">
        <f t="shared" si="8"/>
        <v>1173.55925</v>
      </c>
      <c r="E23" s="4">
        <f t="shared" si="8"/>
        <v>1451.1792874999996</v>
      </c>
      <c r="F23" s="4">
        <f t="shared" si="8"/>
        <v>1316.300680625</v>
      </c>
      <c r="G23" s="4">
        <f t="shared" si="8"/>
        <v>1337.88608271875</v>
      </c>
      <c r="H23" s="4">
        <f>SUM(B23:G23)</f>
        <v>7992.5343008437494</v>
      </c>
      <c r="I23" s="4">
        <f>AVERAGE(B23:G23)</f>
        <v>1332.089050140625</v>
      </c>
      <c r="J23" s="4">
        <f>MAX(B23:G23)</f>
        <v>1451.1792874999996</v>
      </c>
      <c r="K23" s="4">
        <f>MIN(B23:G23)</f>
        <v>1173.55925</v>
      </c>
    </row>
    <row r="25" spans="1:16" x14ac:dyDescent="0.3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</row>
    <row r="26" spans="1:16" x14ac:dyDescent="0.3">
      <c r="A26">
        <v>1</v>
      </c>
      <c r="B26" t="s">
        <v>25</v>
      </c>
      <c r="C26" s="4">
        <v>1381</v>
      </c>
      <c r="D26" s="4">
        <v>100</v>
      </c>
      <c r="E26" s="5">
        <f>15%*(C26 + D26)</f>
        <v>222.15</v>
      </c>
      <c r="F26" s="4">
        <f>20%*(C26+D26)+14%*E26</f>
        <v>327.30099999999999</v>
      </c>
      <c r="G26" s="4">
        <f>C26+D26+E26-F26</f>
        <v>1375.8490000000002</v>
      </c>
      <c r="L26" s="4"/>
      <c r="M26" s="4"/>
      <c r="N26" s="5"/>
      <c r="O26" s="4"/>
      <c r="P26" s="4"/>
    </row>
    <row r="27" spans="1:16" x14ac:dyDescent="0.3">
      <c r="A27">
        <v>2</v>
      </c>
      <c r="B27" t="s">
        <v>26</v>
      </c>
      <c r="C27" s="4">
        <v>1325</v>
      </c>
      <c r="D27" s="4">
        <v>114.99999999999999</v>
      </c>
      <c r="E27" s="5">
        <f t="shared" ref="E27:E31" si="9">15%*(C27 + D27)</f>
        <v>216</v>
      </c>
      <c r="F27" s="4">
        <f t="shared" ref="F27:F31" si="10">20%*(C27+D27)+14%*E27</f>
        <v>318.24</v>
      </c>
      <c r="G27" s="4">
        <f t="shared" ref="G27:G30" si="11">C27+D27+E27-F27</f>
        <v>1337.76</v>
      </c>
      <c r="L27" s="4"/>
      <c r="M27" s="4"/>
      <c r="N27" s="5"/>
      <c r="O27" s="4"/>
      <c r="P27" s="4"/>
    </row>
    <row r="28" spans="1:16" hidden="1" x14ac:dyDescent="0.3">
      <c r="A28">
        <v>3</v>
      </c>
      <c r="B28" t="s">
        <v>27</v>
      </c>
      <c r="C28" s="4">
        <v>1131</v>
      </c>
      <c r="D28" s="4">
        <v>132.24999999999997</v>
      </c>
      <c r="E28" s="5">
        <f t="shared" si="9"/>
        <v>189.48749999999998</v>
      </c>
      <c r="F28" s="4">
        <f t="shared" si="10"/>
        <v>279.17824999999999</v>
      </c>
      <c r="G28" s="4">
        <f t="shared" si="11"/>
        <v>1173.55925</v>
      </c>
      <c r="L28" s="4"/>
      <c r="M28" s="4"/>
      <c r="N28" s="5"/>
      <c r="O28" s="4"/>
      <c r="P28" s="4"/>
    </row>
    <row r="29" spans="1:16" hidden="1" x14ac:dyDescent="0.3">
      <c r="A29">
        <v>4</v>
      </c>
      <c r="B29" t="s">
        <v>28</v>
      </c>
      <c r="C29" s="4">
        <v>1410</v>
      </c>
      <c r="D29" s="4">
        <v>152.08749999999995</v>
      </c>
      <c r="E29" s="5">
        <f t="shared" si="9"/>
        <v>234.31312499999996</v>
      </c>
      <c r="F29" s="4">
        <f t="shared" si="10"/>
        <v>345.2213375</v>
      </c>
      <c r="G29" s="4">
        <f t="shared" si="11"/>
        <v>1451.1792874999996</v>
      </c>
      <c r="L29" s="4"/>
      <c r="M29" s="4"/>
      <c r="N29" s="5"/>
      <c r="O29" s="4"/>
      <c r="P29" s="4"/>
    </row>
    <row r="30" spans="1:16" x14ac:dyDescent="0.3">
      <c r="A30">
        <v>5</v>
      </c>
      <c r="B30" t="s">
        <v>29</v>
      </c>
      <c r="C30" s="4">
        <v>1242</v>
      </c>
      <c r="D30" s="4">
        <v>174.90062499999993</v>
      </c>
      <c r="E30" s="5">
        <f t="shared" si="9"/>
        <v>212.53509374999999</v>
      </c>
      <c r="F30" s="4">
        <f t="shared" si="10"/>
        <v>313.13503812500005</v>
      </c>
      <c r="G30" s="4">
        <f t="shared" si="11"/>
        <v>1316.300680625</v>
      </c>
      <c r="L30" s="4"/>
      <c r="M30" s="4"/>
      <c r="N30" s="5"/>
      <c r="O30" s="4"/>
      <c r="P30" s="4"/>
    </row>
    <row r="31" spans="1:16" x14ac:dyDescent="0.3">
      <c r="A31">
        <v>6</v>
      </c>
      <c r="B31" t="s">
        <v>30</v>
      </c>
      <c r="C31" s="4">
        <v>1239</v>
      </c>
      <c r="D31" s="4">
        <v>201.13571874999994</v>
      </c>
      <c r="E31" s="5">
        <f t="shared" si="9"/>
        <v>216.02035781250001</v>
      </c>
      <c r="F31" s="4">
        <f t="shared" si="10"/>
        <v>318.26999384375</v>
      </c>
      <c r="G31" s="4">
        <f>C31+D31+E31-F31</f>
        <v>1337.88608271875</v>
      </c>
      <c r="L31" s="4"/>
      <c r="M31" s="4"/>
      <c r="N31" s="5"/>
      <c r="O31" s="4"/>
      <c r="P31" s="4"/>
    </row>
    <row r="33" spans="1:7" x14ac:dyDescent="0.3">
      <c r="A33" t="s">
        <v>14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</row>
    <row r="34" spans="1:7" x14ac:dyDescent="0.3">
      <c r="A34" t="s">
        <v>15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30</v>
      </c>
    </row>
    <row r="35" spans="1:7" x14ac:dyDescent="0.3">
      <c r="A35" t="s">
        <v>16</v>
      </c>
      <c r="B35">
        <v>1381</v>
      </c>
      <c r="C35">
        <v>1325</v>
      </c>
      <c r="D35">
        <v>1131</v>
      </c>
      <c r="E35">
        <v>1410</v>
      </c>
      <c r="F35">
        <v>1242</v>
      </c>
      <c r="G35">
        <v>1239</v>
      </c>
    </row>
    <row r="36" spans="1:7" x14ac:dyDescent="0.3">
      <c r="A36" t="s">
        <v>20</v>
      </c>
      <c r="B36">
        <v>1375.8490000000002</v>
      </c>
      <c r="C36">
        <v>1337.76</v>
      </c>
      <c r="D36">
        <v>1173.55925</v>
      </c>
      <c r="E36">
        <v>1451.1792874999996</v>
      </c>
      <c r="F36">
        <v>1316.300680625</v>
      </c>
      <c r="G36">
        <v>1337.88608271875</v>
      </c>
    </row>
    <row r="37" spans="1:7" x14ac:dyDescent="0.3">
      <c r="A37" t="s">
        <v>19</v>
      </c>
      <c r="B37">
        <v>327.30099999999999</v>
      </c>
      <c r="C37">
        <v>318.24</v>
      </c>
      <c r="D37">
        <v>279.17824999999999</v>
      </c>
      <c r="E37">
        <v>345.2213375</v>
      </c>
      <c r="F37">
        <v>313.13503812500005</v>
      </c>
      <c r="G37">
        <v>318.26999384375</v>
      </c>
    </row>
    <row r="38" spans="1:7" x14ac:dyDescent="0.3">
      <c r="A38" t="s">
        <v>18</v>
      </c>
      <c r="B38">
        <v>222.15</v>
      </c>
      <c r="C38">
        <v>216</v>
      </c>
      <c r="D38">
        <v>189.48749999999998</v>
      </c>
      <c r="E38">
        <v>234.31312499999996</v>
      </c>
      <c r="F38">
        <v>212.53509374999999</v>
      </c>
      <c r="G38">
        <v>216.02035781250001</v>
      </c>
    </row>
    <row r="39" spans="1:7" x14ac:dyDescent="0.3">
      <c r="A39" t="s">
        <v>17</v>
      </c>
      <c r="B39">
        <v>100</v>
      </c>
      <c r="C39">
        <v>114.99999999999999</v>
      </c>
      <c r="D39">
        <v>132.24999999999997</v>
      </c>
      <c r="E39">
        <v>152.08749999999995</v>
      </c>
      <c r="F39">
        <v>174.90062499999993</v>
      </c>
      <c r="G39">
        <v>201.13571874999994</v>
      </c>
    </row>
  </sheetData>
  <autoFilter ref="A25:G31" xr:uid="{40A07277-1681-4845-9F64-35A7827D193F}">
    <filterColumn colId="6">
      <customFilters and="1">
        <customFilter operator="greaterThan" val="1300"/>
        <customFilter operator="lessThan" val="1400"/>
      </customFilters>
    </filterColumn>
  </autoFilter>
  <sortState xmlns:xlrd2="http://schemas.microsoft.com/office/spreadsheetml/2017/richdata2" ref="A26:G31">
    <sortCondition descending="1" ref="B26:B31"/>
  </sortState>
  <mergeCells count="8">
    <mergeCell ref="J17:J18"/>
    <mergeCell ref="K17:K18"/>
    <mergeCell ref="A10:B10"/>
    <mergeCell ref="A11:B11"/>
    <mergeCell ref="A12:B12"/>
    <mergeCell ref="A13:B13"/>
    <mergeCell ref="H17:H18"/>
    <mergeCell ref="I17:I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BestialLegion</dc:creator>
  <cp:lastModifiedBy>BestialLegion</cp:lastModifiedBy>
  <dcterms:created xsi:type="dcterms:W3CDTF">2015-06-05T18:19:34Z</dcterms:created>
  <dcterms:modified xsi:type="dcterms:W3CDTF">2023-01-16T13:34:14Z</dcterms:modified>
</cp:coreProperties>
</file>