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Projects\Work\HIV-CNS\"/>
    </mc:Choice>
  </mc:AlternateContent>
  <bookViews>
    <workbookView xWindow="0" yWindow="0" windowWidth="19200" windowHeight="10995" firstSheet="1" activeTab="4"/>
  </bookViews>
  <sheets>
    <sheet name="S" sheetId="5" r:id="rId1"/>
    <sheet name="ВН НИИ и ЧЛБ" sheetId="14" r:id="rId2"/>
    <sheet name="Расчеты" sheetId="15" r:id="rId3"/>
    <sheet name="Нормальность" sheetId="16" r:id="rId4"/>
    <sheet name="Попарное сравнение" sheetId="17" r:id="rId5"/>
  </sheets>
  <definedNames>
    <definedName name="_xlnm._FilterDatabase" localSheetId="2" hidden="1">Расчеты!$C$5:$G$61</definedName>
    <definedName name="ExternalData_1" localSheetId="1" hidden="1">'ВН НИИ и ЧЛБ'!$A$1:$I$184</definedName>
  </definedNames>
  <calcPr calcId="152511"/>
</workbook>
</file>

<file path=xl/calcChain.xml><?xml version="1.0" encoding="utf-8"?>
<calcChain xmlns="http://schemas.openxmlformats.org/spreadsheetml/2006/main">
  <c r="G60" i="15" l="1"/>
  <c r="G56" i="15"/>
  <c r="G52" i="15"/>
  <c r="G48" i="15"/>
  <c r="G44" i="15"/>
  <c r="G40" i="15"/>
  <c r="G36" i="15"/>
  <c r="G32" i="15"/>
  <c r="G28" i="15"/>
  <c r="G24" i="15"/>
  <c r="G20" i="15"/>
  <c r="G16" i="15"/>
  <c r="G12" i="15"/>
  <c r="G8" i="15"/>
  <c r="G42" i="15"/>
  <c r="G34" i="15"/>
  <c r="G26" i="15"/>
  <c r="G18" i="15"/>
  <c r="G10" i="15"/>
  <c r="G53" i="15"/>
  <c r="G45" i="15"/>
  <c r="G37" i="15"/>
  <c r="G29" i="15"/>
  <c r="G21" i="15"/>
  <c r="G13" i="15"/>
  <c r="G59" i="15"/>
  <c r="G55" i="15"/>
  <c r="G51" i="15"/>
  <c r="G47" i="15"/>
  <c r="G43" i="15"/>
  <c r="G39" i="15"/>
  <c r="G35" i="15"/>
  <c r="G31" i="15"/>
  <c r="G27" i="15"/>
  <c r="G23" i="15"/>
  <c r="G19" i="15"/>
  <c r="G15" i="15"/>
  <c r="G11" i="15"/>
  <c r="G7" i="15"/>
  <c r="G58" i="15"/>
  <c r="G54" i="15"/>
  <c r="G50" i="15"/>
  <c r="G46" i="15"/>
  <c r="G38" i="15"/>
  <c r="G30" i="15"/>
  <c r="G22" i="15"/>
  <c r="G14" i="15"/>
  <c r="G57" i="15"/>
  <c r="G49" i="15"/>
  <c r="G41" i="15"/>
  <c r="G33" i="15"/>
  <c r="G25" i="15"/>
  <c r="G17" i="15"/>
  <c r="G9" i="15"/>
  <c r="G6" i="15"/>
  <c r="E60" i="15"/>
  <c r="E59" i="15"/>
  <c r="E55" i="15"/>
  <c r="E51" i="15"/>
  <c r="E53" i="15"/>
  <c r="E49" i="15"/>
  <c r="E52" i="15"/>
  <c r="E58" i="15"/>
  <c r="E54" i="15"/>
  <c r="E50" i="15"/>
  <c r="E57" i="15"/>
  <c r="E56" i="15"/>
  <c r="E46" i="15"/>
  <c r="E42" i="15"/>
  <c r="E47" i="15"/>
  <c r="E45" i="15"/>
  <c r="E44" i="15"/>
  <c r="E43" i="15"/>
  <c r="E39" i="15"/>
  <c r="E35" i="15"/>
  <c r="E31" i="15"/>
  <c r="E27" i="15"/>
  <c r="E23" i="15"/>
  <c r="E19" i="15"/>
  <c r="E15" i="15"/>
  <c r="E11" i="15"/>
  <c r="E33" i="15"/>
  <c r="E25" i="15"/>
  <c r="E17" i="15"/>
  <c r="E13" i="15"/>
  <c r="E32" i="15"/>
  <c r="E20" i="15"/>
  <c r="E12" i="15"/>
  <c r="E38" i="15"/>
  <c r="E34" i="15"/>
  <c r="E30" i="15"/>
  <c r="E26" i="15"/>
  <c r="E22" i="15"/>
  <c r="E18" i="15"/>
  <c r="E14" i="15"/>
  <c r="E10" i="15"/>
  <c r="E37" i="15"/>
  <c r="E29" i="15"/>
  <c r="E21" i="15"/>
  <c r="E36" i="15"/>
  <c r="E28" i="15"/>
  <c r="E24" i="15"/>
  <c r="E16" i="15"/>
  <c r="E8" i="15"/>
  <c r="E7" i="15"/>
  <c r="E6" i="15"/>
  <c r="E40" i="15"/>
  <c r="E48" i="15"/>
  <c r="E9" i="15"/>
  <c r="E41" i="15"/>
  <c r="D61" i="15" l="1"/>
  <c r="C61" i="15"/>
  <c r="D28" i="15"/>
  <c r="D60" i="15"/>
  <c r="D56" i="15"/>
  <c r="D52" i="15"/>
  <c r="D48" i="15"/>
  <c r="D50" i="15"/>
  <c r="D53" i="15"/>
  <c r="D59" i="15"/>
  <c r="D55" i="15"/>
  <c r="D51" i="15"/>
  <c r="D58" i="15"/>
  <c r="D54" i="15"/>
  <c r="D57" i="15"/>
  <c r="D49" i="15"/>
  <c r="D45" i="15"/>
  <c r="D46" i="15"/>
  <c r="D43" i="15"/>
  <c r="D39" i="15"/>
  <c r="D35" i="15"/>
  <c r="D31" i="15"/>
  <c r="D27" i="15"/>
  <c r="D23" i="15"/>
  <c r="D19" i="15"/>
  <c r="D40" i="15"/>
  <c r="D32" i="15"/>
  <c r="D24" i="15"/>
  <c r="D16" i="15"/>
  <c r="D42" i="15"/>
  <c r="D38" i="15"/>
  <c r="D34" i="15"/>
  <c r="D30" i="15"/>
  <c r="D26" i="15"/>
  <c r="D22" i="15"/>
  <c r="D18" i="15"/>
  <c r="D41" i="15"/>
  <c r="D37" i="15"/>
  <c r="D33" i="15"/>
  <c r="D29" i="15"/>
  <c r="D25" i="15"/>
  <c r="D21" i="15"/>
  <c r="D17" i="15"/>
  <c r="D36" i="15"/>
  <c r="D20" i="15"/>
  <c r="D14" i="15"/>
  <c r="D12" i="15"/>
  <c r="D11" i="15"/>
  <c r="D10" i="15"/>
  <c r="D7" i="15"/>
  <c r="D8" i="15"/>
  <c r="D6" i="15"/>
  <c r="C59" i="15"/>
  <c r="C55" i="15"/>
  <c r="C51" i="15"/>
  <c r="C58" i="15"/>
  <c r="C54" i="15"/>
  <c r="C50" i="15"/>
  <c r="C57" i="15"/>
  <c r="C53" i="15"/>
  <c r="C56" i="15"/>
  <c r="C52" i="15"/>
  <c r="C48" i="15"/>
  <c r="C44" i="15"/>
  <c r="C40" i="15"/>
  <c r="C36" i="15"/>
  <c r="C32" i="15"/>
  <c r="C28" i="15"/>
  <c r="C24" i="15"/>
  <c r="C20" i="15"/>
  <c r="C16" i="15"/>
  <c r="C12" i="15"/>
  <c r="C37" i="15"/>
  <c r="C25" i="15"/>
  <c r="C13" i="15"/>
  <c r="C47" i="15"/>
  <c r="C43" i="15"/>
  <c r="C39" i="15"/>
  <c r="C35" i="15"/>
  <c r="C31" i="15"/>
  <c r="C27" i="15"/>
  <c r="C23" i="15"/>
  <c r="C19" i="15"/>
  <c r="C15" i="15"/>
  <c r="C11" i="15"/>
  <c r="C41" i="15"/>
  <c r="C29" i="15"/>
  <c r="C17" i="15"/>
  <c r="C46" i="15"/>
  <c r="C42" i="15"/>
  <c r="C38" i="15"/>
  <c r="C34" i="15"/>
  <c r="C30" i="15"/>
  <c r="C26" i="15"/>
  <c r="C22" i="15"/>
  <c r="C18" i="15"/>
  <c r="C14" i="15"/>
  <c r="C10" i="15"/>
  <c r="C45" i="15"/>
  <c r="C33" i="15"/>
  <c r="C21" i="15"/>
  <c r="C7" i="15"/>
  <c r="C8" i="15"/>
  <c r="C6" i="15"/>
  <c r="C9" i="15"/>
  <c r="C49" i="15"/>
  <c r="C60" i="15"/>
  <c r="H8" i="15"/>
  <c r="H26" i="15"/>
  <c r="H36" i="15"/>
  <c r="H39" i="15"/>
  <c r="H41" i="15"/>
  <c r="H43" i="15"/>
  <c r="H45" i="15"/>
  <c r="H47" i="15"/>
  <c r="H49" i="15"/>
  <c r="H51" i="15"/>
  <c r="H52" i="15"/>
  <c r="H54" i="15"/>
  <c r="H56" i="15"/>
  <c r="H58" i="15"/>
  <c r="H60" i="15"/>
  <c r="D9" i="15"/>
  <c r="D13" i="15"/>
  <c r="D15" i="15"/>
  <c r="D44" i="15"/>
  <c r="D47" i="15"/>
  <c r="H35" i="15"/>
  <c r="H37" i="15"/>
  <c r="H38" i="15"/>
  <c r="H40" i="15"/>
  <c r="H42" i="15"/>
  <c r="H44" i="15"/>
  <c r="H46" i="15"/>
  <c r="H48" i="15"/>
  <c r="H50" i="15"/>
  <c r="H53" i="15"/>
  <c r="H55" i="15"/>
  <c r="H57" i="15"/>
  <c r="H59" i="15"/>
  <c r="M59" i="15" l="1"/>
  <c r="M57" i="15"/>
  <c r="M55" i="15"/>
  <c r="M53" i="15"/>
  <c r="M51" i="15"/>
  <c r="M49" i="15"/>
  <c r="M47" i="15"/>
  <c r="M45" i="15"/>
  <c r="M43" i="15"/>
  <c r="M41" i="15"/>
  <c r="M39" i="15"/>
  <c r="M37" i="15"/>
  <c r="M35" i="15"/>
  <c r="M9" i="15"/>
  <c r="M8" i="15"/>
  <c r="M60" i="15"/>
  <c r="M58" i="15"/>
  <c r="M56" i="15"/>
  <c r="M54" i="15"/>
  <c r="M52" i="15"/>
  <c r="M50" i="15"/>
  <c r="M48" i="15"/>
  <c r="M46" i="15"/>
  <c r="M44" i="15"/>
  <c r="M42" i="15"/>
  <c r="M40" i="15"/>
  <c r="M38" i="15"/>
  <c r="M36" i="15"/>
  <c r="M26" i="15"/>
  <c r="M7" i="15"/>
  <c r="M12" i="15"/>
  <c r="M16" i="15"/>
  <c r="M20" i="15"/>
  <c r="M24" i="15"/>
  <c r="M11" i="15"/>
  <c r="M13" i="15"/>
  <c r="M15" i="15"/>
  <c r="M17" i="15"/>
  <c r="M19" i="15"/>
  <c r="M21" i="15"/>
  <c r="M23" i="15"/>
  <c r="M25" i="15"/>
  <c r="M10" i="15"/>
  <c r="M14" i="15"/>
  <c r="M18" i="15"/>
  <c r="M22" i="15"/>
  <c r="M27" i="15"/>
  <c r="M29" i="15"/>
  <c r="M31" i="15"/>
  <c r="M33" i="15"/>
  <c r="M28" i="15"/>
  <c r="M30" i="15"/>
  <c r="M32" i="15"/>
  <c r="M34" i="15"/>
  <c r="M6" i="15"/>
  <c r="L60" i="15"/>
  <c r="L49" i="15"/>
  <c r="L9" i="15"/>
  <c r="L8" i="15"/>
  <c r="L7" i="15"/>
  <c r="L21" i="15"/>
  <c r="L33" i="15"/>
  <c r="L45" i="15"/>
  <c r="L10" i="15"/>
  <c r="L14" i="15"/>
  <c r="L18" i="15"/>
  <c r="L22" i="15"/>
  <c r="L26" i="15"/>
  <c r="L30" i="15"/>
  <c r="L34" i="15"/>
  <c r="L38" i="15"/>
  <c r="L42" i="15"/>
  <c r="L46" i="15"/>
  <c r="L17" i="15"/>
  <c r="L29" i="15"/>
  <c r="L41" i="15"/>
  <c r="L11" i="15"/>
  <c r="L15" i="15"/>
  <c r="L19" i="15"/>
  <c r="L23" i="15"/>
  <c r="L27" i="15"/>
  <c r="L31" i="15"/>
  <c r="L35" i="15"/>
  <c r="L39" i="15"/>
  <c r="L43" i="15"/>
  <c r="L47" i="15"/>
  <c r="L13" i="15"/>
  <c r="L25" i="15"/>
  <c r="L37" i="15"/>
  <c r="L12" i="15"/>
  <c r="L16" i="15"/>
  <c r="L20" i="15"/>
  <c r="L24" i="15"/>
  <c r="L28" i="15"/>
  <c r="L32" i="15"/>
  <c r="L36" i="15"/>
  <c r="L40" i="15"/>
  <c r="L44" i="15"/>
  <c r="L48" i="15"/>
  <c r="L52" i="15"/>
  <c r="L56" i="15"/>
  <c r="L53" i="15"/>
  <c r="L57" i="15"/>
  <c r="L50" i="15"/>
  <c r="L54" i="15"/>
  <c r="L58" i="15"/>
  <c r="L51" i="15"/>
  <c r="L55" i="15"/>
  <c r="L59" i="15"/>
  <c r="L6" i="15"/>
  <c r="J60" i="15"/>
  <c r="J49" i="15"/>
  <c r="J9" i="15"/>
  <c r="J8" i="15"/>
  <c r="J7" i="15"/>
  <c r="J21" i="15"/>
  <c r="J33" i="15"/>
  <c r="J45" i="15"/>
  <c r="J10" i="15"/>
  <c r="J14" i="15"/>
  <c r="J18" i="15"/>
  <c r="J22" i="15"/>
  <c r="J26" i="15"/>
  <c r="J30" i="15"/>
  <c r="J34" i="15"/>
  <c r="J38" i="15"/>
  <c r="J42" i="15"/>
  <c r="J46" i="15"/>
  <c r="J17" i="15"/>
  <c r="J29" i="15"/>
  <c r="J41" i="15"/>
  <c r="J11" i="15"/>
  <c r="J15" i="15"/>
  <c r="J19" i="15"/>
  <c r="J23" i="15"/>
  <c r="J27" i="15"/>
  <c r="J31" i="15"/>
  <c r="J35" i="15"/>
  <c r="J39" i="15"/>
  <c r="J43" i="15"/>
  <c r="J47" i="15"/>
  <c r="J13" i="15"/>
  <c r="J25" i="15"/>
  <c r="J37" i="15"/>
  <c r="J12" i="15"/>
  <c r="J16" i="15"/>
  <c r="J20" i="15"/>
  <c r="J24" i="15"/>
  <c r="J28" i="15"/>
  <c r="J32" i="15"/>
  <c r="J36" i="15"/>
  <c r="J40" i="15"/>
  <c r="J44" i="15"/>
  <c r="J48" i="15"/>
  <c r="J52" i="15"/>
  <c r="J56" i="15"/>
  <c r="J53" i="15"/>
  <c r="J57" i="15"/>
  <c r="J50" i="15"/>
  <c r="J54" i="15"/>
  <c r="J58" i="15"/>
  <c r="J51" i="15"/>
  <c r="J55" i="15"/>
  <c r="J59" i="15"/>
  <c r="J6" i="15"/>
  <c r="I60" i="15"/>
  <c r="I49" i="15"/>
  <c r="I9" i="15"/>
  <c r="I8" i="15"/>
  <c r="I7" i="15"/>
  <c r="I21" i="15"/>
  <c r="I33" i="15"/>
  <c r="I45" i="15"/>
  <c r="I10" i="15"/>
  <c r="I14" i="15"/>
  <c r="I18" i="15"/>
  <c r="I22" i="15"/>
  <c r="I26" i="15"/>
  <c r="I30" i="15"/>
  <c r="I34" i="15"/>
  <c r="I38" i="15"/>
  <c r="I42" i="15"/>
  <c r="I46" i="15"/>
  <c r="I17" i="15"/>
  <c r="I29" i="15"/>
  <c r="I41" i="15"/>
  <c r="I11" i="15"/>
  <c r="I15" i="15"/>
  <c r="I19" i="15"/>
  <c r="I23" i="15"/>
  <c r="I27" i="15"/>
  <c r="I31" i="15"/>
  <c r="I35" i="15"/>
  <c r="I39" i="15"/>
  <c r="I43" i="15"/>
  <c r="I47" i="15"/>
  <c r="I13" i="15"/>
  <c r="I25" i="15"/>
  <c r="I37" i="15"/>
  <c r="I12" i="15"/>
  <c r="I16" i="15"/>
  <c r="I20" i="15"/>
  <c r="I24" i="15"/>
  <c r="I28" i="15"/>
  <c r="I32" i="15"/>
  <c r="I36" i="15"/>
  <c r="I40" i="15"/>
  <c r="I44" i="15"/>
  <c r="I48" i="15"/>
  <c r="I52" i="15"/>
  <c r="I56" i="15"/>
  <c r="I53" i="15"/>
  <c r="I57" i="15"/>
  <c r="I50" i="15"/>
  <c r="I54" i="15"/>
  <c r="I58" i="15"/>
  <c r="I51" i="15"/>
  <c r="I55" i="15"/>
  <c r="I59" i="15"/>
  <c r="I6" i="15"/>
  <c r="M61" i="15" l="1"/>
  <c r="L61" i="15"/>
  <c r="J61" i="15"/>
  <c r="I61" i="15"/>
  <c r="L17" i="16"/>
  <c r="L44" i="16"/>
  <c r="L28" i="16"/>
  <c r="L12" i="16"/>
  <c r="L47" i="16"/>
  <c r="L31" i="16"/>
  <c r="L15" i="16"/>
  <c r="L54" i="16"/>
  <c r="L38" i="16"/>
  <c r="L22" i="16"/>
  <c r="L6" i="16"/>
  <c r="L45" i="16"/>
  <c r="L29" i="16"/>
  <c r="L9" i="16"/>
  <c r="L52" i="16"/>
  <c r="L20" i="16"/>
  <c r="L39" i="16"/>
  <c r="L7" i="16"/>
  <c r="L30" i="16"/>
  <c r="L53" i="16"/>
  <c r="L21" i="16"/>
  <c r="L48" i="16"/>
  <c r="L16" i="16"/>
  <c r="L35" i="16"/>
  <c r="L58" i="16"/>
  <c r="L26" i="16"/>
  <c r="L49" i="16"/>
  <c r="L13" i="16"/>
  <c r="L56" i="16"/>
  <c r="L40" i="16"/>
  <c r="L24" i="16"/>
  <c r="L8" i="16"/>
  <c r="L43" i="16"/>
  <c r="L27" i="16"/>
  <c r="L11" i="16"/>
  <c r="L50" i="16"/>
  <c r="L34" i="16"/>
  <c r="L18" i="16"/>
  <c r="L57" i="16"/>
  <c r="L41" i="16"/>
  <c r="L25" i="16"/>
  <c r="L36" i="16"/>
  <c r="L55" i="16"/>
  <c r="L23" i="16"/>
  <c r="L46" i="16"/>
  <c r="L14" i="16"/>
  <c r="L37" i="16"/>
  <c r="L5" i="16"/>
  <c r="L32" i="16"/>
  <c r="L51" i="16"/>
  <c r="L19" i="16"/>
  <c r="L42" i="16"/>
  <c r="L10" i="16"/>
  <c r="L4" i="16"/>
  <c r="L33" i="16"/>
</calcChain>
</file>

<file path=xl/connections.xml><?xml version="1.0" encoding="utf-8"?>
<connections xmlns="http://schemas.openxmlformats.org/spreadsheetml/2006/main">
  <connection id="1" name="Запрос — Данные" description="Соединение с запросом &quot;Данные&quot; в книге." type="5" refreshedVersion="0" background="1">
    <dbPr connection="provider=Microsoft.Mashup.OleDb.1;data source=$EmbeddedMashup(98854cfe-d916-461f-8a9e-cda8f0081c6c)$;location=Данные;extended properties=UEsDBBQAAgAIAOxcjVYxQeUkqgAAAPoAAAASABwAQ29uZmlnL1BhY2thZ2UueG1sIKIYACigFAAAAAAAAAAAAAAAAAAAAAAAAAAAAIWPQQ6CMBREr0K657eFYIR8ysKtJEajcdtAhUYohhbhbi48klfQRDHu3M28vMXM43bHbGob76p6qzuTEg6MeMoUXalNlZLBnfwlyQRuZHGWlfJesrHJZMuU1M5dEkrHcYQxhK6vaMAYp8d8vStq1UrylfV/2dfGOmkKRQQe3mNEAFEMEQ8jCBhHOmPMtZkzhwjCIF4AQ/qDcTU0buiV6Ad/u0c6V6SfH+IJUEsDBBQAAgAIAOxcjVY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DsXI1WZlXxuC8EAABJEQAAEwAcAEZvcm11bGFzL1NlY3Rpb24xLm0gohgAKKAUAAAAAAAAAAAAAAAAAAAAAAAAAAAA7ZfdahtHFMfvDX6HYXIj02XJ7FdTUtcEx6FpSxoiQS6ELjbWBIusdsPuiKoIFdspaYgSEkouDKVJW/IAshNj1R/xK8y8Uc/syrtHUh05Vi5tMDs7M5rf/8ycs+dMwldFIwpJOXuyq/Nz83PJmh/zOpGvZF8eySPVk7tkkQRczM8R+JNbakNtyg/qNxgdyH0Yu2wMh97ID/JAPZN78NyRfZi2q9/VhtyHtxcM5t6IgjqPzRuNgCellfYqD8zlVhzzUNyN4gf3ouhBaaFTveU3+SKVb9Qjtame0Vq3uhyFAibVqiedtc64ku7CUMclKv+GKeugYl8OiNog8hjeBvIQ9Byl/9qsQ6J+hU4tMJt86FBQWPHvBdws8wA25U70U1KaapZBuL+6RsJIkApvC7Ms/FgkdxtirZRaUjMI/YUuIHmvYKVt2N8deaDlgL6PIAbyX6Lnq6fQua82C5HX6vXlKGg1w9IMJoO4aRbSoYXZeeUHlR+KQcJWEBhExC2OzfwLTNyDBXeBdZQeWw9sUc9Tq1NlanOq1xTmrrQf+mE9bRdmz7aVZzO+Q/Ux6snXfeHr5/eNsE67JyMmmxyb2Rn/1xc/26YOTzRzUJPVAEblH3KgQ4qN+Or51LPT5J9zM4Z6q3pzU7HlNc4FnVmn9Xl1shOhEx+ClTaESgJfWf01MNtBMvpBUOvqkXwHi+0SaLyHMz7IMdCVfuiga1s9Vr1xyVkwzKDaokYnc9/cbbWbaWcBXT1gD9Ik8LEw/CQDimjp0GyNNIKyplU07aLpFE23aHpF88uieaVoflU02WXURjyGgAwRGUIyxGQIyhCVISxDXAtxLWwn4lqIayGuhbgW4lqIayGuhbg24tqIa+MNRlwbcW3EtRHXRlwbcW3EdRDXQVwHcR18sojrIK6DuA7iOojrIK6LuC7iuojrIq6LXQpxXcR1EddFXBdxPcT1ENdDXA9xPcT1sC97WUa5CIiLgLgIiGFA5PnoJeSSPmQyncf2VC/PRrfjqBkJ/i334V4BxfpE3jJIdTjnWhCUV/3Aj5NFXanWTlub5YtXYj9M7kdxMxMEy49NNTodKt/KLfkaZKc5vxI3mlAJ//yQEwHv3cKCf+CH25ACB+qx7ANirJrWVyJzWFHPejViQMU1eSetm4qyySB6mdGaD1bSOblWFCW6htyBbXyCEjkUlH1I8zqV68IS6gx66lGMGDz9GM5dvtin1XBnNCCvheXv8s8a+fqbdOsIFDmk6KJLS0t0vE/vnTweqeS2ADAqGIpz7YjHSOaYX1XAW2Yo3yCUwA1vXof5YMvNUHiOqZfs4kvIayi91rXT5tf6VJe+Bm3gO+WEy0+x6RMiAFYajYEvJkKv0HGLJ4LXv4saaXk5Rb2Ra4AMOhnOeJhOIA0N0fFh/sDvix9bgscL83ON8Oyir/4HUEsBAi0AFAACAAgA7FyNVjFB5SSqAAAA+gAAABIAAAAAAAAAAAAAAAAAAAAAAENvbmZpZy9QYWNrYWdlLnhtbFBLAQItABQAAgAIAOxcjVYPyumrpAAAAOkAAAATAAAAAAAAAAAAAAAAAPYAAABbQ29udGVudF9UeXBlc10ueG1sUEsBAi0AFAACAAgA7FyNVmZV8bgvBAAASREAABMAAAAAAAAAAAAAAAAA5wEAAEZvcm11bGFzL1NlY3Rpb24xLm1QSwUGAAAAAAMAAwDCAAAAYwYAAAAA" command="SELECT * FROM [Данные]"/>
  </connection>
  <connection id="2" name="Запрос — Раскрытие CD4" description="Соединение с запросом &quot;Раскрытие CD4&quot; в книге." type="5" refreshedVersion="0" background="1">
    <dbPr connection="provider=Microsoft.Mashup.OleDb.1;data source=$EmbeddedMashup(98854cfe-d916-461f-8a9e-cda8f0081c6c)$;location=&quot;Раскрытие CD4&quot;;extended properties=&quot;UEsDBBQAAgAIAOxcjVYxQeUkqgAAAPoAAAASABwAQ29uZmlnL1BhY2thZ2UueG1sIKIYACigFAAAAAAAAAAAAAAAAAAAAAAAAAAAAIWPQQ6CMBREr0K657eFYIR8ysKtJEajcdtAhUYohhbhbi48klfQRDHu3M28vMXM43bHbGob76p6qzuTEg6MeMoUXalNlZLBnfwlyQRuZHGWlfJesrHJZMuU1M5dEkrHcYQxhK6vaMAYp8d8vStq1UrylfV/2dfGOmkKRQQe3mNEAFEMEQ8jCBhHOmPMtZkzhwjCIF4AQ/qDcTU0buiV6Ad/u0c6V6SfH+IJUEsDBBQAAgAIAOxcjVY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DsXI1Wkij8zgoHAACKIgAAEwAcAEZvcm11bGFzL1NlY3Rpb24xLm0gohgAKKAUAAAAAAAAAAAAAAAAAAAAAAAAAAAA7Vlvb9NGGH9fqd/hZISUaibDdpINMYagLRrbxDbSjRdVNJnmUCMcu3OcURR1omViaGViQpWGNkEH7AOkXTOyQtuvcP5Ge+7s2I/j2HH+7B2gqmf7fL/f87vn37kNuuLULJOUvd/K+dmZ2ZnGqm7TKmE7rM2O2JG7zTrkAjGoMztD4B976m66W+zY/QmedtkhPDsr+4922TF74z5ir+H3PmvDtA6/djfZIVw9VmDuFcuoUjt/pWbQRm5xfYUa+fmmbVPTuWHZt29a1u3cXGv5ml6nFyS26953t9xHUmVjed4yHZhUWe7drLT6mWzM+TxOSewFTLkHLA5Zl7ibhJ3AVZe9BT5H4oeb9Za4P8JNTtCb/LYgAcMl/aZB82VqgCjXrTuN3FCzZEL1lVViWg5ZoutOvuzottO4UXNWc8KSikykH6Q5RG8HVtoDfffZG04H+KVAdNm/hM93f4abh+5WSPJStTpvGc26mZvAZCA3zELJt9Dbr2Cjgk2Ridk0DJk4dpNiM/8EE1/Dgh3AOhLbtg22uL8IqwUzd2uo14TmLq6v6WZVjEOzJ5Mym/EtiW8jn7ygOzr//VnNrEobvSd5Jf5sYmcc6ItTE9XfUc9B80oFwCT2B+vykFIivjoeeyWJ/phi+HyXubiCbHmVUkeamKc6XZ5Kj2gsESyuQ6g0IMvybJBfNxrRhODec++zv2GxDoHBAezxmwAGbolEB7f23Afudj9lLxgmYK1Kcstz38BtuZtxZwFe24DdFUUgLQxHMiCMlpbkrSEiyBuq4VALh4VwWAyHpXD4QTj8MByeC4fKWTRGeAoCVBCigiAVhKkgUAWhKghWQbgqwlWxnQhXRbgqwlURropwVYSrIlwV4WoIV0O4GhYY4WoIV0O4GsLVEK6GcDWEW0C4BYRbQLgFvLMIt4BwCwi3gHALCLeAcIsIt4hwiwi3iHCL2KUQbhHhFhFuEeEWEW4J4ZYQbgnhlhBuCeGWsC+XvIryLiDeBcS7gPADIqhHv0ItaUMl43XstbsdVKMvbatuOfQTqsO5Apr1WN2SybI/55JhlFd0Q7cbF3inWklaWwkWX7J1s3HLsuseIVi+b6rcaknsL/aUPQfaouYv2bU6dMJ31yhx4HojtOAlvLgHJbDrPmBtgOjrpvmRKO931JMejRRAxT15S/RNYdskE75MtOeDlXhNroRNCe8h90HGh6iQQ0PZhjLPSzlvLKHPkBK3ImLw8G0Yu33Rknq4jAYEvTB7wp5VyEcfC+kINDkkvCVdvHhR6r/HtWMnkU7uKQBECUNzzh3xBNHs86sl8JYJ2jcIJXDDqwswH2y5ajqlQp4vuYEPIc+h9brHnTY41gte/Bi0ic+UMZcfYtMIEQArRWPgvVjohTyu0YZDq59aNdFeDmEvBxyggsbDGT+WYpAyB+Hxkf+c3nK+aDrUnpudqZnZSePvJt4Jra91nl8QnxbSPqLg7y2jnqATRYy36v3IkGzjgkATwl6wnQIBR4RAOQMEjmVy2mtPBj9Be/wq8/HlOq1b31PkaOOZK/vOL6JhzzteBC4plel34sYhKPyM/S7Gu724AhnaQoiOdx+A4JqU+xsdeLMt9nI/YuquYNoJYlSctTOYbUL2RWYPVUwE2Y6g0PbIBVfgaRAFXDNuh5DA49CFU34k9pKjWB2emUayNEI3laCfJ6q6QzNyHU41zU7BbJADJyWs/ydtpvEYmkNfgaJe8fKXDMSHPXpAwJciX8QSPhcOy6jZvwrWbnmceR+i18D05VODbeNfPuakOeKsUpMkTiLUaFBRgfv8QdgDAdsZwJcIof9hB+59AmbxLHLA2YKTeawfw4Ru+naNqiskw1ZmkYRCl6lzh1JzgRq1es3hPdK3IElO8nSZ0n4rCRs+JQkzOEZeGcs1xK2T8fxjRI3UBI1GljqLGupYamhasXSuJ4a4GGj4KHlZSStBowooZ3B+77s4ND+egSf8+7vfRAwPG5AGXjydtYYp061hijCwj3pShD4R7wbiDAitEx/6YGBo8eYmJWqTDOYavRwJI5qMQCIa5KLcctRY7oMkkpRGaPGUlB5vKmLJsb3pL9r8LzwH8OQokWTIcd6q36yZAcl0Lxpue6bCINICcieQ226euf41SJ7x5VE3f0P27bR7BnM/uHw3dAEJVv2qCUf0snOXH8Esk87JUaG7+E8uv4k2PHBOmCLO19Cd+zWG99XIE9YMfYV+oxtNmsu+S7KUhx9J9l+3e+tw8v1u0B27O1dTcmMmM2PpwiuVT9izfOzAEkkeWVZXklUczUhZOp0mZi/ljkhPTaaXzTpZ/M9Pm5c2GS8u1/uTyeV9cjp2H8J6e9GvZf5Si7Zt2YJWZl/T/AzjoYOXpTpUjELcmdI5xG3w4Ae6ts8m8v1kOKHz/wFQSwECLQAUAAIACADsXI1WMUHlJKoAAAD6AAAAEgAAAAAAAAAAAAAAAAAAAAAAQ29uZmlnL1BhY2thZ2UueG1sUEsBAi0AFAACAAgA7FyNVg/K6aukAAAA6QAAABMAAAAAAAAAAAAAAAAA9gAAAFtDb250ZW50X1R5cGVzXS54bWxQSwECLQAUAAIACADsXI1Wkij8zgoHAACKIgAAEwAAAAAAAAAAAAAAAADnAQAARm9ybXVsYXMvU2VjdGlvbjEubVBLBQYAAAAAAwADAMIAAAA+CQAAAAA=&quot;" command="SELECT * FROM [Раскрытие CD4]"/>
  </connection>
  <connection id="3" keepAlive="1" name="Запрос — Раскрытие ВН" description="Соединение с запросом &quot;Раскрытие ВН&quot; в книге." type="5" refreshedVersion="5" background="1" saveData="1">
    <dbPr connection="provider=Microsoft.Mashup.OleDb.1;data source=$EmbeddedMashup(98854cfe-d916-461f-8a9e-cda8f0081c6c)$;location=&quot;Раскрытие ВН&quot;;extended properties=UEsDBBQAAgAIAOxcjVYxQeUkqgAAAPoAAAASABwAQ29uZmlnL1BhY2thZ2UueG1sIKIYACigFAAAAAAAAAAAAAAAAAAAAAAAAAAAAIWPQQ6CMBREr0K657eFYIR8ysKtJEajcdtAhUYohhbhbi48klfQRDHu3M28vMXM43bHbGob76p6qzuTEg6MeMoUXalNlZLBnfwlyQRuZHGWlfJesrHJZMuU1M5dEkrHcYQxhK6vaMAYp8d8vStq1UrylfV/2dfGOmkKRQQe3mNEAFEMEQ8jCBhHOmPMtZkzhwjCIF4AQ/qDcTU0buiV6Ad/u0c6V6SfH+IJUEsDBBQAAgAIAOxcjVY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DsXI1WeW3CGoIIAACXMgAAEwAcAEZvcm11bGFzL1NlY3Rpb24xLm0gohgAKKAUAAAAAAAAAAAAAAAAAAAAAAAAAAAA7VrtbtNWGP5fiXs4MkJqNROw87EhxhBri8Y2sY2U8aOKptAe1AjHZo4ziqJOfIlNKxMTQhvaBoyxC2hZO7IC5RaOb2FXsvec49iv7fgrCWw/ilTFdo7P87zveb9Dhy45LcskdfmpHd03tW+qs9K06TJh99gGe8leuutsmxwjBnX2TRH4x+6719zrbNf9Br7tsx347rDqffWI7bLn7m32DD6fsg1Yts3v3WtsB+7uaLD2pGUsU7t0smXQzvT86hI1SrNd26amc86yL563rIvTM73F0802PaawR+4N97p7W2msLc5apgOLGouDh41elMnajMdjv8Iew5KrwGKH9Yl7jbBXcNdnL4DPS/HHxXpB3JvwkBOUi19UFGC40Dxv0FKdGqCUM9blznSmWCqhzaUVYloOWaCrTqnuNG2nc67lrEwLSRoqUb5WZhC9e7DTJuj3KXvO6QC/FIg++5vw9e538HDHvR6QPLG8PGsZ3bY5PYbIQC5LQsWTUJ6Xf1D+oajE7BqGShy7S7GYv4GIz2DDbcB6KY5tHWRxvxdSC2bu9UyrCcSdX73UNJfFdSD2eKrMJ3xP4cfIF881nSb//KhlLitrg29KWvy7sY1xqC1OTKneiUoDLWkNAFPYL6zPXUoL2epo7LUk+iMqw+O7yJUryNZXKHWUsXnqk+WpDYjGAsH8KrhKB6IsjwalVaMTDgjuVfcG+xM22yZwsQVn/NyHgUci0MGjTfeWux6lLJ1hDNa6ovak+fpmy82MGwvwWgfsvkgCaW5YSIDAW3qK3EN4kLzUg8tycFkJLqvBZS24fDu4fCe4PBJcaofRNcLTEKCGEDUEqSFMDYFqCFVDsBrC1RGujuVEuDrC1RGujnB1hKsjXB3h6gi3jHDLCLeMFYxwywi3jHDLCLeMcMsIt4xwKwi3gnArCLeCTxbhVhBuBeFWEG4F4VYQbhXhVhFuFeFWEW4VmxTCrSLcKsKtItwqwq0h3BrCrSHcGsKtIdwatuWazCh7DrHnEHsO4TmEn49+gFyyAZmM57Fn7rqfjT61rbbl0A9oE/oKKNZjeUsli96aE4ZRX2oaTbtzjFeqjaS9NX/zBbtpdi5YdlsSgu0jS9VeT2F/sPvsIdAWOX/BbrWhEr5yiRIH7tcCCX6HFzchBfbdW2wDICLVNG+JSl5FPW5rpAEqrsl7om4KyiaV8G3CNR/sxHNyIyhKeA35FNT4LUrkUFBuQJrnqZwXllBnKIlHERI4+xhGLl/KSTVcTgH8WpjdZQ8a5N33hOoIFDkkeKQcP35ciT7jumOvQpXcfQAIE4binBviK0QzYlcLYC1jlG/gSmCGp+ZgPchyynRqlRLfcg03IQ+h9LrKjdZv6wUv3gZdwz1lzOQzZCrgAbBT2AfeirlewOM07Th0+UOrJcrLDPaqzwEyaNyd8ddKDFLlINw/Sh/TC84nXYfaM/umWmZ+0nhuIju0SOnMLUbJmKLggUvRFjqX0cXr9igLiLxx7UBFwukTLpDwp9uyTIk9RMf8JHcHc4a2ra8osrXxBVY9XxDMNmW34VuoUqdfigc7oO8H7Gdx/WjgZqCIDaGKbfkcQOGe1KN1D7y5IeCehsR+JFhv+y4rWu8cKjAhGCMVZGpP+Nw9QWFDkvPvwPDAKbj+uBzycKRM0PSHXDFZhXp2oCokaYhuKkEvbCw3HZqTazbVNDkFs4gdJ4Wu1xNAEyhkBtInoEeZwbzdfJXDydwiYEGhsVjCzDArrBJBrRQOCoN8OdW6IHnyAqTZAkkXI4I0pKPtsld88qbMEMvO9QbcFXzDw+jDG1POCjVJbBmhRoeKxI60+JOQCp8LxOpdqBf6oLxQbXOGXjKaS3Teti3786bRlbZV9BQgbvYSVKrEvVO8BSFpe8jZ8DmndMEtAh88Zm7xER+4kRj18WCZbpOZsqeQDUZc71PYls5Ro9VuQeKc/gIkIcpMotlmhDYtJTNMRCVqeuKKKAVWiIoRpPdAeWqIGoWwhzyBG3ohpQR/iuq9aQ+24LpUh2u7KD0tmV8u6aBC+tVbw28Oj0w2Oehp2VE7n6RqooWiKlgUK4P0I0LdJtg5GEhiuslyjbiKI3EhTXTpVgl8eHwKE87Il+KFaJriv25sAVqIPwcSNRHYZGKdnS05HPw/N38EXzsEyWtNHVruzs5VousSlw0pvotWv8N3Tp9X51QTTy4JxPkhPZ6rkAMJaRLelic59P0SejdhwfAtcxx1UqE5a7XPt0w/pKY74DiqT8kcKC2A6Hb34JmzkC0Sk2Ix3aiehPZAVB6p3r8SZCeIvOSzruXQunOF275l0hkwzcfCvbZkJauMWNBrKRV9zpMS4SxMJqEEy2lZ8ipnKc0nDu4drklRTyWXDyN1AYPANyAnDMHsts9TW5gCNQ+erSuTGqQUkDJXDlkLTwTSuGUOA7zg9LpmAYkTlTH6/8fsXoUIfT0/CAR2VW5Vyd+8yUlAjO9e97/X/Rfo/ocZ8H8xAhjO4/8zB8j5H0riM4H9w2XjffsMtOuyW09aNLRrz24EuaL/YlvujaGNIIT/F7i3H3Zco3X2OZXkdc7OZUpNvzjpiN55WpF6mdB5awkHPiEV5jCMkjaSaciRzmj2UVBHeoKOCqs6jzb0kbRRLldrRwbKEDdDBZ9UuVpYgWoO45f/SQ6KH4JGgrKIyHabgqVsjgFDwdoVBIxQT/LQu+JdXzljTu5iXps8VuA/VBUahaWM8RbDwjZiU70JzfQmoiw1djZvrEvOMfHLkxhEWEhsjfO8XPTwR+2VQ4ruKxMbnebtkNPnpxF2o1bnekpszDdDjYaLfsqQaIID3mJCqsqB1GG0F3IL0tPHmz/zGbkqz3myvMrj8eLqOjSeugr/vJRPrPBcRUk1qOKj7JF/JpKttxIdnWQTOvovUEsBAi0AFAACAAgA7FyNVjFB5SSqAAAA+gAAABIAAAAAAAAAAAAAAAAAAAAAAENvbmZpZy9QYWNrYWdlLnhtbFBLAQItABQAAgAIAOxcjVYPyumrpAAAAOkAAAATAAAAAAAAAAAAAAAAAPYAAABbQ29udGVudF9UeXBlc10ueG1sUEsBAi0AFAACAAgA7FyNVnltwhqCCAAAlzIAABMAAAAAAAAAAAAAAAAA5wEAAEZvcm11bGFzL1NlY3Rpb24xLm1QSwUGAAAAAAMAAwDCAAAAtgoAAAAA" command="SELECT * FROM [Раскрытие ВН]"/>
  </connection>
</connections>
</file>

<file path=xl/sharedStrings.xml><?xml version="1.0" encoding="utf-8"?>
<sst xmlns="http://schemas.openxmlformats.org/spreadsheetml/2006/main" count="518" uniqueCount="100">
  <si>
    <t>Дата забора</t>
  </si>
  <si>
    <t>ВН</t>
  </si>
  <si>
    <t>БМ</t>
  </si>
  <si>
    <t>плазма</t>
  </si>
  <si>
    <t>ликвор</t>
  </si>
  <si>
    <t>Примечание</t>
  </si>
  <si>
    <t>АРТ-наив</t>
  </si>
  <si>
    <t>Путь</t>
  </si>
  <si>
    <t>Анамнезы папка</t>
  </si>
  <si>
    <t>c:\Users\User\Projects\ЧЛБ\Анамнез\</t>
  </si>
  <si>
    <t>c:\Users\User\Projects\Work\HIV-CNS\230323 Номера + последние.xlsx</t>
  </si>
  <si>
    <t>ВН наша</t>
  </si>
  <si>
    <t>ID п</t>
  </si>
  <si>
    <t>№ п/п</t>
  </si>
  <si>
    <t>ВН.Анамнез</t>
  </si>
  <si>
    <t>Дата секвенирования</t>
  </si>
  <si>
    <t>ВН в каждом БМ и в разных организациях</t>
  </si>
  <si>
    <t>All</t>
  </si>
  <si>
    <t>N</t>
  </si>
  <si>
    <t>Shapiro-Wilk W</t>
  </si>
  <si>
    <t>0.8354</t>
  </si>
  <si>
    <t xml:space="preserve">  p(normal)</t>
  </si>
  <si>
    <t>3.17E-06</t>
  </si>
  <si>
    <t>Anderson-Darling A</t>
  </si>
  <si>
    <t>1.751</t>
  </si>
  <si>
    <t>0.0001518</t>
  </si>
  <si>
    <t xml:space="preserve">  p(Monte Carlo)</t>
  </si>
  <si>
    <t>0.0005</t>
  </si>
  <si>
    <t>Lilliefors L</t>
  </si>
  <si>
    <t>0.1587</t>
  </si>
  <si>
    <t>0.0001</t>
  </si>
  <si>
    <t>0.0022</t>
  </si>
  <si>
    <t>Jarque-Bera JB</t>
  </si>
  <si>
    <t>100.1</t>
  </si>
  <si>
    <t>1.841E-22</t>
  </si>
  <si>
    <t>0.8531</t>
  </si>
  <si>
    <t>8.311E-06</t>
  </si>
  <si>
    <t>2.581</t>
  </si>
  <si>
    <t>1.34E-06</t>
  </si>
  <si>
    <t>0.1626</t>
  </si>
  <si>
    <t>0.0009</t>
  </si>
  <si>
    <t>14.73</t>
  </si>
  <si>
    <t>0.0006338</t>
  </si>
  <si>
    <t>0.0073</t>
  </si>
  <si>
    <t>Tests for equal means</t>
  </si>
  <si>
    <t>A</t>
  </si>
  <si>
    <t>B</t>
  </si>
  <si>
    <t>N:</t>
  </si>
  <si>
    <t>Mean:</t>
  </si>
  <si>
    <t>95% conf.:</t>
  </si>
  <si>
    <t>(4.4024 5.0844)</t>
  </si>
  <si>
    <t>(3.4473 4.292)</t>
  </si>
  <si>
    <t>Variance:</t>
  </si>
  <si>
    <t>Difference between means:</t>
  </si>
  <si>
    <t>0.87381</t>
  </si>
  <si>
    <t>95% conf. interval (parametric):</t>
  </si>
  <si>
    <t>(0.33723 1.4104)</t>
  </si>
  <si>
    <t>95% conf. interval (bootstrap):</t>
  </si>
  <si>
    <t>(0.34165 1.4047)</t>
  </si>
  <si>
    <t>t :</t>
  </si>
  <si>
    <t>p (same mean):</t>
  </si>
  <si>
    <t>0.0016561</t>
  </si>
  <si>
    <t>Critical t value (p=0.05):</t>
  </si>
  <si>
    <t>Uneq. var. t :</t>
  </si>
  <si>
    <t>0.001676</t>
  </si>
  <si>
    <t>Monte Carlo permutation:</t>
  </si>
  <si>
    <t>0.0015</t>
  </si>
  <si>
    <t>БМ пл&gt;БМ лик</t>
  </si>
  <si>
    <t>БМ лик&gt;БМ пл</t>
  </si>
  <si>
    <t>Итого</t>
  </si>
  <si>
    <t>пл НИИ&gt;пл ЧЛБ</t>
  </si>
  <si>
    <t>пл ЧЛБ&gt;пл НИИ</t>
  </si>
  <si>
    <t>СD4 %</t>
  </si>
  <si>
    <t>Раскрытие_ВН</t>
  </si>
  <si>
    <t>0.8522</t>
  </si>
  <si>
    <t>1.504E-05</t>
  </si>
  <si>
    <t>9.216E-06</t>
  </si>
  <si>
    <t>0.175</t>
  </si>
  <si>
    <t>39.52</t>
  </si>
  <si>
    <t>2.623E-09</t>
  </si>
  <si>
    <t>0.0008</t>
  </si>
  <si>
    <t>4.729</t>
  </si>
  <si>
    <t>5.0727</t>
  </si>
  <si>
    <t>(4.3678 5.0902)</t>
  </si>
  <si>
    <t>(4.745 5.4003)</t>
  </si>
  <si>
    <t>0.34368</t>
  </si>
  <si>
    <t>(-0.13802 0.82537)</t>
  </si>
  <si>
    <t>(-0.12884 0.8121)</t>
  </si>
  <si>
    <t>0.16003</t>
  </si>
  <si>
    <t>1.984</t>
  </si>
  <si>
    <t>0.16005</t>
  </si>
  <si>
    <t>0.1647</t>
  </si>
  <si>
    <t>0.8397</t>
  </si>
  <si>
    <t>0.0009047</t>
  </si>
  <si>
    <t>1.451</t>
  </si>
  <si>
    <t>0.000737</t>
  </si>
  <si>
    <t>0.0004</t>
  </si>
  <si>
    <t>0.2414</t>
  </si>
  <si>
    <t>0.00558</t>
  </si>
  <si>
    <t>0.0119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</si>
</sst>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b/>
      <sz val="11"/>
      <color rgb="FFFFFFFF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70AD47"/>
        <bgColor indexed="64"/>
      </patternFill>
    </fill>
    <fill>
      <patternFill patternType="solid">
        <fgColor rgb="FFE2EFDA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rgb="FFA9D08E"/>
      </top>
      <bottom style="thin">
        <color rgb="FFA9D08E"/>
      </bottom>
      <diagonal/>
    </border>
    <border>
      <left/>
      <right style="thin">
        <color rgb="FFA9D08E"/>
      </right>
      <top style="thin">
        <color rgb="FFA9D08E"/>
      </top>
      <bottom style="thin">
        <color rgb="FFA9D08E"/>
      </bottom>
      <diagonal/>
    </border>
    <border>
      <left style="thin">
        <color rgb="FFA9D08E"/>
      </left>
      <right/>
      <top style="thin">
        <color rgb="FFA9D08E"/>
      </top>
      <bottom style="thin">
        <color rgb="FFA9D08E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NumberFormat="1" applyAlignment="1"/>
    <xf numFmtId="0" fontId="0" fillId="0" borderId="0" xfId="0" quotePrefix="1" applyNumberFormat="1" applyAlignment="1"/>
    <xf numFmtId="0" fontId="1" fillId="2" borderId="3" xfId="0" applyNumberFormat="1" applyFont="1" applyFill="1" applyBorder="1" applyAlignment="1"/>
    <xf numFmtId="14" fontId="0" fillId="0" borderId="0" xfId="0" applyNumberFormat="1" applyAlignment="1"/>
    <xf numFmtId="0" fontId="1" fillId="2" borderId="1" xfId="0" applyNumberFormat="1" applyFont="1" applyFill="1" applyBorder="1" applyAlignment="1"/>
    <xf numFmtId="0" fontId="0" fillId="3" borderId="1" xfId="0" applyNumberFormat="1" applyFill="1" applyBorder="1" applyAlignment="1"/>
    <xf numFmtId="0" fontId="0" fillId="0" borderId="1" xfId="0" applyNumberFormat="1" applyBorder="1" applyAlignment="1"/>
    <xf numFmtId="0" fontId="1" fillId="2" borderId="2" xfId="0" quotePrefix="1" applyNumberFormat="1" applyFont="1" applyFill="1" applyBorder="1" applyAlignment="1"/>
    <xf numFmtId="17" fontId="0" fillId="0" borderId="0" xfId="0" applyNumberFormat="1"/>
    <xf numFmtId="0" fontId="0" fillId="3" borderId="0" xfId="0" applyNumberFormat="1" applyFill="1" applyBorder="1" applyAlignment="1"/>
    <xf numFmtId="0" fontId="0" fillId="0" borderId="0" xfId="0" quotePrefix="1"/>
    <xf numFmtId="0" fontId="1" fillId="2" borderId="1" xfId="0" quotePrefix="1" applyNumberFormat="1" applyFont="1" applyFill="1" applyBorder="1" applyAlignment="1"/>
  </cellXfs>
  <cellStyles count="1">
    <cellStyle name="Обычный" xfId="0" builtinId="0"/>
  </cellStyles>
  <dxfs count="17"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19" formatCode="dd/mm/yyyy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19" formatCode="dd/mm/yyyy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fill>
        <patternFill>
          <bgColor rgb="FFE2EFDA"/>
        </patternFill>
      </fill>
    </dxf>
    <dxf>
      <font>
        <b/>
        <i val="0"/>
        <color rgb="FFFFFFFF"/>
      </font>
      <fill>
        <patternFill>
          <bgColor rgb="FF70AD47"/>
        </patternFill>
      </fill>
    </dxf>
    <dxf>
      <border>
        <left style="thin">
          <color rgb="FFA9D08E"/>
        </left>
        <right style="thin">
          <color rgb="FFA9D08E"/>
        </right>
        <top style="thin">
          <color rgb="FFA9D08E"/>
        </top>
        <bottom style="thin">
          <color rgb="FFA9D08E"/>
        </bottom>
        <horizontal style="thin">
          <color rgb="FFA9D08E"/>
        </horizontal>
      </border>
    </dxf>
    <dxf>
      <fill>
        <patternFill>
          <bgColor rgb="FFF0F0F0"/>
        </patternFill>
      </fill>
    </dxf>
    <dxf>
      <font>
        <b/>
        <i val="0"/>
        <color rgb="FFFFFFFF"/>
      </font>
      <fill>
        <patternFill>
          <bgColor rgb="FFABABAB"/>
        </patternFill>
      </fill>
    </dxf>
    <dxf>
      <border>
        <left style="thin">
          <color rgb="FFC6C6C6"/>
        </left>
        <right style="thin">
          <color rgb="FFC6C6C6"/>
        </right>
        <top style="thin">
          <color rgb="FFC6C6C6"/>
        </top>
        <bottom style="thin">
          <color rgb="FFC6C6C6"/>
        </bottom>
        <horizontal style="thin">
          <color rgb="FFC6C6C6"/>
        </horizontal>
      </border>
    </dxf>
  </dxfs>
  <tableStyles count="2" defaultTableStyle="TableStyleMedium2" defaultPivotStyle="PivotStyleLight16">
    <tableStyle name="TableStyleQueryPreview" pivot="0" count="3">
      <tableStyleElement type="wholeTable" dxfId="16"/>
      <tableStyleElement type="headerRow" dxfId="15"/>
      <tableStyleElement type="firstRowStripe" dxfId="14"/>
    </tableStyle>
    <tableStyle name="TableStyleQueryResult" pivot="0" count="3">
      <tableStyleElement type="wholeTable" dxfId="13"/>
      <tableStyleElement type="headerRow" dxfId="12"/>
      <tableStyleElement type="firstRowStripe" dxfId="1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19050</xdr:colOff>
      <xdr:row>13</xdr:row>
      <xdr:rowOff>152400</xdr:rowOff>
    </xdr:from>
    <xdr:to>
      <xdr:col>10</xdr:col>
      <xdr:colOff>94783</xdr:colOff>
      <xdr:row>30</xdr:row>
      <xdr:rowOff>180567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57450" y="2628900"/>
          <a:ext cx="3733333" cy="3266667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19</xdr:col>
      <xdr:colOff>75733</xdr:colOff>
      <xdr:row>31</xdr:row>
      <xdr:rowOff>28167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924800" y="2667000"/>
          <a:ext cx="3733333" cy="3266667"/>
        </a:xfrm>
        <a:prstGeom prst="rect">
          <a:avLst/>
        </a:prstGeom>
      </xdr:spPr>
    </xdr:pic>
    <xdr:clientData/>
  </xdr:twoCellAnchor>
  <xdr:twoCellAnchor editAs="oneCell">
    <xdr:from>
      <xdr:col>22</xdr:col>
      <xdr:colOff>0</xdr:colOff>
      <xdr:row>14</xdr:row>
      <xdr:rowOff>0</xdr:rowOff>
    </xdr:from>
    <xdr:to>
      <xdr:col>28</xdr:col>
      <xdr:colOff>75733</xdr:colOff>
      <xdr:row>31</xdr:row>
      <xdr:rowOff>28167</xdr:rowOff>
    </xdr:to>
    <xdr:pic>
      <xdr:nvPicPr>
        <xdr:cNvPr id="7" name="Рисунок 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411200" y="2667000"/>
          <a:ext cx="3733333" cy="3266667"/>
        </a:xfrm>
        <a:prstGeom prst="rect">
          <a:avLst/>
        </a:prstGeom>
      </xdr:spPr>
    </xdr:pic>
    <xdr:clientData/>
  </xdr:twoCellAnchor>
  <xdr:twoCellAnchor editAs="oneCell">
    <xdr:from>
      <xdr:col>31</xdr:col>
      <xdr:colOff>0</xdr:colOff>
      <xdr:row>14</xdr:row>
      <xdr:rowOff>0</xdr:rowOff>
    </xdr:from>
    <xdr:to>
      <xdr:col>37</xdr:col>
      <xdr:colOff>75733</xdr:colOff>
      <xdr:row>31</xdr:row>
      <xdr:rowOff>28167</xdr:rowOff>
    </xdr:to>
    <xdr:pic>
      <xdr:nvPicPr>
        <xdr:cNvPr id="8" name="Рисунок 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8897600" y="2667000"/>
          <a:ext cx="3733333" cy="326666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16</xdr:row>
      <xdr:rowOff>0</xdr:rowOff>
    </xdr:from>
    <xdr:to>
      <xdr:col>9</xdr:col>
      <xdr:colOff>75733</xdr:colOff>
      <xdr:row>32</xdr:row>
      <xdr:rowOff>132952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3048000"/>
          <a:ext cx="3733333" cy="3180952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16</xdr:row>
      <xdr:rowOff>0</xdr:rowOff>
    </xdr:from>
    <xdr:to>
      <xdr:col>19</xdr:col>
      <xdr:colOff>75733</xdr:colOff>
      <xdr:row>33</xdr:row>
      <xdr:rowOff>190071</xdr:rowOff>
    </xdr:to>
    <xdr:pic>
      <xdr:nvPicPr>
        <xdr:cNvPr id="5" name="Рисунок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924800" y="3048000"/>
          <a:ext cx="3733333" cy="3428571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35</xdr:row>
      <xdr:rowOff>0</xdr:rowOff>
    </xdr:from>
    <xdr:to>
      <xdr:col>19</xdr:col>
      <xdr:colOff>75733</xdr:colOff>
      <xdr:row>51</xdr:row>
      <xdr:rowOff>132952</xdr:rowOff>
    </xdr:to>
    <xdr:pic>
      <xdr:nvPicPr>
        <xdr:cNvPr id="6" name="Рисунок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924800" y="6667500"/>
          <a:ext cx="3733333" cy="3180952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0</xdr:row>
      <xdr:rowOff>0</xdr:rowOff>
    </xdr:from>
    <xdr:to>
      <xdr:col>29</xdr:col>
      <xdr:colOff>75733</xdr:colOff>
      <xdr:row>17</xdr:row>
      <xdr:rowOff>190071</xdr:rowOff>
    </xdr:to>
    <xdr:pic>
      <xdr:nvPicPr>
        <xdr:cNvPr id="7" name="Рисунок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020800" y="0"/>
          <a:ext cx="3733333" cy="3428571"/>
        </a:xfrm>
        <a:prstGeom prst="rect">
          <a:avLst/>
        </a:prstGeom>
      </xdr:spPr>
    </xdr:pic>
    <xdr:clientData/>
  </xdr:twoCellAnchor>
  <xdr:twoCellAnchor editAs="oneCell">
    <xdr:from>
      <xdr:col>33</xdr:col>
      <xdr:colOff>0</xdr:colOff>
      <xdr:row>0</xdr:row>
      <xdr:rowOff>0</xdr:rowOff>
    </xdr:from>
    <xdr:to>
      <xdr:col>39</xdr:col>
      <xdr:colOff>75733</xdr:colOff>
      <xdr:row>17</xdr:row>
      <xdr:rowOff>190071</xdr:rowOff>
    </xdr:to>
    <xdr:pic>
      <xdr:nvPicPr>
        <xdr:cNvPr id="8" name="Рисунок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0116800" y="0"/>
          <a:ext cx="3733333" cy="3428571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name="ExternalData_1" connectionId="3" autoFormatId="0" applyNumberFormats="0" applyBorderFormats="0" applyFontFormats="1" applyPatternFormats="1" applyAlignmentFormats="0" applyWidthHeightFormats="0">
  <queryTableRefresh preserveSortFilterLayout="0" nextId="10">
    <queryTableFields count="9">
      <queryTableField id="1" name="ID п" tableColumnId="38"/>
      <queryTableField id="2" name="№ п/п" tableColumnId="39"/>
      <queryTableField id="3" name="БМ" tableColumnId="40"/>
      <queryTableField id="4" name="Дата забора" tableColumnId="41"/>
      <queryTableField id="5" name="ВН" tableColumnId="42"/>
      <queryTableField id="6" name="Дата секвенирования" tableColumnId="43"/>
      <queryTableField id="7" name="АРТ-наив" tableColumnId="44"/>
      <queryTableField id="8" name="СD4 %" tableColumnId="45"/>
      <queryTableField id="9" name="ВН.Анамнез" tableColumnId="46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5" name="Путь" displayName="Путь" ref="A1:B3" totalsRowShown="0">
  <autoFilter ref="A1:B3"/>
  <tableColumns count="2">
    <tableColumn id="1" name="Путь"/>
    <tableColumn id="2" name="Примечание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Раскрытие_ВН" displayName="Раскрытие_ВН" ref="A1:I184" tableType="queryTable" totalsRowShown="0" headerRowDxfId="10" dataDxfId="9">
  <autoFilter ref="A1:I184"/>
  <tableColumns count="9">
    <tableColumn id="38" uniqueName="38" name="ID п" queryTableFieldId="1" dataDxfId="8"/>
    <tableColumn id="39" uniqueName="39" name="№ п/п" queryTableFieldId="2" dataDxfId="7"/>
    <tableColumn id="40" uniqueName="40" name="БМ" queryTableFieldId="3" dataDxfId="6"/>
    <tableColumn id="41" uniqueName="41" name="Дата забора" queryTableFieldId="4" dataDxfId="5"/>
    <tableColumn id="42" uniqueName="42" name="ВН" queryTableFieldId="5" dataDxfId="4"/>
    <tableColumn id="43" uniqueName="43" name="Дата секвенирования" queryTableFieldId="6" dataDxfId="3"/>
    <tableColumn id="44" uniqueName="44" name="АРТ-наив" queryTableFieldId="7" dataDxfId="2"/>
    <tableColumn id="45" uniqueName="45" name="СD4 %" queryTableFieldId="8" dataDxfId="1"/>
    <tableColumn id="46" uniqueName="46" name="ВН.Анамнез" queryTableFieldId="9" dataDxfId="0"/>
  </tableColumns>
  <tableStyleInfo name="TableStyleQueryResult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E12" sqref="E12"/>
    </sheetView>
  </sheetViews>
  <sheetFormatPr defaultRowHeight="15" x14ac:dyDescent="0.25"/>
  <cols>
    <col min="1" max="1" width="57.42578125" bestFit="1" customWidth="1"/>
    <col min="2" max="2" width="22.7109375" bestFit="1" customWidth="1"/>
    <col min="5" max="5" width="11.85546875" customWidth="1"/>
  </cols>
  <sheetData>
    <row r="1" spans="1:2" x14ac:dyDescent="0.25">
      <c r="A1" t="s">
        <v>7</v>
      </c>
      <c r="B1" t="s">
        <v>5</v>
      </c>
    </row>
    <row r="2" spans="1:2" x14ac:dyDescent="0.25">
      <c r="A2" t="s">
        <v>9</v>
      </c>
      <c r="B2" t="s">
        <v>8</v>
      </c>
    </row>
    <row r="3" spans="1:2" x14ac:dyDescent="0.25">
      <c r="A3" t="s">
        <v>10</v>
      </c>
      <c r="B3" t="s">
        <v>11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4"/>
  <sheetViews>
    <sheetView topLeftCell="A16" workbookViewId="0">
      <selection activeCell="L13" sqref="L13"/>
    </sheetView>
  </sheetViews>
  <sheetFormatPr defaultRowHeight="15" x14ac:dyDescent="0.25"/>
  <cols>
    <col min="1" max="1" width="6.7109375" bestFit="1" customWidth="1"/>
    <col min="2" max="2" width="9.140625" bestFit="1" customWidth="1"/>
    <col min="3" max="3" width="7.5703125" bestFit="1" customWidth="1"/>
    <col min="4" max="4" width="14.28515625" bestFit="1" customWidth="1"/>
    <col min="5" max="5" width="9" bestFit="1" customWidth="1"/>
    <col min="6" max="6" width="23.28515625" bestFit="1" customWidth="1"/>
    <col min="7" max="7" width="11.7109375" bestFit="1" customWidth="1"/>
    <col min="8" max="8" width="8.7109375" bestFit="1" customWidth="1"/>
    <col min="9" max="9" width="14.42578125" bestFit="1" customWidth="1"/>
    <col min="11" max="11" width="7.5703125" bestFit="1" customWidth="1"/>
    <col min="12" max="12" width="14.28515625" bestFit="1" customWidth="1"/>
    <col min="13" max="13" width="9" bestFit="1" customWidth="1"/>
    <col min="14" max="14" width="22.28515625" bestFit="1" customWidth="1"/>
    <col min="15" max="15" width="11.7109375" bestFit="1" customWidth="1"/>
    <col min="16" max="16" width="14.42578125" bestFit="1" customWidth="1"/>
  </cols>
  <sheetData>
    <row r="1" spans="1:9" x14ac:dyDescent="0.25">
      <c r="A1" s="1" t="s">
        <v>12</v>
      </c>
      <c r="B1" s="1" t="s">
        <v>13</v>
      </c>
      <c r="C1" s="1" t="s">
        <v>2</v>
      </c>
      <c r="D1" s="4" t="s">
        <v>0</v>
      </c>
      <c r="E1" s="1" t="s">
        <v>1</v>
      </c>
      <c r="F1" s="4" t="s">
        <v>15</v>
      </c>
      <c r="G1" s="1" t="s">
        <v>6</v>
      </c>
      <c r="H1" s="2" t="s">
        <v>72</v>
      </c>
      <c r="I1" s="2" t="s">
        <v>14</v>
      </c>
    </row>
    <row r="2" spans="1:9" x14ac:dyDescent="0.25">
      <c r="A2" s="1">
        <v>60</v>
      </c>
      <c r="B2" s="1">
        <v>1</v>
      </c>
      <c r="C2" s="1" t="s">
        <v>3</v>
      </c>
      <c r="D2" s="4">
        <v>44274</v>
      </c>
      <c r="E2" s="1">
        <v>377000</v>
      </c>
      <c r="F2" s="4"/>
      <c r="G2" s="1"/>
      <c r="H2" s="1">
        <v>0.64200000000000002</v>
      </c>
      <c r="I2" s="1">
        <v>0</v>
      </c>
    </row>
    <row r="3" spans="1:9" x14ac:dyDescent="0.25">
      <c r="A3" s="1">
        <v>60</v>
      </c>
      <c r="B3" s="1">
        <v>61</v>
      </c>
      <c r="C3" s="1" t="s">
        <v>4</v>
      </c>
      <c r="D3" s="4">
        <v>44274</v>
      </c>
      <c r="E3" s="1">
        <v>68100</v>
      </c>
      <c r="F3" s="4"/>
      <c r="G3" s="1"/>
      <c r="H3" s="1">
        <v>0.64200000000000002</v>
      </c>
      <c r="I3" s="1">
        <v>0</v>
      </c>
    </row>
    <row r="4" spans="1:9" x14ac:dyDescent="0.25">
      <c r="A4" s="1">
        <v>1</v>
      </c>
      <c r="B4" s="1">
        <v>34</v>
      </c>
      <c r="C4" s="1" t="s">
        <v>3</v>
      </c>
      <c r="D4" s="4">
        <v>43349</v>
      </c>
      <c r="E4" s="1">
        <v>330</v>
      </c>
      <c r="F4" s="4"/>
      <c r="G4" s="1">
        <v>1</v>
      </c>
      <c r="H4" s="1">
        <v>4.05</v>
      </c>
      <c r="I4" s="1">
        <v>697862</v>
      </c>
    </row>
    <row r="5" spans="1:9" x14ac:dyDescent="0.25">
      <c r="A5" s="1">
        <v>1</v>
      </c>
      <c r="B5" s="1">
        <v>94</v>
      </c>
      <c r="C5" s="1" t="s">
        <v>4</v>
      </c>
      <c r="D5" s="4">
        <v>43349</v>
      </c>
      <c r="E5" s="1">
        <v>21050</v>
      </c>
      <c r="F5" s="4"/>
      <c r="G5" s="1">
        <v>1</v>
      </c>
      <c r="H5" s="1">
        <v>4.05</v>
      </c>
      <c r="I5" s="1">
        <v>697862</v>
      </c>
    </row>
    <row r="6" spans="1:9" x14ac:dyDescent="0.25">
      <c r="A6" s="1">
        <v>45</v>
      </c>
      <c r="B6" s="1">
        <v>2</v>
      </c>
      <c r="C6" s="1" t="s">
        <v>3</v>
      </c>
      <c r="D6" s="4">
        <v>43944</v>
      </c>
      <c r="E6" s="1">
        <v>677</v>
      </c>
      <c r="F6" s="4"/>
      <c r="G6" s="1"/>
      <c r="H6" s="1">
        <v>2.7</v>
      </c>
      <c r="I6" s="1">
        <v>16280</v>
      </c>
    </row>
    <row r="7" spans="1:9" x14ac:dyDescent="0.25">
      <c r="A7" s="1">
        <v>45</v>
      </c>
      <c r="B7" s="1">
        <v>62</v>
      </c>
      <c r="C7" s="1" t="s">
        <v>4</v>
      </c>
      <c r="D7" s="4">
        <v>43944</v>
      </c>
      <c r="E7" s="1">
        <v>0</v>
      </c>
      <c r="F7" s="4"/>
      <c r="G7" s="1"/>
      <c r="H7" s="1">
        <v>2.7</v>
      </c>
      <c r="I7" s="1">
        <v>16280</v>
      </c>
    </row>
    <row r="8" spans="1:9" x14ac:dyDescent="0.25">
      <c r="A8" s="1">
        <v>2</v>
      </c>
      <c r="B8" s="1">
        <v>59</v>
      </c>
      <c r="C8" s="1" t="s">
        <v>3</v>
      </c>
      <c r="D8" s="4">
        <v>42786</v>
      </c>
      <c r="E8" s="1">
        <v>0</v>
      </c>
      <c r="F8" s="4"/>
      <c r="G8" s="1">
        <v>1</v>
      </c>
      <c r="H8" s="1">
        <v>2.91</v>
      </c>
      <c r="I8" s="1">
        <v>1218995</v>
      </c>
    </row>
    <row r="9" spans="1:9" x14ac:dyDescent="0.25">
      <c r="A9" s="1">
        <v>59</v>
      </c>
      <c r="B9" s="1">
        <v>3</v>
      </c>
      <c r="C9" s="1" t="s">
        <v>3</v>
      </c>
      <c r="D9" s="4">
        <v>44074</v>
      </c>
      <c r="E9" s="1">
        <v>622000</v>
      </c>
      <c r="F9" s="4">
        <v>44694</v>
      </c>
      <c r="G9" s="1"/>
      <c r="H9" s="1">
        <v>2.5</v>
      </c>
      <c r="I9" s="1">
        <v>90000</v>
      </c>
    </row>
    <row r="10" spans="1:9" x14ac:dyDescent="0.25">
      <c r="A10" s="1">
        <v>59</v>
      </c>
      <c r="B10" s="1">
        <v>63</v>
      </c>
      <c r="C10" s="1" t="s">
        <v>4</v>
      </c>
      <c r="D10" s="4">
        <v>44074</v>
      </c>
      <c r="E10" s="1">
        <v>47300</v>
      </c>
      <c r="F10" s="4">
        <v>44769</v>
      </c>
      <c r="G10" s="1"/>
      <c r="H10" s="1">
        <v>2.5</v>
      </c>
      <c r="I10" s="1">
        <v>90000</v>
      </c>
    </row>
    <row r="11" spans="1:9" x14ac:dyDescent="0.25">
      <c r="A11" s="1">
        <v>3</v>
      </c>
      <c r="B11" s="1">
        <v>55</v>
      </c>
      <c r="C11" s="1" t="s">
        <v>3</v>
      </c>
      <c r="D11" s="4">
        <v>43451</v>
      </c>
      <c r="E11" s="1">
        <v>77600</v>
      </c>
      <c r="F11" s="4"/>
      <c r="G11" s="1">
        <v>1</v>
      </c>
      <c r="H11" s="1">
        <v>19.739999999999998</v>
      </c>
      <c r="I11" s="1">
        <v>1982274</v>
      </c>
    </row>
    <row r="12" spans="1:9" x14ac:dyDescent="0.25">
      <c r="A12" s="1">
        <v>3</v>
      </c>
      <c r="B12" s="1">
        <v>115</v>
      </c>
      <c r="C12" s="1" t="s">
        <v>4</v>
      </c>
      <c r="D12" s="4">
        <v>43451</v>
      </c>
      <c r="E12" s="1">
        <v>0</v>
      </c>
      <c r="F12" s="4"/>
      <c r="G12" s="1">
        <v>1</v>
      </c>
      <c r="H12" s="1">
        <v>19.739999999999998</v>
      </c>
      <c r="I12" s="1">
        <v>1982274</v>
      </c>
    </row>
    <row r="13" spans="1:9" x14ac:dyDescent="0.25">
      <c r="A13" s="1">
        <v>40</v>
      </c>
      <c r="B13" s="1">
        <v>4</v>
      </c>
      <c r="C13" s="1" t="s">
        <v>3</v>
      </c>
      <c r="D13" s="4">
        <v>43942</v>
      </c>
      <c r="E13" s="1">
        <v>3360000</v>
      </c>
      <c r="F13" s="4">
        <v>44694</v>
      </c>
      <c r="G13" s="1"/>
      <c r="H13" s="1">
        <v>10.199999999999999</v>
      </c>
      <c r="I13" s="1">
        <v>2254554</v>
      </c>
    </row>
    <row r="14" spans="1:9" x14ac:dyDescent="0.25">
      <c r="A14" s="1">
        <v>40</v>
      </c>
      <c r="B14" s="1">
        <v>64</v>
      </c>
      <c r="C14" s="1" t="s">
        <v>4</v>
      </c>
      <c r="D14" s="4">
        <v>43942</v>
      </c>
      <c r="E14" s="1">
        <v>292000</v>
      </c>
      <c r="F14" s="4">
        <v>44769</v>
      </c>
      <c r="G14" s="1"/>
      <c r="H14" s="1">
        <v>10.199999999999999</v>
      </c>
      <c r="I14" s="1">
        <v>2254554</v>
      </c>
    </row>
    <row r="15" spans="1:9" x14ac:dyDescent="0.25">
      <c r="A15" s="1">
        <v>4</v>
      </c>
      <c r="B15" s="1">
        <v>46</v>
      </c>
      <c r="C15" s="1" t="s">
        <v>3</v>
      </c>
      <c r="D15" s="4">
        <v>43678</v>
      </c>
      <c r="E15" s="1">
        <v>94300</v>
      </c>
      <c r="F15" s="4"/>
      <c r="G15" s="1">
        <v>1</v>
      </c>
      <c r="H15" s="1">
        <v>34.83</v>
      </c>
      <c r="I15" s="1">
        <v>651848</v>
      </c>
    </row>
    <row r="16" spans="1:9" x14ac:dyDescent="0.25">
      <c r="A16" s="1">
        <v>4</v>
      </c>
      <c r="B16" s="1">
        <v>106</v>
      </c>
      <c r="C16" s="1" t="s">
        <v>4</v>
      </c>
      <c r="D16" s="4">
        <v>43678</v>
      </c>
      <c r="E16" s="1">
        <v>9737</v>
      </c>
      <c r="F16" s="4"/>
      <c r="G16" s="1">
        <v>1</v>
      </c>
      <c r="H16" s="1">
        <v>34.83</v>
      </c>
      <c r="I16" s="1">
        <v>651848</v>
      </c>
    </row>
    <row r="17" spans="1:9" x14ac:dyDescent="0.25">
      <c r="A17" s="1">
        <v>64</v>
      </c>
      <c r="B17" s="1">
        <v>5</v>
      </c>
      <c r="C17" s="1" t="s">
        <v>3</v>
      </c>
      <c r="D17" s="4">
        <v>44323</v>
      </c>
      <c r="E17" s="1">
        <v>450000</v>
      </c>
      <c r="F17" s="4">
        <v>44694</v>
      </c>
      <c r="G17" s="1"/>
      <c r="H17" s="1"/>
      <c r="I17" s="1">
        <v>201997</v>
      </c>
    </row>
    <row r="18" spans="1:9" x14ac:dyDescent="0.25">
      <c r="A18" s="1">
        <v>64</v>
      </c>
      <c r="B18" s="1">
        <v>65</v>
      </c>
      <c r="C18" s="1" t="s">
        <v>4</v>
      </c>
      <c r="D18" s="4">
        <v>44323</v>
      </c>
      <c r="E18" s="1">
        <v>111000</v>
      </c>
      <c r="F18" s="4">
        <v>44769</v>
      </c>
      <c r="G18" s="1"/>
      <c r="H18" s="1"/>
      <c r="I18" s="1">
        <v>201997</v>
      </c>
    </row>
    <row r="19" spans="1:9" x14ac:dyDescent="0.25">
      <c r="A19" s="1">
        <v>5</v>
      </c>
      <c r="B19" s="1">
        <v>10</v>
      </c>
      <c r="C19" s="1" t="s">
        <v>3</v>
      </c>
      <c r="D19" s="4">
        <v>43725</v>
      </c>
      <c r="E19" s="1">
        <v>754000</v>
      </c>
      <c r="F19" s="4"/>
      <c r="G19" s="1">
        <v>1</v>
      </c>
      <c r="H19" s="1">
        <v>2.83</v>
      </c>
      <c r="I19" s="1">
        <v>202294</v>
      </c>
    </row>
    <row r="20" spans="1:9" x14ac:dyDescent="0.25">
      <c r="A20" s="1">
        <v>5</v>
      </c>
      <c r="B20" s="1">
        <v>70</v>
      </c>
      <c r="C20" s="1" t="s">
        <v>4</v>
      </c>
      <c r="D20" s="4">
        <v>43725</v>
      </c>
      <c r="E20" s="1">
        <v>0</v>
      </c>
      <c r="F20" s="4"/>
      <c r="G20" s="1">
        <v>1</v>
      </c>
      <c r="H20" s="1">
        <v>2.83</v>
      </c>
      <c r="I20" s="1">
        <v>202294</v>
      </c>
    </row>
    <row r="21" spans="1:9" x14ac:dyDescent="0.25">
      <c r="A21" s="1">
        <v>16</v>
      </c>
      <c r="B21" s="1">
        <v>6</v>
      </c>
      <c r="C21" s="1" t="s">
        <v>3</v>
      </c>
      <c r="D21" s="4">
        <v>43741</v>
      </c>
      <c r="E21" s="1">
        <v>54300</v>
      </c>
      <c r="F21" s="4"/>
      <c r="G21" s="1"/>
      <c r="H21" s="1">
        <v>5.27</v>
      </c>
      <c r="I21" s="1">
        <v>4880</v>
      </c>
    </row>
    <row r="22" spans="1:9" x14ac:dyDescent="0.25">
      <c r="A22" s="1">
        <v>16</v>
      </c>
      <c r="B22" s="1">
        <v>66</v>
      </c>
      <c r="C22" s="1" t="s">
        <v>4</v>
      </c>
      <c r="D22" s="4">
        <v>43741</v>
      </c>
      <c r="E22" s="1">
        <v>348000</v>
      </c>
      <c r="F22" s="4"/>
      <c r="G22" s="1"/>
      <c r="H22" s="1">
        <v>5.27</v>
      </c>
      <c r="I22" s="1">
        <v>4880</v>
      </c>
    </row>
    <row r="23" spans="1:9" x14ac:dyDescent="0.25">
      <c r="A23" s="1">
        <v>6</v>
      </c>
      <c r="B23" s="1">
        <v>32</v>
      </c>
      <c r="C23" s="1" t="s">
        <v>3</v>
      </c>
      <c r="D23" s="4">
        <v>43768</v>
      </c>
      <c r="E23" s="1">
        <v>35300</v>
      </c>
      <c r="F23" s="4"/>
      <c r="G23" s="1">
        <v>1</v>
      </c>
      <c r="H23" s="1">
        <v>0.7</v>
      </c>
      <c r="I23" s="1">
        <v>15240</v>
      </c>
    </row>
    <row r="24" spans="1:9" x14ac:dyDescent="0.25">
      <c r="A24" s="1">
        <v>6</v>
      </c>
      <c r="B24" s="1">
        <v>92</v>
      </c>
      <c r="C24" s="1" t="s">
        <v>4</v>
      </c>
      <c r="D24" s="4">
        <v>43768</v>
      </c>
      <c r="E24" s="1">
        <v>0</v>
      </c>
      <c r="F24" s="4"/>
      <c r="G24" s="1">
        <v>1</v>
      </c>
      <c r="H24" s="1">
        <v>0.7</v>
      </c>
      <c r="I24" s="1">
        <v>15240</v>
      </c>
    </row>
    <row r="25" spans="1:9" x14ac:dyDescent="0.25">
      <c r="A25" s="1">
        <v>7</v>
      </c>
      <c r="B25" s="1">
        <v>8</v>
      </c>
      <c r="C25" s="1" t="s">
        <v>3</v>
      </c>
      <c r="D25" s="4">
        <v>43760</v>
      </c>
      <c r="E25" s="1">
        <v>0</v>
      </c>
      <c r="F25" s="4"/>
      <c r="G25" s="1"/>
      <c r="H25" s="1">
        <v>5</v>
      </c>
      <c r="I25" s="1">
        <v>358269</v>
      </c>
    </row>
    <row r="26" spans="1:9" x14ac:dyDescent="0.25">
      <c r="A26" s="1">
        <v>7</v>
      </c>
      <c r="B26" s="1">
        <v>9</v>
      </c>
      <c r="C26" s="1" t="s">
        <v>3</v>
      </c>
      <c r="D26" s="4">
        <v>43760</v>
      </c>
      <c r="E26" s="1">
        <v>366</v>
      </c>
      <c r="F26" s="4"/>
      <c r="G26" s="1"/>
      <c r="H26" s="1">
        <v>5</v>
      </c>
      <c r="I26" s="1">
        <v>358269</v>
      </c>
    </row>
    <row r="27" spans="1:9" x14ac:dyDescent="0.25">
      <c r="A27" s="1">
        <v>7</v>
      </c>
      <c r="B27" s="1">
        <v>68</v>
      </c>
      <c r="C27" s="1" t="s">
        <v>4</v>
      </c>
      <c r="D27" s="4">
        <v>43760</v>
      </c>
      <c r="E27" s="1">
        <v>13400</v>
      </c>
      <c r="F27" s="4"/>
      <c r="G27" s="1"/>
      <c r="H27" s="1">
        <v>5</v>
      </c>
      <c r="I27" s="1">
        <v>358269</v>
      </c>
    </row>
    <row r="28" spans="1:9" x14ac:dyDescent="0.25">
      <c r="A28" s="1">
        <v>7</v>
      </c>
      <c r="B28" s="1">
        <v>69</v>
      </c>
      <c r="C28" s="1" t="s">
        <v>4</v>
      </c>
      <c r="D28" s="4">
        <v>43760</v>
      </c>
      <c r="E28" s="1">
        <v>14400</v>
      </c>
      <c r="F28" s="4"/>
      <c r="G28" s="1"/>
      <c r="H28" s="1">
        <v>5</v>
      </c>
      <c r="I28" s="1">
        <v>358269</v>
      </c>
    </row>
    <row r="29" spans="1:9" x14ac:dyDescent="0.25">
      <c r="A29" s="1">
        <v>8</v>
      </c>
      <c r="B29" s="1">
        <v>13</v>
      </c>
      <c r="C29" s="1" t="s">
        <v>3</v>
      </c>
      <c r="D29" s="4">
        <v>43760</v>
      </c>
      <c r="E29" s="1">
        <v>349000</v>
      </c>
      <c r="F29" s="4">
        <v>44695</v>
      </c>
      <c r="G29" s="1"/>
      <c r="H29" s="1">
        <v>5.68</v>
      </c>
      <c r="I29" s="1">
        <v>310230</v>
      </c>
    </row>
    <row r="30" spans="1:9" x14ac:dyDescent="0.25">
      <c r="A30" s="1">
        <v>8</v>
      </c>
      <c r="B30" s="1">
        <v>73</v>
      </c>
      <c r="C30" s="1" t="s">
        <v>4</v>
      </c>
      <c r="D30" s="4">
        <v>43760</v>
      </c>
      <c r="E30" s="1">
        <v>45700</v>
      </c>
      <c r="F30" s="4"/>
      <c r="G30" s="1"/>
      <c r="H30" s="1">
        <v>5.68</v>
      </c>
      <c r="I30" s="1">
        <v>310230</v>
      </c>
    </row>
    <row r="31" spans="1:9" x14ac:dyDescent="0.25">
      <c r="A31" s="1">
        <v>9</v>
      </c>
      <c r="B31" s="1">
        <v>105</v>
      </c>
      <c r="C31" s="1" t="s">
        <v>4</v>
      </c>
      <c r="D31" s="4">
        <v>43755</v>
      </c>
      <c r="E31" s="1">
        <v>1036529</v>
      </c>
      <c r="F31" s="4"/>
      <c r="G31" s="1"/>
      <c r="H31" s="1">
        <v>7.67</v>
      </c>
      <c r="I31" s="1">
        <v>239309</v>
      </c>
    </row>
    <row r="32" spans="1:9" x14ac:dyDescent="0.25">
      <c r="A32" s="1">
        <v>10</v>
      </c>
      <c r="B32" s="1">
        <v>17</v>
      </c>
      <c r="C32" s="1" t="s">
        <v>3</v>
      </c>
      <c r="D32" s="4">
        <v>43725</v>
      </c>
      <c r="E32" s="1">
        <v>735000</v>
      </c>
      <c r="F32" s="4">
        <v>44695</v>
      </c>
      <c r="G32" s="1"/>
      <c r="H32" s="1">
        <v>1.92</v>
      </c>
      <c r="I32" s="1">
        <v>598018</v>
      </c>
    </row>
    <row r="33" spans="1:9" x14ac:dyDescent="0.25">
      <c r="A33" s="1">
        <v>10</v>
      </c>
      <c r="B33" s="1">
        <v>77</v>
      </c>
      <c r="C33" s="1" t="s">
        <v>4</v>
      </c>
      <c r="D33" s="4">
        <v>43725</v>
      </c>
      <c r="E33" s="1">
        <v>2070</v>
      </c>
      <c r="F33" s="4"/>
      <c r="G33" s="1"/>
      <c r="H33" s="1">
        <v>1.92</v>
      </c>
      <c r="I33" s="1">
        <v>598018</v>
      </c>
    </row>
    <row r="34" spans="1:9" x14ac:dyDescent="0.25">
      <c r="A34" s="1">
        <v>54</v>
      </c>
      <c r="B34" s="1">
        <v>12</v>
      </c>
      <c r="C34" s="1" t="s">
        <v>3</v>
      </c>
      <c r="D34" s="4">
        <v>44089</v>
      </c>
      <c r="E34" s="1">
        <v>351000</v>
      </c>
      <c r="F34" s="4"/>
      <c r="G34" s="1"/>
      <c r="H34" s="1">
        <v>5.9</v>
      </c>
      <c r="I34" s="1">
        <v>39695</v>
      </c>
    </row>
    <row r="35" spans="1:9" x14ac:dyDescent="0.25">
      <c r="A35" s="1">
        <v>54</v>
      </c>
      <c r="B35" s="1">
        <v>72</v>
      </c>
      <c r="C35" s="1" t="s">
        <v>4</v>
      </c>
      <c r="D35" s="4">
        <v>44089</v>
      </c>
      <c r="E35" s="1">
        <v>6130</v>
      </c>
      <c r="F35" s="4"/>
      <c r="G35" s="1"/>
      <c r="H35" s="1">
        <v>5.9</v>
      </c>
      <c r="I35" s="1">
        <v>39695</v>
      </c>
    </row>
    <row r="36" spans="1:9" x14ac:dyDescent="0.25">
      <c r="A36" s="1">
        <v>11</v>
      </c>
      <c r="B36" s="1">
        <v>42</v>
      </c>
      <c r="C36" s="1" t="s">
        <v>3</v>
      </c>
      <c r="D36" s="4">
        <v>43692</v>
      </c>
      <c r="E36" s="1">
        <v>199000</v>
      </c>
      <c r="F36" s="4"/>
      <c r="G36" s="1">
        <v>1</v>
      </c>
      <c r="H36" s="1">
        <v>0.79</v>
      </c>
      <c r="I36" s="1">
        <v>246282</v>
      </c>
    </row>
    <row r="37" spans="1:9" x14ac:dyDescent="0.25">
      <c r="A37" s="1">
        <v>11</v>
      </c>
      <c r="B37" s="1">
        <v>102</v>
      </c>
      <c r="C37" s="1" t="s">
        <v>4</v>
      </c>
      <c r="D37" s="4">
        <v>43692</v>
      </c>
      <c r="E37" s="1">
        <v>528</v>
      </c>
      <c r="F37" s="4">
        <v>44769</v>
      </c>
      <c r="G37" s="1">
        <v>1</v>
      </c>
      <c r="H37" s="1">
        <v>0.79</v>
      </c>
      <c r="I37" s="1">
        <v>246282</v>
      </c>
    </row>
    <row r="38" spans="1:9" x14ac:dyDescent="0.25">
      <c r="A38" s="1">
        <v>12</v>
      </c>
      <c r="B38" s="1">
        <v>39</v>
      </c>
      <c r="C38" s="1" t="s">
        <v>3</v>
      </c>
      <c r="D38" s="4">
        <v>43725</v>
      </c>
      <c r="E38" s="1">
        <v>372000</v>
      </c>
      <c r="F38" s="4"/>
      <c r="G38" s="1"/>
      <c r="H38" s="1">
        <v>14.25</v>
      </c>
      <c r="I38" s="1">
        <v>261077</v>
      </c>
    </row>
    <row r="39" spans="1:9" x14ac:dyDescent="0.25">
      <c r="A39" s="1">
        <v>12</v>
      </c>
      <c r="B39" s="1">
        <v>99</v>
      </c>
      <c r="C39" s="1" t="s">
        <v>4</v>
      </c>
      <c r="D39" s="4">
        <v>43725</v>
      </c>
      <c r="E39" s="1">
        <v>85036</v>
      </c>
      <c r="F39" s="4">
        <v>44769</v>
      </c>
      <c r="G39" s="1"/>
      <c r="H39" s="1">
        <v>14.25</v>
      </c>
      <c r="I39" s="1">
        <v>261077</v>
      </c>
    </row>
    <row r="40" spans="1:9" x14ac:dyDescent="0.25">
      <c r="A40" s="1">
        <v>44</v>
      </c>
      <c r="B40" s="1">
        <v>14</v>
      </c>
      <c r="C40" s="1" t="s">
        <v>3</v>
      </c>
      <c r="D40" s="4">
        <v>44078</v>
      </c>
      <c r="E40" s="1">
        <v>1810000</v>
      </c>
      <c r="F40" s="4"/>
      <c r="G40" s="1"/>
      <c r="H40" s="1">
        <v>15.4</v>
      </c>
      <c r="I40" s="1">
        <v>640518</v>
      </c>
    </row>
    <row r="41" spans="1:9" x14ac:dyDescent="0.25">
      <c r="A41" s="1">
        <v>44</v>
      </c>
      <c r="B41" s="1">
        <v>74</v>
      </c>
      <c r="C41" s="1" t="s">
        <v>4</v>
      </c>
      <c r="D41" s="4">
        <v>44078</v>
      </c>
      <c r="E41" s="1">
        <v>482000</v>
      </c>
      <c r="F41" s="4"/>
      <c r="G41" s="1"/>
      <c r="H41" s="1">
        <v>15.4</v>
      </c>
      <c r="I41" s="1">
        <v>640518</v>
      </c>
    </row>
    <row r="42" spans="1:9" x14ac:dyDescent="0.25">
      <c r="A42" s="1">
        <v>13</v>
      </c>
      <c r="B42" s="1">
        <v>44</v>
      </c>
      <c r="C42" s="1" t="s">
        <v>3</v>
      </c>
      <c r="D42" s="4">
        <v>43805</v>
      </c>
      <c r="E42" s="1">
        <v>297000</v>
      </c>
      <c r="F42" s="4"/>
      <c r="G42" s="1"/>
      <c r="H42" s="1">
        <v>5.0999999999999996</v>
      </c>
      <c r="I42" s="1">
        <v>224621</v>
      </c>
    </row>
    <row r="43" spans="1:9" x14ac:dyDescent="0.25">
      <c r="A43" s="1">
        <v>13</v>
      </c>
      <c r="B43" s="1">
        <v>104</v>
      </c>
      <c r="C43" s="1" t="s">
        <v>4</v>
      </c>
      <c r="D43" s="4">
        <v>43805</v>
      </c>
      <c r="E43" s="1">
        <v>0</v>
      </c>
      <c r="F43" s="4"/>
      <c r="G43" s="1"/>
      <c r="H43" s="1">
        <v>5.0999999999999996</v>
      </c>
      <c r="I43" s="1">
        <v>224621</v>
      </c>
    </row>
    <row r="44" spans="1:9" x14ac:dyDescent="0.25">
      <c r="A44" s="1">
        <v>36</v>
      </c>
      <c r="B44" s="1">
        <v>15</v>
      </c>
      <c r="C44" s="1" t="s">
        <v>3</v>
      </c>
      <c r="D44" s="4">
        <v>43942</v>
      </c>
      <c r="E44" s="1">
        <v>3400000</v>
      </c>
      <c r="F44" s="4"/>
      <c r="G44" s="1"/>
      <c r="H44" s="1">
        <v>11.5</v>
      </c>
      <c r="I44" s="1">
        <v>1414672</v>
      </c>
    </row>
    <row r="45" spans="1:9" x14ac:dyDescent="0.25">
      <c r="A45" s="1">
        <v>36</v>
      </c>
      <c r="B45" s="1">
        <v>75</v>
      </c>
      <c r="C45" s="1" t="s">
        <v>4</v>
      </c>
      <c r="D45" s="4">
        <v>43942</v>
      </c>
      <c r="E45" s="1">
        <v>10000000</v>
      </c>
      <c r="F45" s="4"/>
      <c r="G45" s="1"/>
      <c r="H45" s="1">
        <v>11.5</v>
      </c>
      <c r="I45" s="1">
        <v>1414672</v>
      </c>
    </row>
    <row r="46" spans="1:9" x14ac:dyDescent="0.25">
      <c r="A46" s="1">
        <v>14</v>
      </c>
      <c r="B46" s="1">
        <v>16</v>
      </c>
      <c r="C46" s="1" t="s">
        <v>3</v>
      </c>
      <c r="D46" s="4">
        <v>43727</v>
      </c>
      <c r="E46" s="1">
        <v>1130000</v>
      </c>
      <c r="F46" s="4"/>
      <c r="G46" s="1"/>
      <c r="H46" s="1">
        <v>8.57</v>
      </c>
      <c r="I46" s="1">
        <v>151103</v>
      </c>
    </row>
    <row r="47" spans="1:9" x14ac:dyDescent="0.25">
      <c r="A47" s="1">
        <v>14</v>
      </c>
      <c r="B47" s="1">
        <v>76</v>
      </c>
      <c r="C47" s="1" t="s">
        <v>4</v>
      </c>
      <c r="D47" s="4">
        <v>43727</v>
      </c>
      <c r="E47" s="1">
        <v>2550</v>
      </c>
      <c r="F47" s="4"/>
      <c r="G47" s="1"/>
      <c r="H47" s="1">
        <v>8.57</v>
      </c>
      <c r="I47" s="1">
        <v>151103</v>
      </c>
    </row>
    <row r="48" spans="1:9" x14ac:dyDescent="0.25">
      <c r="A48" s="1">
        <v>15</v>
      </c>
      <c r="B48" s="1">
        <v>48</v>
      </c>
      <c r="C48" s="1" t="s">
        <v>3</v>
      </c>
      <c r="D48" s="4">
        <v>43725</v>
      </c>
      <c r="E48" s="1">
        <v>431000</v>
      </c>
      <c r="F48" s="4"/>
      <c r="G48" s="1"/>
      <c r="H48" s="1">
        <v>7.59</v>
      </c>
      <c r="I48" s="1">
        <v>366782</v>
      </c>
    </row>
    <row r="49" spans="1:9" x14ac:dyDescent="0.25">
      <c r="A49" s="1">
        <v>15</v>
      </c>
      <c r="B49" s="1">
        <v>108</v>
      </c>
      <c r="C49" s="1" t="s">
        <v>4</v>
      </c>
      <c r="D49" s="4">
        <v>43725</v>
      </c>
      <c r="E49" s="1">
        <v>5744</v>
      </c>
      <c r="F49" s="4"/>
      <c r="G49" s="1"/>
      <c r="H49" s="1">
        <v>7.59</v>
      </c>
      <c r="I49" s="1">
        <v>366782</v>
      </c>
    </row>
    <row r="50" spans="1:9" x14ac:dyDescent="0.25">
      <c r="A50" s="1">
        <v>24</v>
      </c>
      <c r="B50" s="1">
        <v>18</v>
      </c>
      <c r="C50" s="1" t="s">
        <v>3</v>
      </c>
      <c r="D50" s="4">
        <v>43728</v>
      </c>
      <c r="E50" s="1">
        <v>222000</v>
      </c>
      <c r="F50" s="4"/>
      <c r="G50" s="1">
        <v>1</v>
      </c>
      <c r="H50" s="1">
        <v>2.58</v>
      </c>
      <c r="I50" s="1">
        <v>210000</v>
      </c>
    </row>
    <row r="51" spans="1:9" x14ac:dyDescent="0.25">
      <c r="A51" s="1">
        <v>24</v>
      </c>
      <c r="B51" s="1">
        <v>78</v>
      </c>
      <c r="C51" s="1" t="s">
        <v>4</v>
      </c>
      <c r="D51" s="4">
        <v>43728</v>
      </c>
      <c r="E51" s="1">
        <v>4390</v>
      </c>
      <c r="F51" s="4"/>
      <c r="G51" s="1">
        <v>1</v>
      </c>
      <c r="H51" s="1">
        <v>2.58</v>
      </c>
      <c r="I51" s="1">
        <v>210000</v>
      </c>
    </row>
    <row r="52" spans="1:9" x14ac:dyDescent="0.25">
      <c r="A52" s="1">
        <v>17</v>
      </c>
      <c r="B52" s="1">
        <v>51</v>
      </c>
      <c r="C52" s="1" t="s">
        <v>3</v>
      </c>
      <c r="D52" s="4">
        <v>43547</v>
      </c>
      <c r="E52" s="1">
        <v>5880000</v>
      </c>
      <c r="F52" s="4"/>
      <c r="G52" s="1"/>
      <c r="H52" s="1">
        <v>17.75</v>
      </c>
      <c r="I52" s="1">
        <v>1190</v>
      </c>
    </row>
    <row r="53" spans="1:9" x14ac:dyDescent="0.25">
      <c r="A53" s="1">
        <v>17</v>
      </c>
      <c r="B53" s="1">
        <v>111</v>
      </c>
      <c r="C53" s="1" t="s">
        <v>4</v>
      </c>
      <c r="D53" s="4">
        <v>43547</v>
      </c>
      <c r="E53" s="1">
        <v>91894</v>
      </c>
      <c r="F53" s="4"/>
      <c r="G53" s="1"/>
      <c r="H53" s="1">
        <v>17.75</v>
      </c>
      <c r="I53" s="1">
        <v>1190</v>
      </c>
    </row>
    <row r="54" spans="1:9" x14ac:dyDescent="0.25">
      <c r="A54" s="1">
        <v>41</v>
      </c>
      <c r="B54" s="1">
        <v>19</v>
      </c>
      <c r="C54" s="1" t="s">
        <v>3</v>
      </c>
      <c r="D54" s="4">
        <v>43970</v>
      </c>
      <c r="E54" s="1">
        <v>854000</v>
      </c>
      <c r="F54" s="4"/>
      <c r="G54" s="1">
        <v>1</v>
      </c>
      <c r="H54" s="1">
        <v>4.0999999999999996</v>
      </c>
      <c r="I54" s="1">
        <v>52088</v>
      </c>
    </row>
    <row r="55" spans="1:9" x14ac:dyDescent="0.25">
      <c r="A55" s="1">
        <v>41</v>
      </c>
      <c r="B55" s="1">
        <v>79</v>
      </c>
      <c r="C55" s="1" t="s">
        <v>4</v>
      </c>
      <c r="D55" s="4">
        <v>43970</v>
      </c>
      <c r="E55" s="1">
        <v>207000</v>
      </c>
      <c r="F55" s="4"/>
      <c r="G55" s="1">
        <v>1</v>
      </c>
      <c r="H55" s="1">
        <v>4.0999999999999996</v>
      </c>
      <c r="I55" s="1">
        <v>52088</v>
      </c>
    </row>
    <row r="56" spans="1:9" x14ac:dyDescent="0.25">
      <c r="A56" s="1">
        <v>18</v>
      </c>
      <c r="B56" s="1">
        <v>29</v>
      </c>
      <c r="C56" s="1" t="s">
        <v>3</v>
      </c>
      <c r="D56" s="4">
        <v>43547</v>
      </c>
      <c r="E56" s="1">
        <v>7040000</v>
      </c>
      <c r="F56" s="4"/>
      <c r="G56" s="1"/>
      <c r="H56" s="1">
        <v>17.75</v>
      </c>
      <c r="I56" s="1">
        <v>1190</v>
      </c>
    </row>
    <row r="57" spans="1:9" x14ac:dyDescent="0.25">
      <c r="A57" s="1">
        <v>18</v>
      </c>
      <c r="B57" s="1">
        <v>89</v>
      </c>
      <c r="C57" s="1" t="s">
        <v>4</v>
      </c>
      <c r="D57" s="4">
        <v>43547</v>
      </c>
      <c r="E57" s="1">
        <v>1296</v>
      </c>
      <c r="F57" s="4"/>
      <c r="G57" s="1"/>
      <c r="H57" s="1">
        <v>17.75</v>
      </c>
      <c r="I57" s="1">
        <v>1190</v>
      </c>
    </row>
    <row r="58" spans="1:9" x14ac:dyDescent="0.25">
      <c r="A58" s="1">
        <v>23</v>
      </c>
      <c r="B58" s="1">
        <v>20</v>
      </c>
      <c r="C58" s="1" t="s">
        <v>3</v>
      </c>
      <c r="D58" s="4">
        <v>43654</v>
      </c>
      <c r="E58" s="1">
        <v>0</v>
      </c>
      <c r="F58" s="4"/>
      <c r="G58" s="1"/>
      <c r="H58" s="1">
        <v>8.43</v>
      </c>
      <c r="I58" s="1">
        <v>50319</v>
      </c>
    </row>
    <row r="59" spans="1:9" x14ac:dyDescent="0.25">
      <c r="A59" s="1">
        <v>23</v>
      </c>
      <c r="B59" s="1">
        <v>80</v>
      </c>
      <c r="C59" s="1" t="s">
        <v>4</v>
      </c>
      <c r="D59" s="4">
        <v>43654</v>
      </c>
      <c r="E59" s="1">
        <v>0</v>
      </c>
      <c r="F59" s="4"/>
      <c r="G59" s="1"/>
      <c r="H59" s="1">
        <v>8.43</v>
      </c>
      <c r="I59" s="1">
        <v>50319</v>
      </c>
    </row>
    <row r="60" spans="1:9" x14ac:dyDescent="0.25">
      <c r="A60" s="1">
        <v>19</v>
      </c>
      <c r="B60" s="1">
        <v>58</v>
      </c>
      <c r="C60" s="1" t="s">
        <v>3</v>
      </c>
      <c r="D60" s="4">
        <v>43727</v>
      </c>
      <c r="E60" s="1">
        <v>25700</v>
      </c>
      <c r="F60" s="4"/>
      <c r="G60" s="1"/>
      <c r="H60" s="1">
        <v>7.04</v>
      </c>
      <c r="I60" s="1">
        <v>94971</v>
      </c>
    </row>
    <row r="61" spans="1:9" x14ac:dyDescent="0.25">
      <c r="A61" s="1">
        <v>47</v>
      </c>
      <c r="B61" s="1">
        <v>22</v>
      </c>
      <c r="C61" s="1" t="s">
        <v>3</v>
      </c>
      <c r="D61" s="4">
        <v>43502</v>
      </c>
      <c r="E61" s="1">
        <v>189000</v>
      </c>
      <c r="F61" s="4"/>
      <c r="G61" s="1"/>
      <c r="H61" s="1">
        <v>3.89</v>
      </c>
      <c r="I61" s="1">
        <v>111542</v>
      </c>
    </row>
    <row r="62" spans="1:9" x14ac:dyDescent="0.25">
      <c r="A62" s="1">
        <v>47</v>
      </c>
      <c r="B62" s="1">
        <v>82</v>
      </c>
      <c r="C62" s="1" t="s">
        <v>4</v>
      </c>
      <c r="D62" s="4">
        <v>43502</v>
      </c>
      <c r="E62" s="1">
        <v>13200</v>
      </c>
      <c r="F62" s="4"/>
      <c r="G62" s="1"/>
      <c r="H62" s="1">
        <v>3.89</v>
      </c>
      <c r="I62" s="1">
        <v>111542</v>
      </c>
    </row>
    <row r="63" spans="1:9" x14ac:dyDescent="0.25">
      <c r="A63" s="1">
        <v>20</v>
      </c>
      <c r="B63" s="1">
        <v>37</v>
      </c>
      <c r="C63" s="1" t="s">
        <v>3</v>
      </c>
      <c r="D63" s="4">
        <v>43706</v>
      </c>
      <c r="E63" s="1">
        <v>3310</v>
      </c>
      <c r="F63" s="4"/>
      <c r="G63" s="1"/>
      <c r="H63" s="1">
        <v>16.329999999999998</v>
      </c>
      <c r="I63" s="1">
        <v>2088</v>
      </c>
    </row>
    <row r="64" spans="1:9" x14ac:dyDescent="0.25">
      <c r="A64" s="1">
        <v>20</v>
      </c>
      <c r="B64" s="1">
        <v>97</v>
      </c>
      <c r="C64" s="1" t="s">
        <v>4</v>
      </c>
      <c r="D64" s="4">
        <v>43706</v>
      </c>
      <c r="E64" s="1">
        <v>511</v>
      </c>
      <c r="F64" s="4"/>
      <c r="G64" s="1"/>
      <c r="H64" s="1">
        <v>16.329999999999998</v>
      </c>
      <c r="I64" s="1">
        <v>2088</v>
      </c>
    </row>
    <row r="65" spans="1:9" x14ac:dyDescent="0.25">
      <c r="A65" s="1">
        <v>26</v>
      </c>
      <c r="B65" s="1">
        <v>23</v>
      </c>
      <c r="C65" s="1" t="s">
        <v>3</v>
      </c>
      <c r="D65" s="4">
        <v>43865</v>
      </c>
      <c r="E65" s="1">
        <v>32500</v>
      </c>
      <c r="F65" s="4"/>
      <c r="G65" s="1">
        <v>1</v>
      </c>
      <c r="H65" s="1">
        <v>17</v>
      </c>
      <c r="I65" s="1">
        <v>73388</v>
      </c>
    </row>
    <row r="66" spans="1:9" x14ac:dyDescent="0.25">
      <c r="A66" s="1">
        <v>26</v>
      </c>
      <c r="B66" s="1">
        <v>83</v>
      </c>
      <c r="C66" s="1" t="s">
        <v>4</v>
      </c>
      <c r="D66" s="4">
        <v>43865</v>
      </c>
      <c r="E66" s="1">
        <v>30100</v>
      </c>
      <c r="F66" s="4">
        <v>44769</v>
      </c>
      <c r="G66" s="1">
        <v>1</v>
      </c>
      <c r="H66" s="1">
        <v>17</v>
      </c>
      <c r="I66" s="1">
        <v>73388</v>
      </c>
    </row>
    <row r="67" spans="1:9" x14ac:dyDescent="0.25">
      <c r="A67" s="1">
        <v>46</v>
      </c>
      <c r="B67" s="1">
        <v>24</v>
      </c>
      <c r="C67" s="1" t="s">
        <v>3</v>
      </c>
      <c r="D67" s="4">
        <v>43490</v>
      </c>
      <c r="E67" s="1">
        <v>4200</v>
      </c>
      <c r="F67" s="4"/>
      <c r="G67" s="1"/>
      <c r="H67" s="1">
        <v>4.8600000000000003</v>
      </c>
      <c r="I67" s="1">
        <v>588324</v>
      </c>
    </row>
    <row r="68" spans="1:9" x14ac:dyDescent="0.25">
      <c r="A68" s="1">
        <v>46</v>
      </c>
      <c r="B68" s="1">
        <v>84</v>
      </c>
      <c r="C68" s="1" t="s">
        <v>4</v>
      </c>
      <c r="D68" s="4">
        <v>43490</v>
      </c>
      <c r="E68" s="1">
        <v>0</v>
      </c>
      <c r="F68" s="4">
        <v>44769</v>
      </c>
      <c r="G68" s="1"/>
      <c r="H68" s="1">
        <v>4.8600000000000003</v>
      </c>
      <c r="I68" s="1">
        <v>588324</v>
      </c>
    </row>
    <row r="69" spans="1:9" x14ac:dyDescent="0.25">
      <c r="A69" s="1">
        <v>22</v>
      </c>
      <c r="B69" s="1">
        <v>47</v>
      </c>
      <c r="C69" s="1" t="s">
        <v>3</v>
      </c>
      <c r="D69" s="4">
        <v>43804</v>
      </c>
      <c r="E69" s="1">
        <v>1670000</v>
      </c>
      <c r="F69" s="4"/>
      <c r="G69" s="1"/>
      <c r="H69" s="1">
        <v>13.8</v>
      </c>
      <c r="I69" s="1">
        <v>98907</v>
      </c>
    </row>
    <row r="70" spans="1:9" x14ac:dyDescent="0.25">
      <c r="A70" s="1">
        <v>22</v>
      </c>
      <c r="B70" s="1">
        <v>107</v>
      </c>
      <c r="C70" s="1" t="s">
        <v>4</v>
      </c>
      <c r="D70" s="4">
        <v>43804</v>
      </c>
      <c r="E70" s="1">
        <v>14892</v>
      </c>
      <c r="F70" s="4"/>
      <c r="G70" s="1"/>
      <c r="H70" s="1">
        <v>13.8</v>
      </c>
      <c r="I70" s="1">
        <v>98907</v>
      </c>
    </row>
    <row r="71" spans="1:9" x14ac:dyDescent="0.25">
      <c r="A71" s="1">
        <v>56</v>
      </c>
      <c r="B71" s="1">
        <v>25</v>
      </c>
      <c r="C71" s="1" t="s">
        <v>3</v>
      </c>
      <c r="D71" s="4">
        <v>44118</v>
      </c>
      <c r="E71" s="1">
        <v>12400</v>
      </c>
      <c r="F71" s="4"/>
      <c r="G71" s="1"/>
      <c r="H71" s="1">
        <v>3</v>
      </c>
      <c r="I71" s="1">
        <v>3915</v>
      </c>
    </row>
    <row r="72" spans="1:9" x14ac:dyDescent="0.25">
      <c r="A72" s="1">
        <v>56</v>
      </c>
      <c r="B72" s="1">
        <v>85</v>
      </c>
      <c r="C72" s="1" t="s">
        <v>4</v>
      </c>
      <c r="D72" s="4">
        <v>44118</v>
      </c>
      <c r="E72" s="1">
        <v>469</v>
      </c>
      <c r="F72" s="4"/>
      <c r="G72" s="1"/>
      <c r="H72" s="1">
        <v>3</v>
      </c>
      <c r="I72" s="1">
        <v>3915</v>
      </c>
    </row>
    <row r="73" spans="1:9" x14ac:dyDescent="0.25">
      <c r="A73" s="1">
        <v>28</v>
      </c>
      <c r="B73" s="1">
        <v>26</v>
      </c>
      <c r="C73" s="1" t="s">
        <v>3</v>
      </c>
      <c r="D73" s="4">
        <v>43846</v>
      </c>
      <c r="E73" s="1">
        <v>97700</v>
      </c>
      <c r="F73" s="4"/>
      <c r="G73" s="1"/>
      <c r="H73" s="1">
        <v>3.1</v>
      </c>
      <c r="I73" s="1">
        <v>392256</v>
      </c>
    </row>
    <row r="74" spans="1:9" x14ac:dyDescent="0.25">
      <c r="A74" s="1">
        <v>28</v>
      </c>
      <c r="B74" s="1">
        <v>86</v>
      </c>
      <c r="C74" s="1" t="s">
        <v>4</v>
      </c>
      <c r="D74" s="4">
        <v>43846</v>
      </c>
      <c r="E74" s="1">
        <v>0</v>
      </c>
      <c r="F74" s="4"/>
      <c r="G74" s="1"/>
      <c r="H74" s="1">
        <v>3.1</v>
      </c>
      <c r="I74" s="1">
        <v>392256</v>
      </c>
    </row>
    <row r="75" spans="1:9" x14ac:dyDescent="0.25">
      <c r="A75" s="1">
        <v>38</v>
      </c>
      <c r="B75" s="1">
        <v>27</v>
      </c>
      <c r="C75" s="1" t="s">
        <v>3</v>
      </c>
      <c r="D75" s="4">
        <v>43979</v>
      </c>
      <c r="E75" s="1">
        <v>5240</v>
      </c>
      <c r="F75" s="4"/>
      <c r="G75" s="1"/>
      <c r="H75" s="1">
        <v>0.9</v>
      </c>
      <c r="I75" s="1">
        <v>64322</v>
      </c>
    </row>
    <row r="76" spans="1:9" x14ac:dyDescent="0.25">
      <c r="A76" s="1">
        <v>38</v>
      </c>
      <c r="B76" s="1">
        <v>87</v>
      </c>
      <c r="C76" s="1" t="s">
        <v>4</v>
      </c>
      <c r="D76" s="4">
        <v>43979</v>
      </c>
      <c r="E76" s="1">
        <v>0</v>
      </c>
      <c r="F76" s="4"/>
      <c r="G76" s="1"/>
      <c r="H76" s="1">
        <v>0.9</v>
      </c>
      <c r="I76" s="1">
        <v>64322</v>
      </c>
    </row>
    <row r="77" spans="1:9" x14ac:dyDescent="0.25">
      <c r="A77" s="1">
        <v>25</v>
      </c>
      <c r="B77" s="1">
        <v>38</v>
      </c>
      <c r="C77" s="1" t="s">
        <v>3</v>
      </c>
      <c r="D77" s="4">
        <v>43867</v>
      </c>
      <c r="E77" s="1">
        <v>23300</v>
      </c>
      <c r="F77" s="4"/>
      <c r="G77" s="1"/>
      <c r="H77" s="1">
        <v>8.6999999999999993</v>
      </c>
      <c r="I77" s="1">
        <v>17795</v>
      </c>
    </row>
    <row r="78" spans="1:9" x14ac:dyDescent="0.25">
      <c r="A78" s="1">
        <v>25</v>
      </c>
      <c r="B78" s="1">
        <v>98</v>
      </c>
      <c r="C78" s="1" t="s">
        <v>4</v>
      </c>
      <c r="D78" s="4">
        <v>43867</v>
      </c>
      <c r="E78" s="1">
        <v>7879</v>
      </c>
      <c r="F78" s="4"/>
      <c r="G78" s="1"/>
      <c r="H78" s="1">
        <v>8.6999999999999993</v>
      </c>
      <c r="I78" s="1">
        <v>17795</v>
      </c>
    </row>
    <row r="79" spans="1:9" x14ac:dyDescent="0.25">
      <c r="A79" s="1">
        <v>53</v>
      </c>
      <c r="B79" s="1">
        <v>28</v>
      </c>
      <c r="C79" s="1" t="s">
        <v>3</v>
      </c>
      <c r="D79" s="4">
        <v>43550</v>
      </c>
      <c r="E79" s="1">
        <v>847000</v>
      </c>
      <c r="F79" s="4"/>
      <c r="G79" s="1"/>
      <c r="H79" s="1">
        <v>4.8</v>
      </c>
      <c r="I79" s="1">
        <v>271289</v>
      </c>
    </row>
    <row r="80" spans="1:9" x14ac:dyDescent="0.25">
      <c r="A80" s="1">
        <v>53</v>
      </c>
      <c r="B80" s="1">
        <v>88</v>
      </c>
      <c r="C80" s="1" t="s">
        <v>4</v>
      </c>
      <c r="D80" s="4">
        <v>43550</v>
      </c>
      <c r="E80" s="1">
        <v>14572</v>
      </c>
      <c r="F80" s="4">
        <v>44769</v>
      </c>
      <c r="G80" s="1"/>
      <c r="H80" s="1">
        <v>4.8</v>
      </c>
      <c r="I80" s="1">
        <v>271289</v>
      </c>
    </row>
    <row r="81" spans="1:9" x14ac:dyDescent="0.25">
      <c r="A81" s="1">
        <v>27</v>
      </c>
      <c r="B81" s="1">
        <v>40</v>
      </c>
      <c r="C81" s="1" t="s">
        <v>3</v>
      </c>
      <c r="D81" s="4">
        <v>43879</v>
      </c>
      <c r="E81" s="1">
        <v>17700</v>
      </c>
      <c r="F81" s="4"/>
      <c r="G81" s="1"/>
      <c r="H81" s="1">
        <v>6.1</v>
      </c>
      <c r="I81" s="1">
        <v>693817</v>
      </c>
    </row>
    <row r="82" spans="1:9" x14ac:dyDescent="0.25">
      <c r="A82" s="1">
        <v>27</v>
      </c>
      <c r="B82" s="1">
        <v>100</v>
      </c>
      <c r="C82" s="1" t="s">
        <v>4</v>
      </c>
      <c r="D82" s="4">
        <v>43879</v>
      </c>
      <c r="E82" s="1">
        <v>28331</v>
      </c>
      <c r="F82" s="4">
        <v>44769</v>
      </c>
      <c r="G82" s="1"/>
      <c r="H82" s="1">
        <v>6.1</v>
      </c>
      <c r="I82" s="1">
        <v>693817</v>
      </c>
    </row>
    <row r="83" spans="1:9" x14ac:dyDescent="0.25">
      <c r="A83" s="1">
        <v>49</v>
      </c>
      <c r="B83" s="1">
        <v>30</v>
      </c>
      <c r="C83" s="1" t="s">
        <v>3</v>
      </c>
      <c r="D83" s="4">
        <v>44000</v>
      </c>
      <c r="E83" s="1">
        <v>341000</v>
      </c>
      <c r="F83" s="4"/>
      <c r="G83" s="1">
        <v>1</v>
      </c>
      <c r="H83" s="1">
        <v>13.5</v>
      </c>
      <c r="I83" s="1">
        <v>29014</v>
      </c>
    </row>
    <row r="84" spans="1:9" x14ac:dyDescent="0.25">
      <c r="A84" s="1">
        <v>49</v>
      </c>
      <c r="B84" s="1">
        <v>90</v>
      </c>
      <c r="C84" s="1" t="s">
        <v>4</v>
      </c>
      <c r="D84" s="4">
        <v>44000</v>
      </c>
      <c r="E84" s="1">
        <v>352</v>
      </c>
      <c r="F84" s="4"/>
      <c r="G84" s="1">
        <v>1</v>
      </c>
      <c r="H84" s="1">
        <v>13.5</v>
      </c>
      <c r="I84" s="1">
        <v>29014</v>
      </c>
    </row>
    <row r="85" spans="1:9" x14ac:dyDescent="0.25">
      <c r="A85" s="1">
        <v>37</v>
      </c>
      <c r="B85" s="1">
        <v>31</v>
      </c>
      <c r="C85" s="1" t="s">
        <v>3</v>
      </c>
      <c r="D85" s="4">
        <v>43921</v>
      </c>
      <c r="E85" s="1">
        <v>3220000</v>
      </c>
      <c r="F85" s="4"/>
      <c r="G85" s="1"/>
      <c r="H85" s="1">
        <v>5.8</v>
      </c>
      <c r="I85" s="1">
        <v>211363</v>
      </c>
    </row>
    <row r="86" spans="1:9" x14ac:dyDescent="0.25">
      <c r="A86" s="1">
        <v>37</v>
      </c>
      <c r="B86" s="1">
        <v>91</v>
      </c>
      <c r="C86" s="1" t="s">
        <v>4</v>
      </c>
      <c r="D86" s="4">
        <v>43921</v>
      </c>
      <c r="E86" s="1">
        <v>8346</v>
      </c>
      <c r="F86" s="4"/>
      <c r="G86" s="1"/>
      <c r="H86" s="1">
        <v>5.8</v>
      </c>
      <c r="I86" s="1">
        <v>211363</v>
      </c>
    </row>
    <row r="87" spans="1:9" x14ac:dyDescent="0.25">
      <c r="A87" s="1">
        <v>29</v>
      </c>
      <c r="B87" s="1">
        <v>81</v>
      </c>
      <c r="C87" s="1" t="s">
        <v>4</v>
      </c>
      <c r="D87" s="4">
        <v>43840</v>
      </c>
      <c r="E87" s="1">
        <v>471</v>
      </c>
      <c r="F87" s="4"/>
      <c r="G87" s="1"/>
      <c r="H87" s="1">
        <v>5.7</v>
      </c>
      <c r="I87" s="1">
        <v>68425</v>
      </c>
    </row>
    <row r="88" spans="1:9" x14ac:dyDescent="0.25">
      <c r="A88" s="1">
        <v>30</v>
      </c>
      <c r="B88" s="1">
        <v>60</v>
      </c>
      <c r="C88" s="1" t="s">
        <v>3</v>
      </c>
      <c r="D88" s="4">
        <v>43853</v>
      </c>
      <c r="E88" s="1">
        <v>1190</v>
      </c>
      <c r="F88" s="4"/>
      <c r="G88" s="1"/>
      <c r="H88" s="1">
        <v>5.4</v>
      </c>
      <c r="I88" s="1">
        <v>82813</v>
      </c>
    </row>
    <row r="89" spans="1:9" x14ac:dyDescent="0.25">
      <c r="A89" s="1">
        <v>43</v>
      </c>
      <c r="B89" s="1">
        <v>33</v>
      </c>
      <c r="C89" s="1" t="s">
        <v>3</v>
      </c>
      <c r="D89" s="4">
        <v>44068</v>
      </c>
      <c r="E89" s="1">
        <v>1740000</v>
      </c>
      <c r="F89" s="4"/>
      <c r="G89" s="1"/>
      <c r="H89" s="1">
        <v>3.3</v>
      </c>
      <c r="I89" s="1">
        <v>70758</v>
      </c>
    </row>
    <row r="90" spans="1:9" x14ac:dyDescent="0.25">
      <c r="A90" s="1">
        <v>43</v>
      </c>
      <c r="B90" s="1">
        <v>93</v>
      </c>
      <c r="C90" s="1" t="s">
        <v>4</v>
      </c>
      <c r="D90" s="4">
        <v>44068</v>
      </c>
      <c r="E90" s="1">
        <v>11174</v>
      </c>
      <c r="F90" s="4"/>
      <c r="G90" s="1"/>
      <c r="H90" s="1">
        <v>3.3</v>
      </c>
      <c r="I90" s="1">
        <v>70758</v>
      </c>
    </row>
    <row r="91" spans="1:9" x14ac:dyDescent="0.25">
      <c r="A91" s="1">
        <v>31</v>
      </c>
      <c r="B91" s="1">
        <v>127</v>
      </c>
      <c r="C91" s="1" t="s">
        <v>4</v>
      </c>
      <c r="D91" s="4">
        <v>43913</v>
      </c>
      <c r="E91" s="1">
        <v>0</v>
      </c>
      <c r="F91" s="4"/>
      <c r="G91" s="1"/>
      <c r="H91" s="1">
        <v>3.6</v>
      </c>
      <c r="I91" s="1">
        <v>106824</v>
      </c>
    </row>
    <row r="92" spans="1:9" x14ac:dyDescent="0.25">
      <c r="A92" s="1">
        <v>31</v>
      </c>
      <c r="B92" s="1">
        <v>128</v>
      </c>
      <c r="C92" s="1" t="s">
        <v>3</v>
      </c>
      <c r="D92" s="4">
        <v>43913</v>
      </c>
      <c r="E92" s="1">
        <v>4940</v>
      </c>
      <c r="F92" s="4"/>
      <c r="G92" s="1"/>
      <c r="H92" s="1">
        <v>3.6</v>
      </c>
      <c r="I92" s="1">
        <v>106824</v>
      </c>
    </row>
    <row r="93" spans="1:9" x14ac:dyDescent="0.25">
      <c r="A93" s="1">
        <v>32</v>
      </c>
      <c r="B93" s="1">
        <v>53</v>
      </c>
      <c r="C93" s="1" t="s">
        <v>3</v>
      </c>
      <c r="D93" s="4">
        <v>43958</v>
      </c>
      <c r="E93" s="1">
        <v>318000</v>
      </c>
      <c r="F93" s="4"/>
      <c r="G93" s="1"/>
      <c r="H93" s="1">
        <v>0.5</v>
      </c>
      <c r="I93" s="1">
        <v>243343</v>
      </c>
    </row>
    <row r="94" spans="1:9" x14ac:dyDescent="0.25">
      <c r="A94" s="1">
        <v>32</v>
      </c>
      <c r="B94" s="1">
        <v>113</v>
      </c>
      <c r="C94" s="1" t="s">
        <v>4</v>
      </c>
      <c r="D94" s="4">
        <v>43958</v>
      </c>
      <c r="E94" s="1">
        <v>981</v>
      </c>
      <c r="F94" s="4"/>
      <c r="G94" s="1"/>
      <c r="H94" s="1">
        <v>0.5</v>
      </c>
      <c r="I94" s="1">
        <v>243343</v>
      </c>
    </row>
    <row r="95" spans="1:9" x14ac:dyDescent="0.25">
      <c r="A95" s="1">
        <v>34</v>
      </c>
      <c r="B95" s="1">
        <v>36</v>
      </c>
      <c r="C95" s="1" t="s">
        <v>3</v>
      </c>
      <c r="D95" s="4">
        <v>43986</v>
      </c>
      <c r="E95" s="1">
        <v>655000</v>
      </c>
      <c r="F95" s="4"/>
      <c r="G95" s="1"/>
      <c r="H95" s="1">
        <v>5</v>
      </c>
      <c r="I95" s="1">
        <v>1156082</v>
      </c>
    </row>
    <row r="96" spans="1:9" x14ac:dyDescent="0.25">
      <c r="A96" s="1">
        <v>34</v>
      </c>
      <c r="B96" s="1">
        <v>96</v>
      </c>
      <c r="C96" s="1" t="s">
        <v>4</v>
      </c>
      <c r="D96" s="4">
        <v>43986</v>
      </c>
      <c r="E96" s="1">
        <v>193504</v>
      </c>
      <c r="F96" s="4"/>
      <c r="G96" s="1"/>
      <c r="H96" s="1">
        <v>5</v>
      </c>
      <c r="I96" s="1">
        <v>1156082</v>
      </c>
    </row>
    <row r="97" spans="1:9" x14ac:dyDescent="0.25">
      <c r="A97" s="1">
        <v>33</v>
      </c>
      <c r="B97" s="1">
        <v>54</v>
      </c>
      <c r="C97" s="1" t="s">
        <v>3</v>
      </c>
      <c r="D97" s="4">
        <v>43999</v>
      </c>
      <c r="E97" s="1">
        <v>248000</v>
      </c>
      <c r="F97" s="4"/>
      <c r="G97" s="1">
        <v>1</v>
      </c>
      <c r="H97" s="1">
        <v>11.5</v>
      </c>
      <c r="I97" s="1">
        <v>204390</v>
      </c>
    </row>
    <row r="98" spans="1:9" x14ac:dyDescent="0.25">
      <c r="A98" s="1">
        <v>33</v>
      </c>
      <c r="B98" s="1">
        <v>114</v>
      </c>
      <c r="C98" s="1" t="s">
        <v>4</v>
      </c>
      <c r="D98" s="4">
        <v>43999</v>
      </c>
      <c r="E98" s="1">
        <v>4323</v>
      </c>
      <c r="F98" s="4"/>
      <c r="G98" s="1">
        <v>1</v>
      </c>
      <c r="H98" s="1">
        <v>11.5</v>
      </c>
      <c r="I98" s="1">
        <v>204390</v>
      </c>
    </row>
    <row r="99" spans="1:9" x14ac:dyDescent="0.25">
      <c r="A99" s="1">
        <v>35</v>
      </c>
      <c r="B99" s="1">
        <v>56</v>
      </c>
      <c r="C99" s="1" t="s">
        <v>3</v>
      </c>
      <c r="D99" s="4">
        <v>43853</v>
      </c>
      <c r="E99" s="1">
        <v>431</v>
      </c>
      <c r="F99" s="4"/>
      <c r="G99" s="1"/>
      <c r="H99" s="1">
        <v>6.9</v>
      </c>
      <c r="I99" s="1">
        <v>453052</v>
      </c>
    </row>
    <row r="100" spans="1:9" x14ac:dyDescent="0.25">
      <c r="A100" s="1">
        <v>35</v>
      </c>
      <c r="B100" s="1">
        <v>116</v>
      </c>
      <c r="C100" s="1" t="s">
        <v>4</v>
      </c>
      <c r="D100" s="4">
        <v>43853</v>
      </c>
      <c r="E100" s="1">
        <v>4180</v>
      </c>
      <c r="F100" s="4"/>
      <c r="G100" s="1"/>
      <c r="H100" s="1">
        <v>6.9</v>
      </c>
      <c r="I100" s="1">
        <v>453052</v>
      </c>
    </row>
    <row r="101" spans="1:9" x14ac:dyDescent="0.25">
      <c r="A101" s="1">
        <v>39</v>
      </c>
      <c r="B101" s="1">
        <v>41</v>
      </c>
      <c r="C101" s="1" t="s">
        <v>3</v>
      </c>
      <c r="D101" s="4">
        <v>43944</v>
      </c>
      <c r="E101" s="1">
        <v>893000</v>
      </c>
      <c r="F101" s="4"/>
      <c r="G101" s="1"/>
      <c r="H101" s="1">
        <v>3.6</v>
      </c>
      <c r="I101" s="1">
        <v>170141</v>
      </c>
    </row>
    <row r="102" spans="1:9" x14ac:dyDescent="0.25">
      <c r="A102" s="1">
        <v>39</v>
      </c>
      <c r="B102" s="1">
        <v>101</v>
      </c>
      <c r="C102" s="1" t="s">
        <v>4</v>
      </c>
      <c r="D102" s="4">
        <v>43944</v>
      </c>
      <c r="E102" s="1">
        <v>44281</v>
      </c>
      <c r="F102" s="4">
        <v>44769</v>
      </c>
      <c r="G102" s="1"/>
      <c r="H102" s="2">
        <v>3.6</v>
      </c>
      <c r="I102" s="2">
        <v>170141</v>
      </c>
    </row>
    <row r="103" spans="1:9" x14ac:dyDescent="0.25">
      <c r="A103" s="1">
        <v>51</v>
      </c>
      <c r="B103" s="1">
        <v>43</v>
      </c>
      <c r="C103" s="1" t="s">
        <v>3</v>
      </c>
      <c r="D103" s="4">
        <v>43922</v>
      </c>
      <c r="E103" s="1">
        <v>10000000</v>
      </c>
      <c r="F103" s="4"/>
      <c r="G103" s="1">
        <v>1</v>
      </c>
      <c r="H103" s="1">
        <v>3.9</v>
      </c>
      <c r="I103" s="1">
        <v>924988</v>
      </c>
    </row>
    <row r="104" spans="1:9" x14ac:dyDescent="0.25">
      <c r="A104" s="1">
        <v>51</v>
      </c>
      <c r="B104" s="1">
        <v>103</v>
      </c>
      <c r="C104" s="1" t="s">
        <v>4</v>
      </c>
      <c r="D104" s="4">
        <v>43922</v>
      </c>
      <c r="E104" s="1">
        <v>1668</v>
      </c>
      <c r="F104" s="4"/>
      <c r="G104" s="1">
        <v>1</v>
      </c>
      <c r="H104" s="1">
        <v>3.9</v>
      </c>
      <c r="I104" s="1">
        <v>924988</v>
      </c>
    </row>
    <row r="105" spans="1:9" x14ac:dyDescent="0.25">
      <c r="A105" s="1">
        <v>42</v>
      </c>
      <c r="B105" s="1">
        <v>71</v>
      </c>
      <c r="C105" s="1" t="s">
        <v>4</v>
      </c>
      <c r="D105" s="4">
        <v>44000</v>
      </c>
      <c r="E105" s="1">
        <v>0</v>
      </c>
      <c r="F105" s="4"/>
      <c r="G105" s="1">
        <v>1</v>
      </c>
      <c r="H105" s="1">
        <v>7.1</v>
      </c>
      <c r="I105" s="1">
        <v>6211</v>
      </c>
    </row>
    <row r="106" spans="1:9" x14ac:dyDescent="0.25">
      <c r="A106" s="1">
        <v>52</v>
      </c>
      <c r="B106" s="1">
        <v>49</v>
      </c>
      <c r="C106" s="1" t="s">
        <v>3</v>
      </c>
      <c r="D106" s="4">
        <v>43202</v>
      </c>
      <c r="E106" s="1">
        <v>60700</v>
      </c>
      <c r="F106" s="4"/>
      <c r="G106" s="1"/>
      <c r="H106" s="1">
        <v>28.3</v>
      </c>
      <c r="I106" s="1">
        <v>1993667</v>
      </c>
    </row>
    <row r="107" spans="1:9" x14ac:dyDescent="0.25">
      <c r="A107" s="1">
        <v>52</v>
      </c>
      <c r="B107" s="1">
        <v>109</v>
      </c>
      <c r="C107" s="1" t="s">
        <v>4</v>
      </c>
      <c r="D107" s="4">
        <v>43202</v>
      </c>
      <c r="E107" s="1">
        <v>3719</v>
      </c>
      <c r="F107" s="4">
        <v>44769</v>
      </c>
      <c r="G107" s="1"/>
      <c r="H107" s="1">
        <v>28.3</v>
      </c>
      <c r="I107" s="1">
        <v>1993667</v>
      </c>
    </row>
    <row r="108" spans="1:9" x14ac:dyDescent="0.25">
      <c r="A108" s="1">
        <v>48</v>
      </c>
      <c r="B108" s="1">
        <v>50</v>
      </c>
      <c r="C108" s="1" t="s">
        <v>3</v>
      </c>
      <c r="D108" s="4">
        <v>44099</v>
      </c>
      <c r="E108" s="1">
        <v>95100</v>
      </c>
      <c r="F108" s="4"/>
      <c r="G108" s="1"/>
      <c r="H108" s="1">
        <v>3.1</v>
      </c>
      <c r="I108" s="1">
        <v>8830</v>
      </c>
    </row>
    <row r="109" spans="1:9" x14ac:dyDescent="0.25">
      <c r="A109" s="1">
        <v>48</v>
      </c>
      <c r="B109" s="1">
        <v>110</v>
      </c>
      <c r="C109" s="1" t="s">
        <v>4</v>
      </c>
      <c r="D109" s="4">
        <v>44099</v>
      </c>
      <c r="E109" s="1">
        <v>80644</v>
      </c>
      <c r="F109" s="4"/>
      <c r="G109" s="1"/>
      <c r="H109" s="1">
        <v>3.1</v>
      </c>
      <c r="I109" s="1">
        <v>8830</v>
      </c>
    </row>
    <row r="110" spans="1:9" x14ac:dyDescent="0.25">
      <c r="A110" s="1">
        <v>50</v>
      </c>
      <c r="B110" s="1">
        <v>52</v>
      </c>
      <c r="C110" s="1" t="s">
        <v>3</v>
      </c>
      <c r="D110" s="4">
        <v>44109</v>
      </c>
      <c r="E110" s="1">
        <v>28500</v>
      </c>
      <c r="F110" s="4">
        <v>44769</v>
      </c>
      <c r="G110" s="1"/>
      <c r="H110" s="1">
        <v>3.2</v>
      </c>
      <c r="I110" s="1">
        <v>8344</v>
      </c>
    </row>
    <row r="111" spans="1:9" x14ac:dyDescent="0.25">
      <c r="A111" s="1">
        <v>50</v>
      </c>
      <c r="B111" s="1">
        <v>112</v>
      </c>
      <c r="C111" s="1" t="s">
        <v>4</v>
      </c>
      <c r="D111" s="4">
        <v>44109</v>
      </c>
      <c r="E111" s="1">
        <v>0</v>
      </c>
      <c r="F111" s="4"/>
      <c r="G111" s="1"/>
      <c r="H111" s="1">
        <v>3.2</v>
      </c>
      <c r="I111" s="1">
        <v>8344</v>
      </c>
    </row>
    <row r="112" spans="1:9" x14ac:dyDescent="0.25">
      <c r="A112" s="1">
        <v>55</v>
      </c>
      <c r="B112" s="1">
        <v>67</v>
      </c>
      <c r="C112" s="1" t="s">
        <v>4</v>
      </c>
      <c r="D112" s="4">
        <v>44068</v>
      </c>
      <c r="E112" s="1">
        <v>179000</v>
      </c>
      <c r="F112" s="4"/>
      <c r="G112" s="1"/>
      <c r="H112" s="1">
        <v>5.9</v>
      </c>
      <c r="I112" s="1">
        <v>141378</v>
      </c>
    </row>
    <row r="113" spans="1:9" x14ac:dyDescent="0.25">
      <c r="A113" s="1">
        <v>57</v>
      </c>
      <c r="B113" s="1">
        <v>95</v>
      </c>
      <c r="C113" s="1" t="s">
        <v>4</v>
      </c>
      <c r="D113" s="4">
        <v>43964</v>
      </c>
      <c r="E113" s="1">
        <v>276607</v>
      </c>
      <c r="F113" s="4"/>
      <c r="G113" s="1"/>
      <c r="H113" s="1">
        <v>14.1</v>
      </c>
      <c r="I113" s="1">
        <v>659273</v>
      </c>
    </row>
    <row r="114" spans="1:9" x14ac:dyDescent="0.25">
      <c r="A114" s="1">
        <v>58</v>
      </c>
      <c r="B114" s="1">
        <v>117</v>
      </c>
      <c r="C114" s="1" t="s">
        <v>4</v>
      </c>
      <c r="D114" s="4">
        <v>44092</v>
      </c>
      <c r="E114" s="1">
        <v>5841</v>
      </c>
      <c r="F114" s="4"/>
      <c r="G114" s="1"/>
      <c r="H114" s="1">
        <v>45.5</v>
      </c>
      <c r="I114" s="1">
        <v>93605</v>
      </c>
    </row>
    <row r="115" spans="1:9" x14ac:dyDescent="0.25">
      <c r="A115" s="1">
        <v>61</v>
      </c>
      <c r="B115" s="1">
        <v>121</v>
      </c>
      <c r="C115" s="1" t="s">
        <v>4</v>
      </c>
      <c r="D115" s="4">
        <v>44279</v>
      </c>
      <c r="E115" s="1">
        <v>4548</v>
      </c>
      <c r="F115" s="4">
        <v>44886</v>
      </c>
      <c r="G115" s="1"/>
      <c r="H115" s="1"/>
      <c r="I115" s="1">
        <v>2854673</v>
      </c>
    </row>
    <row r="116" spans="1:9" x14ac:dyDescent="0.25">
      <c r="A116" s="1">
        <v>61</v>
      </c>
      <c r="B116" s="1">
        <v>122</v>
      </c>
      <c r="C116" s="1" t="s">
        <v>3</v>
      </c>
      <c r="D116" s="4">
        <v>44279</v>
      </c>
      <c r="E116" s="1">
        <v>596309</v>
      </c>
      <c r="F116" s="4"/>
      <c r="G116" s="1"/>
      <c r="H116" s="1"/>
      <c r="I116" s="1">
        <v>2854673</v>
      </c>
    </row>
    <row r="117" spans="1:9" x14ac:dyDescent="0.25">
      <c r="A117" s="1">
        <v>62</v>
      </c>
      <c r="B117" s="1">
        <v>123</v>
      </c>
      <c r="C117" s="1" t="s">
        <v>4</v>
      </c>
      <c r="D117" s="4">
        <v>44397</v>
      </c>
      <c r="E117" s="1">
        <v>1592058</v>
      </c>
      <c r="F117" s="4"/>
      <c r="G117" s="1"/>
      <c r="H117" s="1"/>
      <c r="I117" s="1">
        <v>423</v>
      </c>
    </row>
    <row r="118" spans="1:9" x14ac:dyDescent="0.25">
      <c r="A118" s="1">
        <v>62</v>
      </c>
      <c r="B118" s="1">
        <v>124</v>
      </c>
      <c r="C118" s="1" t="s">
        <v>3</v>
      </c>
      <c r="D118" s="4">
        <v>44397</v>
      </c>
      <c r="E118" s="1">
        <v>386503</v>
      </c>
      <c r="F118" s="4"/>
      <c r="G118" s="1"/>
      <c r="H118" s="1"/>
      <c r="I118" s="1">
        <v>423</v>
      </c>
    </row>
    <row r="119" spans="1:9" x14ac:dyDescent="0.25">
      <c r="A119" s="1">
        <v>63</v>
      </c>
      <c r="B119" s="1">
        <v>125</v>
      </c>
      <c r="C119" s="1" t="s">
        <v>4</v>
      </c>
      <c r="D119" s="4">
        <v>44363</v>
      </c>
      <c r="E119" s="1">
        <v>254366</v>
      </c>
      <c r="F119" s="4"/>
      <c r="G119" s="1"/>
      <c r="H119" s="1"/>
      <c r="I119" s="1">
        <v>26</v>
      </c>
    </row>
    <row r="120" spans="1:9" x14ac:dyDescent="0.25">
      <c r="A120" s="1">
        <v>63</v>
      </c>
      <c r="B120" s="1">
        <v>126</v>
      </c>
      <c r="C120" s="1" t="s">
        <v>3</v>
      </c>
      <c r="D120" s="4">
        <v>44363</v>
      </c>
      <c r="E120" s="1">
        <v>3742988</v>
      </c>
      <c r="F120" s="4"/>
      <c r="G120" s="1"/>
      <c r="H120" s="1"/>
      <c r="I120" s="1">
        <v>26</v>
      </c>
    </row>
    <row r="121" spans="1:9" x14ac:dyDescent="0.25">
      <c r="A121" s="1">
        <v>65</v>
      </c>
      <c r="B121" s="1">
        <v>129</v>
      </c>
      <c r="C121" s="1" t="s">
        <v>4</v>
      </c>
      <c r="D121" s="4">
        <v>44321</v>
      </c>
      <c r="E121" s="1">
        <v>3689586</v>
      </c>
      <c r="F121" s="4"/>
      <c r="G121" s="1"/>
      <c r="H121" s="1"/>
      <c r="I121" s="1">
        <v>1643857</v>
      </c>
    </row>
    <row r="122" spans="1:9" x14ac:dyDescent="0.25">
      <c r="A122" s="1">
        <v>65</v>
      </c>
      <c r="B122" s="1">
        <v>130</v>
      </c>
      <c r="C122" s="1" t="s">
        <v>3</v>
      </c>
      <c r="D122" s="4">
        <v>44321</v>
      </c>
      <c r="E122" s="1">
        <v>5000000</v>
      </c>
      <c r="F122" s="4"/>
      <c r="G122" s="1"/>
      <c r="H122" s="1"/>
      <c r="I122" s="1">
        <v>1643857</v>
      </c>
    </row>
    <row r="123" spans="1:9" x14ac:dyDescent="0.25">
      <c r="A123" s="1">
        <v>66</v>
      </c>
      <c r="B123" s="1">
        <v>131</v>
      </c>
      <c r="C123" s="1" t="s">
        <v>4</v>
      </c>
      <c r="D123" s="4">
        <v>44383</v>
      </c>
      <c r="E123" s="1">
        <v>3700</v>
      </c>
      <c r="F123" s="4"/>
      <c r="G123" s="1"/>
      <c r="H123" s="1"/>
      <c r="I123" s="1">
        <v>1022532</v>
      </c>
    </row>
    <row r="124" spans="1:9" x14ac:dyDescent="0.25">
      <c r="A124" s="1">
        <v>66</v>
      </c>
      <c r="B124" s="1">
        <v>132</v>
      </c>
      <c r="C124" s="1" t="s">
        <v>3</v>
      </c>
      <c r="D124" s="4">
        <v>44383</v>
      </c>
      <c r="E124" s="1">
        <v>170000</v>
      </c>
      <c r="F124" s="4"/>
      <c r="G124" s="1"/>
      <c r="H124" s="1"/>
      <c r="I124" s="1">
        <v>1022532</v>
      </c>
    </row>
    <row r="125" spans="1:9" x14ac:dyDescent="0.25">
      <c r="A125" s="1">
        <v>67</v>
      </c>
      <c r="B125" s="1">
        <v>133</v>
      </c>
      <c r="C125" s="1" t="s">
        <v>4</v>
      </c>
      <c r="D125" s="4">
        <v>44274</v>
      </c>
      <c r="E125" s="1">
        <v>350000</v>
      </c>
      <c r="F125" s="4"/>
      <c r="G125" s="1"/>
      <c r="H125" s="1"/>
      <c r="I125" s="1">
        <v>39939</v>
      </c>
    </row>
    <row r="126" spans="1:9" x14ac:dyDescent="0.25">
      <c r="A126" s="1">
        <v>67</v>
      </c>
      <c r="B126" s="1">
        <v>134</v>
      </c>
      <c r="C126" s="1" t="s">
        <v>3</v>
      </c>
      <c r="D126" s="4">
        <v>44274</v>
      </c>
      <c r="E126" s="1">
        <v>360000</v>
      </c>
      <c r="F126" s="4"/>
      <c r="G126" s="1"/>
      <c r="H126" s="1"/>
      <c r="I126" s="1">
        <v>39939</v>
      </c>
    </row>
    <row r="127" spans="1:9" x14ac:dyDescent="0.25">
      <c r="A127" s="1">
        <v>77</v>
      </c>
      <c r="B127" s="1">
        <v>135</v>
      </c>
      <c r="C127" s="1" t="s">
        <v>4</v>
      </c>
      <c r="D127" s="4"/>
      <c r="E127" s="1">
        <v>10000000</v>
      </c>
      <c r="F127" s="4"/>
      <c r="G127" s="1"/>
      <c r="H127" s="1"/>
      <c r="I127" s="1"/>
    </row>
    <row r="128" spans="1:9" x14ac:dyDescent="0.25">
      <c r="A128" s="1">
        <v>77</v>
      </c>
      <c r="B128" s="1">
        <v>136</v>
      </c>
      <c r="C128" s="1" t="s">
        <v>3</v>
      </c>
      <c r="D128" s="4"/>
      <c r="E128" s="1">
        <v>2300000</v>
      </c>
      <c r="F128" s="4"/>
      <c r="G128" s="1"/>
      <c r="H128" s="1"/>
      <c r="I128" s="1"/>
    </row>
    <row r="129" spans="1:9" x14ac:dyDescent="0.25">
      <c r="A129" s="1">
        <v>21</v>
      </c>
      <c r="B129" s="1">
        <v>137</v>
      </c>
      <c r="C129" s="1" t="s">
        <v>4</v>
      </c>
      <c r="D129" s="4">
        <v>43718</v>
      </c>
      <c r="E129" s="1">
        <v>280000</v>
      </c>
      <c r="F129" s="4"/>
      <c r="G129" s="1"/>
      <c r="H129" s="1">
        <v>1.75</v>
      </c>
      <c r="I129" s="1">
        <v>42030</v>
      </c>
    </row>
    <row r="130" spans="1:9" x14ac:dyDescent="0.25">
      <c r="A130" s="1">
        <v>21</v>
      </c>
      <c r="B130" s="1">
        <v>138</v>
      </c>
      <c r="C130" s="1" t="s">
        <v>3</v>
      </c>
      <c r="D130" s="4">
        <v>43718</v>
      </c>
      <c r="E130" s="1">
        <v>6200000</v>
      </c>
      <c r="F130" s="4"/>
      <c r="G130" s="1"/>
      <c r="H130" s="1">
        <v>1.75</v>
      </c>
      <c r="I130" s="1">
        <v>42030</v>
      </c>
    </row>
    <row r="131" spans="1:9" x14ac:dyDescent="0.25">
      <c r="A131" s="1">
        <v>70</v>
      </c>
      <c r="B131" s="1">
        <v>139</v>
      </c>
      <c r="C131" s="1" t="s">
        <v>4</v>
      </c>
      <c r="D131" s="4">
        <v>44069</v>
      </c>
      <c r="E131" s="1">
        <v>30000</v>
      </c>
      <c r="F131" s="4"/>
      <c r="G131" s="1">
        <v>1</v>
      </c>
      <c r="H131" s="1">
        <v>11.8</v>
      </c>
      <c r="I131" s="1">
        <v>1071184</v>
      </c>
    </row>
    <row r="132" spans="1:9" x14ac:dyDescent="0.25">
      <c r="A132" s="1">
        <v>70</v>
      </c>
      <c r="B132" s="1">
        <v>140</v>
      </c>
      <c r="C132" s="1" t="s">
        <v>3</v>
      </c>
      <c r="D132" s="4">
        <v>44069</v>
      </c>
      <c r="E132" s="1">
        <v>88000</v>
      </c>
      <c r="F132" s="4"/>
      <c r="G132" s="1">
        <v>1</v>
      </c>
      <c r="H132" s="1">
        <v>11.8</v>
      </c>
      <c r="I132" s="1">
        <v>1071184</v>
      </c>
    </row>
    <row r="133" spans="1:9" x14ac:dyDescent="0.25">
      <c r="A133" s="1">
        <v>71</v>
      </c>
      <c r="B133" s="1">
        <v>141</v>
      </c>
      <c r="C133" s="1" t="s">
        <v>4</v>
      </c>
      <c r="D133" s="4">
        <v>44286</v>
      </c>
      <c r="E133" s="1">
        <v>7100</v>
      </c>
      <c r="F133" s="4">
        <v>44886</v>
      </c>
      <c r="G133" s="1"/>
      <c r="H133" s="1"/>
      <c r="I133" s="1">
        <v>1004147</v>
      </c>
    </row>
    <row r="134" spans="1:9" x14ac:dyDescent="0.25">
      <c r="A134" s="1">
        <v>71</v>
      </c>
      <c r="B134" s="1">
        <v>142</v>
      </c>
      <c r="C134" s="1" t="s">
        <v>3</v>
      </c>
      <c r="D134" s="4">
        <v>44286</v>
      </c>
      <c r="E134" s="1">
        <v>270000</v>
      </c>
      <c r="F134" s="4"/>
      <c r="G134" s="1"/>
      <c r="H134" s="1"/>
      <c r="I134" s="1">
        <v>1004147</v>
      </c>
    </row>
    <row r="135" spans="1:9" x14ac:dyDescent="0.25">
      <c r="A135" s="1">
        <v>72</v>
      </c>
      <c r="B135" s="1">
        <v>143</v>
      </c>
      <c r="C135" s="1" t="s">
        <v>4</v>
      </c>
      <c r="D135" s="4">
        <v>44376</v>
      </c>
      <c r="E135" s="1">
        <v>250000</v>
      </c>
      <c r="F135" s="4"/>
      <c r="G135" s="1"/>
      <c r="H135" s="1"/>
      <c r="I135" s="1">
        <v>1692065</v>
      </c>
    </row>
    <row r="136" spans="1:9" x14ac:dyDescent="0.25">
      <c r="A136" s="1">
        <v>72</v>
      </c>
      <c r="B136" s="1">
        <v>144</v>
      </c>
      <c r="C136" s="1" t="s">
        <v>3</v>
      </c>
      <c r="D136" s="4">
        <v>44376</v>
      </c>
      <c r="E136" s="1">
        <v>270000</v>
      </c>
      <c r="F136" s="4"/>
      <c r="G136" s="1"/>
      <c r="H136" s="1"/>
      <c r="I136" s="1">
        <v>1692065</v>
      </c>
    </row>
    <row r="137" spans="1:9" x14ac:dyDescent="0.25">
      <c r="A137" s="1">
        <v>73</v>
      </c>
      <c r="B137" s="1">
        <v>145</v>
      </c>
      <c r="C137" s="1" t="s">
        <v>4</v>
      </c>
      <c r="D137" s="4">
        <v>44277</v>
      </c>
      <c r="E137" s="1">
        <v>18000</v>
      </c>
      <c r="F137" s="4"/>
      <c r="G137" s="1"/>
      <c r="H137" s="1"/>
      <c r="I137" s="1">
        <v>4</v>
      </c>
    </row>
    <row r="138" spans="1:9" x14ac:dyDescent="0.25">
      <c r="A138" s="1">
        <v>73</v>
      </c>
      <c r="B138" s="1">
        <v>146</v>
      </c>
      <c r="C138" s="1" t="s">
        <v>3</v>
      </c>
      <c r="D138" s="4">
        <v>44277</v>
      </c>
      <c r="E138" s="1">
        <v>5000</v>
      </c>
      <c r="F138" s="4">
        <v>44886</v>
      </c>
      <c r="G138" s="1"/>
      <c r="H138" s="1"/>
      <c r="I138" s="1">
        <v>4</v>
      </c>
    </row>
    <row r="139" spans="1:9" x14ac:dyDescent="0.25">
      <c r="A139" s="1">
        <v>74</v>
      </c>
      <c r="B139" s="1">
        <v>147</v>
      </c>
      <c r="C139" s="1" t="s">
        <v>4</v>
      </c>
      <c r="D139" s="4">
        <v>44274</v>
      </c>
      <c r="E139" s="1">
        <v>190000</v>
      </c>
      <c r="F139" s="4"/>
      <c r="G139" s="1"/>
      <c r="H139" s="1"/>
      <c r="I139" s="1">
        <v>72977</v>
      </c>
    </row>
    <row r="140" spans="1:9" x14ac:dyDescent="0.25">
      <c r="A140" s="1">
        <v>74</v>
      </c>
      <c r="B140" s="1">
        <v>148</v>
      </c>
      <c r="C140" s="1" t="s">
        <v>3</v>
      </c>
      <c r="D140" s="4">
        <v>44274</v>
      </c>
      <c r="E140" s="1">
        <v>56000</v>
      </c>
      <c r="F140" s="4"/>
      <c r="G140" s="1"/>
      <c r="H140" s="1"/>
      <c r="I140" s="1">
        <v>72977</v>
      </c>
    </row>
    <row r="141" spans="1:9" x14ac:dyDescent="0.25">
      <c r="A141" s="1">
        <v>75</v>
      </c>
      <c r="B141" s="1">
        <v>149</v>
      </c>
      <c r="C141" s="1" t="s">
        <v>4</v>
      </c>
      <c r="D141" s="4">
        <v>44295</v>
      </c>
      <c r="E141" s="1">
        <v>430000</v>
      </c>
      <c r="F141" s="4"/>
      <c r="G141" s="1"/>
      <c r="H141" s="1"/>
      <c r="I141" s="1">
        <v>867228</v>
      </c>
    </row>
    <row r="142" spans="1:9" x14ac:dyDescent="0.25">
      <c r="A142" s="1">
        <v>75</v>
      </c>
      <c r="B142" s="1">
        <v>150</v>
      </c>
      <c r="C142" s="1" t="s">
        <v>3</v>
      </c>
      <c r="D142" s="4">
        <v>44295</v>
      </c>
      <c r="E142" s="1">
        <v>460000</v>
      </c>
      <c r="F142" s="4"/>
      <c r="G142" s="1"/>
      <c r="H142" s="1"/>
      <c r="I142" s="1">
        <v>867228</v>
      </c>
    </row>
    <row r="143" spans="1:9" x14ac:dyDescent="0.25">
      <c r="A143" s="1">
        <v>76</v>
      </c>
      <c r="B143" s="1">
        <v>151</v>
      </c>
      <c r="C143" s="1" t="s">
        <v>4</v>
      </c>
      <c r="D143" s="4">
        <v>44410</v>
      </c>
      <c r="E143" s="1">
        <v>530000</v>
      </c>
      <c r="F143" s="4"/>
      <c r="G143" s="1"/>
      <c r="H143" s="1"/>
      <c r="I143" s="1">
        <v>384049</v>
      </c>
    </row>
    <row r="144" spans="1:9" x14ac:dyDescent="0.25">
      <c r="A144" s="1">
        <v>76</v>
      </c>
      <c r="B144" s="1">
        <v>152</v>
      </c>
      <c r="C144" s="1" t="s">
        <v>3</v>
      </c>
      <c r="D144" s="4">
        <v>44410</v>
      </c>
      <c r="E144" s="1">
        <v>6600000</v>
      </c>
      <c r="F144" s="4"/>
      <c r="G144" s="1"/>
      <c r="H144" s="1"/>
      <c r="I144" s="1">
        <v>384049</v>
      </c>
    </row>
    <row r="145" spans="1:9" x14ac:dyDescent="0.25">
      <c r="A145" s="1">
        <v>78</v>
      </c>
      <c r="B145" s="1">
        <v>153</v>
      </c>
      <c r="C145" s="1" t="s">
        <v>3</v>
      </c>
      <c r="D145" s="4">
        <v>44908</v>
      </c>
      <c r="E145" s="1">
        <v>0</v>
      </c>
      <c r="F145" s="4">
        <v>44956</v>
      </c>
      <c r="G145" s="1"/>
      <c r="H145" s="1"/>
      <c r="I145" s="1">
        <v>118759</v>
      </c>
    </row>
    <row r="146" spans="1:9" x14ac:dyDescent="0.25">
      <c r="A146" s="1">
        <v>78</v>
      </c>
      <c r="B146" s="1">
        <v>154</v>
      </c>
      <c r="C146" s="1" t="s">
        <v>4</v>
      </c>
      <c r="D146" s="4">
        <v>44908</v>
      </c>
      <c r="E146" s="1">
        <v>6191</v>
      </c>
      <c r="F146" s="4">
        <v>44958</v>
      </c>
      <c r="G146" s="1"/>
      <c r="H146" s="1"/>
      <c r="I146" s="1">
        <v>118759</v>
      </c>
    </row>
    <row r="147" spans="1:9" x14ac:dyDescent="0.25">
      <c r="A147" s="1">
        <v>79</v>
      </c>
      <c r="B147" s="1">
        <v>155</v>
      </c>
      <c r="C147" s="1" t="s">
        <v>3</v>
      </c>
      <c r="D147" s="4">
        <v>44908</v>
      </c>
      <c r="E147" s="1">
        <v>68445</v>
      </c>
      <c r="F147" s="4">
        <v>44956</v>
      </c>
      <c r="G147" s="1"/>
      <c r="H147" s="1"/>
      <c r="I147" s="1">
        <v>930721</v>
      </c>
    </row>
    <row r="148" spans="1:9" x14ac:dyDescent="0.25">
      <c r="A148" s="1">
        <v>79</v>
      </c>
      <c r="B148" s="1">
        <v>156</v>
      </c>
      <c r="C148" s="1" t="s">
        <v>4</v>
      </c>
      <c r="D148" s="4">
        <v>44908</v>
      </c>
      <c r="E148" s="1">
        <v>695</v>
      </c>
      <c r="F148" s="4">
        <v>44958</v>
      </c>
      <c r="G148" s="1"/>
      <c r="H148" s="1"/>
      <c r="I148" s="1">
        <v>930721</v>
      </c>
    </row>
    <row r="149" spans="1:9" x14ac:dyDescent="0.25">
      <c r="A149" s="1">
        <v>80</v>
      </c>
      <c r="B149" s="1">
        <v>157</v>
      </c>
      <c r="C149" s="1" t="s">
        <v>3</v>
      </c>
      <c r="D149" s="4">
        <v>44908</v>
      </c>
      <c r="E149" s="1">
        <v>126503</v>
      </c>
      <c r="F149" s="4">
        <v>44956</v>
      </c>
      <c r="G149" s="1"/>
      <c r="H149" s="1"/>
      <c r="I149" s="1"/>
    </row>
    <row r="150" spans="1:9" x14ac:dyDescent="0.25">
      <c r="A150" s="1">
        <v>80</v>
      </c>
      <c r="B150" s="1">
        <v>158</v>
      </c>
      <c r="C150" s="1" t="s">
        <v>4</v>
      </c>
      <c r="D150" s="4">
        <v>44908</v>
      </c>
      <c r="E150" s="1">
        <v>110437</v>
      </c>
      <c r="F150" s="4">
        <v>44958</v>
      </c>
      <c r="G150" s="1"/>
      <c r="H150" s="1"/>
      <c r="I150" s="1"/>
    </row>
    <row r="151" spans="1:9" x14ac:dyDescent="0.25">
      <c r="A151" s="1">
        <v>81</v>
      </c>
      <c r="B151" s="1">
        <v>159</v>
      </c>
      <c r="C151" s="1" t="s">
        <v>3</v>
      </c>
      <c r="D151" s="4">
        <v>44908</v>
      </c>
      <c r="E151" s="1">
        <v>33863</v>
      </c>
      <c r="F151" s="4">
        <v>44956</v>
      </c>
      <c r="G151" s="1"/>
      <c r="H151" s="1"/>
      <c r="I151" s="1">
        <v>1129392</v>
      </c>
    </row>
    <row r="152" spans="1:9" x14ac:dyDescent="0.25">
      <c r="A152" s="1">
        <v>81</v>
      </c>
      <c r="B152" s="1">
        <v>160</v>
      </c>
      <c r="C152" s="1" t="s">
        <v>4</v>
      </c>
      <c r="D152" s="4">
        <v>44908</v>
      </c>
      <c r="E152" s="1">
        <v>591</v>
      </c>
      <c r="F152" s="4">
        <v>44958</v>
      </c>
      <c r="G152" s="1"/>
      <c r="H152" s="1"/>
      <c r="I152" s="1">
        <v>1129392</v>
      </c>
    </row>
    <row r="153" spans="1:9" x14ac:dyDescent="0.25">
      <c r="A153" s="1">
        <v>82</v>
      </c>
      <c r="B153" s="1">
        <v>161</v>
      </c>
      <c r="C153" s="1" t="s">
        <v>3</v>
      </c>
      <c r="D153" s="4">
        <v>44908</v>
      </c>
      <c r="E153" s="1">
        <v>128909</v>
      </c>
      <c r="F153" s="4">
        <v>44956</v>
      </c>
      <c r="G153" s="1"/>
      <c r="H153" s="1"/>
      <c r="I153" s="1">
        <v>421924</v>
      </c>
    </row>
    <row r="154" spans="1:9" x14ac:dyDescent="0.25">
      <c r="A154" s="1">
        <v>82</v>
      </c>
      <c r="B154" s="1">
        <v>162</v>
      </c>
      <c r="C154" s="1" t="s">
        <v>4</v>
      </c>
      <c r="D154" s="4">
        <v>44908</v>
      </c>
      <c r="E154" s="1">
        <v>0</v>
      </c>
      <c r="F154" s="4">
        <v>44958</v>
      </c>
      <c r="G154" s="1"/>
      <c r="H154" s="1"/>
      <c r="I154" s="1">
        <v>421924</v>
      </c>
    </row>
    <row r="155" spans="1:9" x14ac:dyDescent="0.25">
      <c r="A155" s="1">
        <v>83</v>
      </c>
      <c r="B155" s="1">
        <v>163</v>
      </c>
      <c r="C155" s="1" t="s">
        <v>3</v>
      </c>
      <c r="D155" s="4">
        <v>44908</v>
      </c>
      <c r="E155" s="1">
        <v>56626</v>
      </c>
      <c r="F155" s="4"/>
      <c r="G155" s="1"/>
      <c r="H155" s="1"/>
      <c r="I155" s="1">
        <v>212609</v>
      </c>
    </row>
    <row r="156" spans="1:9" x14ac:dyDescent="0.25">
      <c r="A156" s="1">
        <v>83</v>
      </c>
      <c r="B156" s="1">
        <v>164</v>
      </c>
      <c r="C156" s="1" t="s">
        <v>4</v>
      </c>
      <c r="D156" s="4">
        <v>44908</v>
      </c>
      <c r="E156" s="1">
        <v>0</v>
      </c>
      <c r="F156" s="4"/>
      <c r="G156" s="1"/>
      <c r="H156" s="1"/>
      <c r="I156" s="1">
        <v>212609</v>
      </c>
    </row>
    <row r="157" spans="1:9" x14ac:dyDescent="0.25">
      <c r="A157" s="1">
        <v>84</v>
      </c>
      <c r="B157" s="1">
        <v>165</v>
      </c>
      <c r="C157" s="1" t="s">
        <v>3</v>
      </c>
      <c r="D157" s="4">
        <v>44908</v>
      </c>
      <c r="E157" s="1">
        <v>20124</v>
      </c>
      <c r="F157" s="4">
        <v>44956</v>
      </c>
      <c r="G157" s="1"/>
      <c r="H157" s="1"/>
      <c r="I157" s="1">
        <v>12038</v>
      </c>
    </row>
    <row r="158" spans="1:9" x14ac:dyDescent="0.25">
      <c r="A158" s="1">
        <v>84</v>
      </c>
      <c r="B158" s="1">
        <v>166</v>
      </c>
      <c r="C158" s="1" t="s">
        <v>4</v>
      </c>
      <c r="D158" s="4">
        <v>44908</v>
      </c>
      <c r="E158" s="1">
        <v>212</v>
      </c>
      <c r="F158" s="4">
        <v>44958</v>
      </c>
      <c r="G158" s="1"/>
      <c r="H158" s="1"/>
      <c r="I158" s="1">
        <v>12038</v>
      </c>
    </row>
    <row r="159" spans="1:9" x14ac:dyDescent="0.25">
      <c r="A159" s="1">
        <v>85</v>
      </c>
      <c r="B159" s="1">
        <v>167</v>
      </c>
      <c r="C159" s="1" t="s">
        <v>3</v>
      </c>
      <c r="D159" s="4">
        <v>44908</v>
      </c>
      <c r="E159" s="1">
        <v>443</v>
      </c>
      <c r="F159" s="4"/>
      <c r="G159" s="1"/>
      <c r="H159" s="1"/>
      <c r="I159" s="1"/>
    </row>
    <row r="160" spans="1:9" x14ac:dyDescent="0.25">
      <c r="A160" s="1">
        <v>85</v>
      </c>
      <c r="B160" s="1">
        <v>168</v>
      </c>
      <c r="C160" s="1" t="s">
        <v>4</v>
      </c>
      <c r="D160" s="4">
        <v>44908</v>
      </c>
      <c r="E160" s="1">
        <v>0</v>
      </c>
      <c r="F160" s="4"/>
      <c r="G160" s="1"/>
      <c r="H160" s="1"/>
      <c r="I160" s="1"/>
    </row>
    <row r="161" spans="1:9" x14ac:dyDescent="0.25">
      <c r="A161" s="1">
        <v>86</v>
      </c>
      <c r="B161" s="1">
        <v>169</v>
      </c>
      <c r="C161" s="1" t="s">
        <v>3</v>
      </c>
      <c r="D161" s="4">
        <v>44908</v>
      </c>
      <c r="E161" s="1">
        <v>37925</v>
      </c>
      <c r="F161" s="4">
        <v>44956</v>
      </c>
      <c r="G161" s="1"/>
      <c r="H161" s="1"/>
      <c r="I161" s="1">
        <v>2935643</v>
      </c>
    </row>
    <row r="162" spans="1:9" x14ac:dyDescent="0.25">
      <c r="A162" s="1">
        <v>86</v>
      </c>
      <c r="B162" s="1">
        <v>170</v>
      </c>
      <c r="C162" s="1" t="s">
        <v>4</v>
      </c>
      <c r="D162" s="4">
        <v>44908</v>
      </c>
      <c r="E162" s="1">
        <v>37376</v>
      </c>
      <c r="F162" s="4">
        <v>44958</v>
      </c>
      <c r="G162" s="1"/>
      <c r="H162" s="1"/>
      <c r="I162" s="1">
        <v>2935643</v>
      </c>
    </row>
    <row r="163" spans="1:9" x14ac:dyDescent="0.25">
      <c r="A163" s="1">
        <v>87</v>
      </c>
      <c r="B163" s="1">
        <v>171</v>
      </c>
      <c r="C163" s="1" t="s">
        <v>3</v>
      </c>
      <c r="D163" s="4">
        <v>44908</v>
      </c>
      <c r="E163" s="1">
        <v>72841</v>
      </c>
      <c r="F163" s="4">
        <v>44956</v>
      </c>
      <c r="G163" s="1"/>
      <c r="H163" s="1"/>
      <c r="I163" s="1">
        <v>382381</v>
      </c>
    </row>
    <row r="164" spans="1:9" x14ac:dyDescent="0.25">
      <c r="A164" s="1">
        <v>87</v>
      </c>
      <c r="B164" s="1">
        <v>172</v>
      </c>
      <c r="C164" s="1" t="s">
        <v>4</v>
      </c>
      <c r="D164" s="4">
        <v>44908</v>
      </c>
      <c r="E164" s="1">
        <v>0</v>
      </c>
      <c r="F164" s="4">
        <v>44958</v>
      </c>
      <c r="G164" s="1"/>
      <c r="H164" s="1"/>
      <c r="I164" s="1">
        <v>382381</v>
      </c>
    </row>
    <row r="165" spans="1:9" x14ac:dyDescent="0.25">
      <c r="A165" s="1">
        <v>88</v>
      </c>
      <c r="B165" s="1">
        <v>173</v>
      </c>
      <c r="C165" s="1" t="s">
        <v>3</v>
      </c>
      <c r="D165" s="4">
        <v>44908</v>
      </c>
      <c r="E165" s="1">
        <v>57994</v>
      </c>
      <c r="F165" s="4">
        <v>44956</v>
      </c>
      <c r="G165" s="1"/>
      <c r="H165" s="1"/>
      <c r="I165" s="1"/>
    </row>
    <row r="166" spans="1:9" x14ac:dyDescent="0.25">
      <c r="A166" s="1">
        <v>88</v>
      </c>
      <c r="B166" s="1">
        <v>174</v>
      </c>
      <c r="C166" s="1" t="s">
        <v>4</v>
      </c>
      <c r="D166" s="4">
        <v>44908</v>
      </c>
      <c r="E166" s="1">
        <v>27462</v>
      </c>
      <c r="F166" s="4">
        <v>44958</v>
      </c>
      <c r="G166" s="1"/>
      <c r="H166" s="1"/>
      <c r="I166" s="1"/>
    </row>
    <row r="167" spans="1:9" x14ac:dyDescent="0.25">
      <c r="A167" s="1">
        <v>89</v>
      </c>
      <c r="B167" s="1">
        <v>175</v>
      </c>
      <c r="C167" s="1" t="s">
        <v>3</v>
      </c>
      <c r="D167" s="4">
        <v>44908</v>
      </c>
      <c r="E167" s="1">
        <v>0</v>
      </c>
      <c r="F167" s="4">
        <v>44956</v>
      </c>
      <c r="G167" s="1"/>
      <c r="H167" s="1"/>
      <c r="I167" s="1">
        <v>320000</v>
      </c>
    </row>
    <row r="168" spans="1:9" x14ac:dyDescent="0.25">
      <c r="A168" s="1">
        <v>89</v>
      </c>
      <c r="B168" s="1">
        <v>176</v>
      </c>
      <c r="C168" s="1" t="s">
        <v>4</v>
      </c>
      <c r="D168" s="4">
        <v>44908</v>
      </c>
      <c r="E168" s="1">
        <v>30763</v>
      </c>
      <c r="F168" s="4">
        <v>44958</v>
      </c>
      <c r="G168" s="1"/>
      <c r="H168" s="1"/>
      <c r="I168" s="1">
        <v>320000</v>
      </c>
    </row>
    <row r="169" spans="1:9" x14ac:dyDescent="0.25">
      <c r="A169" s="1">
        <v>90</v>
      </c>
      <c r="B169" s="1">
        <v>177</v>
      </c>
      <c r="C169" s="1" t="s">
        <v>3</v>
      </c>
      <c r="D169" s="4">
        <v>44908</v>
      </c>
      <c r="E169" s="1">
        <v>15063</v>
      </c>
      <c r="F169" s="4">
        <v>44956</v>
      </c>
      <c r="G169" s="1"/>
      <c r="H169" s="1"/>
      <c r="I169" s="1">
        <v>33569</v>
      </c>
    </row>
    <row r="170" spans="1:9" x14ac:dyDescent="0.25">
      <c r="A170" s="1">
        <v>90</v>
      </c>
      <c r="B170" s="1">
        <v>178</v>
      </c>
      <c r="C170" s="1" t="s">
        <v>4</v>
      </c>
      <c r="D170" s="4">
        <v>44908</v>
      </c>
      <c r="E170" s="1">
        <v>150525</v>
      </c>
      <c r="F170" s="4">
        <v>44958</v>
      </c>
      <c r="G170" s="1"/>
      <c r="H170" s="1"/>
      <c r="I170" s="1">
        <v>33569</v>
      </c>
    </row>
    <row r="171" spans="1:9" x14ac:dyDescent="0.25">
      <c r="A171" s="1">
        <v>91</v>
      </c>
      <c r="B171" s="1">
        <v>179</v>
      </c>
      <c r="C171" s="1" t="s">
        <v>3</v>
      </c>
      <c r="D171" s="4">
        <v>44908</v>
      </c>
      <c r="E171" s="1">
        <v>0</v>
      </c>
      <c r="F171" s="4"/>
      <c r="G171" s="1"/>
      <c r="H171" s="1"/>
      <c r="I171" s="1">
        <v>1031890</v>
      </c>
    </row>
    <row r="172" spans="1:9" x14ac:dyDescent="0.25">
      <c r="A172" s="1">
        <v>91</v>
      </c>
      <c r="B172" s="1">
        <v>180</v>
      </c>
      <c r="C172" s="1" t="s">
        <v>4</v>
      </c>
      <c r="D172" s="4">
        <v>44908</v>
      </c>
      <c r="E172" s="1">
        <v>0</v>
      </c>
      <c r="F172" s="4"/>
      <c r="G172" s="1"/>
      <c r="H172" s="1"/>
      <c r="I172" s="1">
        <v>1031890</v>
      </c>
    </row>
    <row r="173" spans="1:9" x14ac:dyDescent="0.25">
      <c r="A173" s="1">
        <v>92</v>
      </c>
      <c r="B173" s="1">
        <v>181</v>
      </c>
      <c r="C173" s="1" t="s">
        <v>3</v>
      </c>
      <c r="D173" s="4">
        <v>44908</v>
      </c>
      <c r="E173" s="1">
        <v>19269</v>
      </c>
      <c r="F173" s="4">
        <v>44956</v>
      </c>
      <c r="G173" s="1"/>
      <c r="H173" s="1"/>
      <c r="I173" s="1">
        <v>1064</v>
      </c>
    </row>
    <row r="174" spans="1:9" x14ac:dyDescent="0.25">
      <c r="A174" s="1">
        <v>92</v>
      </c>
      <c r="B174" s="1">
        <v>182</v>
      </c>
      <c r="C174" s="1" t="s">
        <v>4</v>
      </c>
      <c r="D174" s="4">
        <v>44908</v>
      </c>
      <c r="E174" s="1">
        <v>1575</v>
      </c>
      <c r="F174" s="4">
        <v>44958</v>
      </c>
      <c r="G174" s="1"/>
      <c r="H174" s="1"/>
      <c r="I174" s="1">
        <v>1064</v>
      </c>
    </row>
    <row r="175" spans="1:9" x14ac:dyDescent="0.25">
      <c r="A175" s="1">
        <v>93</v>
      </c>
      <c r="B175" s="1">
        <v>183</v>
      </c>
      <c r="C175" s="1" t="s">
        <v>3</v>
      </c>
      <c r="D175" s="4">
        <v>44908</v>
      </c>
      <c r="E175" s="1">
        <v>0</v>
      </c>
      <c r="F175" s="4"/>
      <c r="G175" s="1"/>
      <c r="H175" s="1"/>
      <c r="I175" s="1"/>
    </row>
    <row r="176" spans="1:9" x14ac:dyDescent="0.25">
      <c r="A176" s="1">
        <v>93</v>
      </c>
      <c r="B176" s="1">
        <v>184</v>
      </c>
      <c r="C176" s="1" t="s">
        <v>4</v>
      </c>
      <c r="D176" s="4">
        <v>44908</v>
      </c>
      <c r="E176" s="1">
        <v>0</v>
      </c>
      <c r="F176" s="4"/>
      <c r="G176" s="1"/>
      <c r="H176" s="1"/>
      <c r="I176" s="1"/>
    </row>
    <row r="177" spans="1:9" x14ac:dyDescent="0.25">
      <c r="A177" s="1">
        <v>94</v>
      </c>
      <c r="B177" s="1">
        <v>185</v>
      </c>
      <c r="C177" s="1" t="s">
        <v>3</v>
      </c>
      <c r="D177" s="4">
        <v>44908</v>
      </c>
      <c r="E177" s="1">
        <v>27395</v>
      </c>
      <c r="F177" s="4">
        <v>44956</v>
      </c>
      <c r="G177" s="1"/>
      <c r="H177" s="1"/>
      <c r="I177" s="1">
        <v>635</v>
      </c>
    </row>
    <row r="178" spans="1:9" x14ac:dyDescent="0.25">
      <c r="A178" s="1">
        <v>94</v>
      </c>
      <c r="B178" s="1">
        <v>186</v>
      </c>
      <c r="C178" s="1" t="s">
        <v>4</v>
      </c>
      <c r="D178" s="4">
        <v>44908</v>
      </c>
      <c r="E178" s="1">
        <v>872732</v>
      </c>
      <c r="F178" s="4">
        <v>44958</v>
      </c>
      <c r="G178" s="1"/>
      <c r="H178" s="1"/>
      <c r="I178" s="1">
        <v>635</v>
      </c>
    </row>
    <row r="179" spans="1:9" x14ac:dyDescent="0.25">
      <c r="A179" s="1">
        <v>95</v>
      </c>
      <c r="B179" s="1">
        <v>187</v>
      </c>
      <c r="C179" s="1" t="s">
        <v>3</v>
      </c>
      <c r="D179" s="4">
        <v>44908</v>
      </c>
      <c r="E179" s="1">
        <v>1909</v>
      </c>
      <c r="F179" s="4">
        <v>44956</v>
      </c>
      <c r="G179" s="1"/>
      <c r="H179" s="1"/>
      <c r="I179" s="1">
        <v>135450</v>
      </c>
    </row>
    <row r="180" spans="1:9" x14ac:dyDescent="0.25">
      <c r="A180" s="1">
        <v>95</v>
      </c>
      <c r="B180" s="1">
        <v>188</v>
      </c>
      <c r="C180" s="1" t="s">
        <v>4</v>
      </c>
      <c r="D180" s="4">
        <v>44908</v>
      </c>
      <c r="E180" s="1">
        <v>5379</v>
      </c>
      <c r="F180" s="4">
        <v>44958</v>
      </c>
      <c r="G180" s="1"/>
      <c r="H180" s="1"/>
      <c r="I180" s="1">
        <v>135450</v>
      </c>
    </row>
    <row r="181" spans="1:9" x14ac:dyDescent="0.25">
      <c r="A181" s="1">
        <v>96</v>
      </c>
      <c r="B181" s="1">
        <v>189</v>
      </c>
      <c r="C181" s="1" t="s">
        <v>3</v>
      </c>
      <c r="D181" s="4">
        <v>44908</v>
      </c>
      <c r="E181" s="1">
        <v>99445</v>
      </c>
      <c r="F181" s="4">
        <v>44956</v>
      </c>
      <c r="G181" s="1"/>
      <c r="H181" s="1"/>
      <c r="I181" s="1">
        <v>1061800</v>
      </c>
    </row>
    <row r="182" spans="1:9" x14ac:dyDescent="0.25">
      <c r="A182" s="1">
        <v>96</v>
      </c>
      <c r="B182" s="1">
        <v>190</v>
      </c>
      <c r="C182" s="1" t="s">
        <v>4</v>
      </c>
      <c r="D182" s="4">
        <v>44908</v>
      </c>
      <c r="E182" s="1">
        <v>449354</v>
      </c>
      <c r="F182" s="4">
        <v>44958</v>
      </c>
      <c r="G182" s="1"/>
      <c r="H182" s="1"/>
      <c r="I182" s="1">
        <v>1061800</v>
      </c>
    </row>
    <row r="183" spans="1:9" x14ac:dyDescent="0.25">
      <c r="A183" s="1">
        <v>97</v>
      </c>
      <c r="B183" s="1">
        <v>191</v>
      </c>
      <c r="C183" s="1" t="s">
        <v>3</v>
      </c>
      <c r="D183" s="4">
        <v>44908</v>
      </c>
      <c r="E183" s="1">
        <v>0</v>
      </c>
      <c r="F183" s="4">
        <v>44956</v>
      </c>
      <c r="G183" s="1"/>
      <c r="H183" s="1"/>
      <c r="I183" s="1">
        <v>89247</v>
      </c>
    </row>
    <row r="184" spans="1:9" x14ac:dyDescent="0.25">
      <c r="A184" s="1">
        <v>97</v>
      </c>
      <c r="B184" s="1">
        <v>192</v>
      </c>
      <c r="C184" s="1" t="s">
        <v>4</v>
      </c>
      <c r="D184" s="4">
        <v>44908</v>
      </c>
      <c r="E184" s="1">
        <v>3294</v>
      </c>
      <c r="F184" s="4">
        <v>44958</v>
      </c>
      <c r="G184" s="1"/>
      <c r="H184" s="1"/>
      <c r="I184" s="1">
        <v>89247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M61"/>
  <sheetViews>
    <sheetView workbookViewId="0">
      <selection activeCell="D3" activeCellId="1" sqref="G3:G34 D3:D34"/>
    </sheetView>
  </sheetViews>
  <sheetFormatPr defaultRowHeight="15" x14ac:dyDescent="0.25"/>
  <cols>
    <col min="2" max="3" width="10.28515625" bestFit="1" customWidth="1"/>
    <col min="16" max="16" width="10.28515625" bestFit="1" customWidth="1"/>
  </cols>
  <sheetData>
    <row r="1" spans="1:13" x14ac:dyDescent="0.25">
      <c r="A1" t="s">
        <v>73</v>
      </c>
    </row>
    <row r="2" spans="1:13" x14ac:dyDescent="0.25">
      <c r="A2" t="s">
        <v>16</v>
      </c>
    </row>
    <row r="3" spans="1:13" x14ac:dyDescent="0.25">
      <c r="C3" s="5" t="s">
        <v>1</v>
      </c>
      <c r="D3" s="5" t="s">
        <v>1</v>
      </c>
      <c r="E3" s="8" t="s">
        <v>14</v>
      </c>
      <c r="F3" s="11"/>
      <c r="G3" s="12" t="s">
        <v>72</v>
      </c>
    </row>
    <row r="4" spans="1:13" x14ac:dyDescent="0.25">
      <c r="C4" s="5" t="s">
        <v>2</v>
      </c>
      <c r="D4" s="5" t="s">
        <v>2</v>
      </c>
      <c r="E4" s="5" t="s">
        <v>2</v>
      </c>
      <c r="G4" s="5" t="s">
        <v>2</v>
      </c>
    </row>
    <row r="5" spans="1:13" x14ac:dyDescent="0.25">
      <c r="C5" s="6" t="s">
        <v>3</v>
      </c>
      <c r="D5" s="7" t="s">
        <v>4</v>
      </c>
      <c r="E5" s="6" t="s">
        <v>3</v>
      </c>
      <c r="G5" s="6" t="s">
        <v>3</v>
      </c>
      <c r="I5" s="10" t="s">
        <v>67</v>
      </c>
      <c r="J5" s="10" t="s">
        <v>68</v>
      </c>
      <c r="L5" s="10" t="s">
        <v>70</v>
      </c>
      <c r="M5" s="10" t="s">
        <v>71</v>
      </c>
    </row>
    <row r="6" spans="1:13" x14ac:dyDescent="0.25">
      <c r="A6" s="3" t="s">
        <v>12</v>
      </c>
      <c r="B6">
        <v>59</v>
      </c>
      <c r="C6">
        <f ca="1">LOG10(IFERROR(SUMPRODUCT((INDIRECT($A$1&amp;"["&amp;$A6&amp;"]")=$B6)*(INDIRECT($A$1&amp;"["&amp;C$4&amp;"]")=C$5)*INDIRECT($A$1&amp;"["&amp;C$3&amp;"]"))/SUMPRODUCT((INDIRECT($A$1&amp;"["&amp;$A6&amp;"]")=$B6)*(INDIRECT($A$1&amp;"["&amp;C$4&amp;"]")=C$5)*(INDIRECT($A$1&amp;"["&amp;C$3&amp;"]")&lt;&gt;"")),""))</f>
        <v>5.7937903846908183</v>
      </c>
      <c r="D6">
        <f t="shared" ref="D6:G8" ca="1" si="0">LOG10(IFERROR(SUMPRODUCT((INDIRECT($A$1&amp;"["&amp;$A6&amp;"]")=$B6)*(INDIRECT($A$1&amp;"["&amp;D$4&amp;"]")=D$5)*INDIRECT($A$1&amp;"["&amp;D$3&amp;"]"))/SUMPRODUCT((INDIRECT($A$1&amp;"["&amp;$A6&amp;"]")=$B6)*(INDIRECT($A$1&amp;"["&amp;D$4&amp;"]")=D$5)*(INDIRECT($A$1&amp;"["&amp;D$3&amp;"]")&lt;&gt;"")),""))</f>
        <v>4.6748611407378116</v>
      </c>
      <c r="E6">
        <f t="shared" ca="1" si="0"/>
        <v>4.9542425094393252</v>
      </c>
      <c r="G6">
        <f ca="1">IFERROR(SUMPRODUCT((INDIRECT($A$1&amp;"["&amp;$A6&amp;"]")=$B6)*(INDIRECT($A$1&amp;"["&amp;G$4&amp;"]")=G$5)*INDIRECT($A$1&amp;"["&amp;G$3&amp;"]"))/SUMPRODUCT((INDIRECT($A$1&amp;"["&amp;$A6&amp;"]")=$B6)*(INDIRECT($A$1&amp;"["&amp;G$4&amp;"]")=G$5)*(INDIRECT($A$1&amp;"["&amp;G$3&amp;"]")&lt;&gt;"")),"")</f>
        <v>2.5</v>
      </c>
      <c r="I6">
        <f ca="1">IF(C6&gt;D6,1,0)</f>
        <v>1</v>
      </c>
      <c r="J6">
        <f ca="1">IF(C6&lt;D6,1,0)</f>
        <v>0</v>
      </c>
      <c r="L6">
        <f ca="1">IF(C6&gt;E6,1,0)</f>
        <v>1</v>
      </c>
      <c r="M6">
        <f ca="1">IF(E6&gt;C6,1,0)</f>
        <v>0</v>
      </c>
    </row>
    <row r="7" spans="1:13" x14ac:dyDescent="0.25">
      <c r="A7" s="3" t="s">
        <v>12</v>
      </c>
      <c r="B7">
        <v>40</v>
      </c>
      <c r="C7">
        <f t="shared" ref="C7:C8" ca="1" si="1">LOG10(IFERROR(SUMPRODUCT((INDIRECT($A$1&amp;"["&amp;$A7&amp;"]")=$B7)*(INDIRECT($A$1&amp;"["&amp;C$4&amp;"]")=C$5)*INDIRECT($A$1&amp;"["&amp;C$3&amp;"]"))/SUMPRODUCT((INDIRECT($A$1&amp;"["&amp;$A7&amp;"]")=$B7)*(INDIRECT($A$1&amp;"["&amp;C$4&amp;"]")=C$5)*(INDIRECT($A$1&amp;"["&amp;C$3&amp;"]")&lt;&gt;"")),""))</f>
        <v>6.5263392773898437</v>
      </c>
      <c r="D7">
        <f t="shared" ca="1" si="0"/>
        <v>5.4653828514484184</v>
      </c>
      <c r="E7">
        <f t="shared" ca="1" si="0"/>
        <v>6.3530606417810533</v>
      </c>
      <c r="G7">
        <f t="shared" ref="G7:G60" ca="1" si="2">IFERROR(SUMPRODUCT((INDIRECT($A$1&amp;"["&amp;$A7&amp;"]")=$B7)*(INDIRECT($A$1&amp;"["&amp;G$4&amp;"]")=G$5)*INDIRECT($A$1&amp;"["&amp;G$3&amp;"]"))/SUMPRODUCT((INDIRECT($A$1&amp;"["&amp;$A7&amp;"]")=$B7)*(INDIRECT($A$1&amp;"["&amp;G$4&amp;"]")=G$5)*(INDIRECT($A$1&amp;"["&amp;G$3&amp;"]")&lt;&gt;"")),"")</f>
        <v>10.199999999999999</v>
      </c>
      <c r="I7">
        <f t="shared" ref="I7:I60" ca="1" si="3">IF(C7&gt;D7,1,0)</f>
        <v>1</v>
      </c>
      <c r="J7">
        <f t="shared" ref="J7:J60" ca="1" si="4">IF(C7&lt;D7,1,0)</f>
        <v>0</v>
      </c>
      <c r="L7">
        <f t="shared" ref="L7:L60" ca="1" si="5">IF(C7&gt;E7,1,0)</f>
        <v>1</v>
      </c>
      <c r="M7">
        <f t="shared" ref="M7:M60" ca="1" si="6">IF(E7&gt;C7,1,0)</f>
        <v>0</v>
      </c>
    </row>
    <row r="8" spans="1:13" hidden="1" x14ac:dyDescent="0.25">
      <c r="A8" s="3" t="s">
        <v>12</v>
      </c>
      <c r="B8">
        <v>64</v>
      </c>
      <c r="C8">
        <f t="shared" ca="1" si="1"/>
        <v>5.653212513775344</v>
      </c>
      <c r="D8">
        <f t="shared" ca="1" si="0"/>
        <v>5.0453229787866576</v>
      </c>
      <c r="E8">
        <f t="shared" ca="1" si="0"/>
        <v>5.3053449194806799</v>
      </c>
      <c r="G8" t="str">
        <f t="shared" ca="1" si="2"/>
        <v/>
      </c>
      <c r="H8" t="str">
        <f t="shared" ref="D8:H15" ca="1" si="7">IFERROR(SUMPRODUCT((INDIRECT($A$1&amp;"["&amp;$A8&amp;"]")=$B8)*(INDIRECT($A$1&amp;"["&amp;H$4&amp;"]")=H$5)*INDIRECT($A$1&amp;"["&amp;H$3&amp;"]"))/SUMPRODUCT((INDIRECT($A$1&amp;"["&amp;$A8&amp;"]")=$B8)*(INDIRECT($A$1&amp;"["&amp;H$4&amp;"]")=H$5)*(INDIRECT($A$1&amp;"["&amp;H$3&amp;"]")&lt;&gt;"")),"")</f>
        <v/>
      </c>
      <c r="I8">
        <f t="shared" ca="1" si="3"/>
        <v>1</v>
      </c>
      <c r="J8">
        <f t="shared" ca="1" si="4"/>
        <v>0</v>
      </c>
      <c r="L8">
        <f t="shared" ca="1" si="5"/>
        <v>1</v>
      </c>
      <c r="M8">
        <f t="shared" ca="1" si="6"/>
        <v>0</v>
      </c>
    </row>
    <row r="9" spans="1:13" hidden="1" x14ac:dyDescent="0.25">
      <c r="A9" s="3" t="s">
        <v>12</v>
      </c>
      <c r="B9">
        <v>42</v>
      </c>
      <c r="C9" t="str">
        <f t="shared" ref="C9:H38" ca="1" si="8">IFERROR(SUMPRODUCT((INDIRECT($A$1&amp;"["&amp;$A9&amp;"]")=$B9)*(INDIRECT($A$1&amp;"["&amp;C$4&amp;"]")=C$5)*INDIRECT($A$1&amp;"["&amp;C$3&amp;"]"))/SUMPRODUCT((INDIRECT($A$1&amp;"["&amp;$A9&amp;"]")=$B9)*(INDIRECT($A$1&amp;"["&amp;C$4&amp;"]")=C$5)*(INDIRECT($A$1&amp;"["&amp;C$3&amp;"]")&lt;&gt;"")),"")</f>
        <v/>
      </c>
      <c r="D9">
        <f t="shared" ca="1" si="7"/>
        <v>0</v>
      </c>
      <c r="E9" t="str">
        <f t="shared" ref="E7:E60" ca="1" si="9">IFERROR(SUMPRODUCT((INDIRECT($A$1&amp;"["&amp;$A9&amp;"]")=$B9)*(INDIRECT($A$1&amp;"["&amp;E$4&amp;"]")=E$5)*INDIRECT($A$1&amp;"["&amp;E$3&amp;"]"))/SUMPRODUCT((INDIRECT($A$1&amp;"["&amp;$A9&amp;"]")=$B9)*(INDIRECT($A$1&amp;"["&amp;E$4&amp;"]")=E$5)*(INDIRECT($A$1&amp;"["&amp;E$3&amp;"]")&lt;&gt;"")),"")</f>
        <v/>
      </c>
      <c r="G9" t="str">
        <f t="shared" ca="1" si="2"/>
        <v/>
      </c>
      <c r="I9">
        <f t="shared" ca="1" si="3"/>
        <v>1</v>
      </c>
      <c r="J9">
        <f t="shared" ca="1" si="4"/>
        <v>0</v>
      </c>
      <c r="L9">
        <f t="shared" ca="1" si="5"/>
        <v>0</v>
      </c>
      <c r="M9">
        <f t="shared" ca="1" si="6"/>
        <v>0</v>
      </c>
    </row>
    <row r="10" spans="1:13" x14ac:dyDescent="0.25">
      <c r="A10" s="3" t="s">
        <v>12</v>
      </c>
      <c r="B10">
        <v>8</v>
      </c>
      <c r="C10">
        <f t="shared" ref="C10:E48" ca="1" si="10">LOG10(IFERROR(SUMPRODUCT((INDIRECT($A$1&amp;"["&amp;$A10&amp;"]")=$B10)*(INDIRECT($A$1&amp;"["&amp;C$4&amp;"]")=C$5)*INDIRECT($A$1&amp;"["&amp;C$3&amp;"]"))/SUMPRODUCT((INDIRECT($A$1&amp;"["&amp;$A10&amp;"]")=$B10)*(INDIRECT($A$1&amp;"["&amp;C$4&amp;"]")=C$5)*(INDIRECT($A$1&amp;"["&amp;C$3&amp;"]")&lt;&gt;"")),""))</f>
        <v>5.5428254269591797</v>
      </c>
      <c r="D10">
        <f t="shared" ca="1" si="10"/>
        <v>4.6599162000698504</v>
      </c>
      <c r="E10">
        <f t="shared" ca="1" si="10"/>
        <v>5.4916837928472724</v>
      </c>
      <c r="G10">
        <f t="shared" ca="1" si="2"/>
        <v>5.68</v>
      </c>
      <c r="I10">
        <f t="shared" ca="1" si="3"/>
        <v>1</v>
      </c>
      <c r="J10">
        <f t="shared" ca="1" si="4"/>
        <v>0</v>
      </c>
      <c r="L10">
        <f t="shared" ca="1" si="5"/>
        <v>1</v>
      </c>
      <c r="M10">
        <f t="shared" ca="1" si="6"/>
        <v>0</v>
      </c>
    </row>
    <row r="11" spans="1:13" x14ac:dyDescent="0.25">
      <c r="A11" s="3" t="s">
        <v>12</v>
      </c>
      <c r="B11">
        <v>10</v>
      </c>
      <c r="C11">
        <f t="shared" ca="1" si="10"/>
        <v>5.8662873390841952</v>
      </c>
      <c r="D11">
        <f t="shared" ca="1" si="10"/>
        <v>3.3159703454569178</v>
      </c>
      <c r="E11">
        <f t="shared" ca="1" si="10"/>
        <v>5.7767142562008269</v>
      </c>
      <c r="G11">
        <f t="shared" ca="1" si="2"/>
        <v>1.92</v>
      </c>
      <c r="I11">
        <f t="shared" ca="1" si="3"/>
        <v>1</v>
      </c>
      <c r="J11">
        <f t="shared" ca="1" si="4"/>
        <v>0</v>
      </c>
      <c r="L11">
        <f t="shared" ca="1" si="5"/>
        <v>1</v>
      </c>
      <c r="M11">
        <f t="shared" ca="1" si="6"/>
        <v>0</v>
      </c>
    </row>
    <row r="12" spans="1:13" x14ac:dyDescent="0.25">
      <c r="A12" s="3" t="s">
        <v>12</v>
      </c>
      <c r="B12">
        <v>26</v>
      </c>
      <c r="C12">
        <f t="shared" ca="1" si="10"/>
        <v>4.5118833609788744</v>
      </c>
      <c r="D12">
        <f t="shared" ca="1" si="10"/>
        <v>4.4785664955938431</v>
      </c>
      <c r="E12">
        <f t="shared" ca="1" si="10"/>
        <v>4.86562505228882</v>
      </c>
      <c r="G12">
        <f t="shared" ca="1" si="2"/>
        <v>17</v>
      </c>
      <c r="I12">
        <f t="shared" ca="1" si="3"/>
        <v>1</v>
      </c>
      <c r="J12">
        <f t="shared" ca="1" si="4"/>
        <v>0</v>
      </c>
      <c r="L12">
        <f t="shared" ca="1" si="5"/>
        <v>0</v>
      </c>
      <c r="M12">
        <f t="shared" ca="1" si="6"/>
        <v>1</v>
      </c>
    </row>
    <row r="13" spans="1:13" x14ac:dyDescent="0.25">
      <c r="A13" s="3" t="s">
        <v>12</v>
      </c>
      <c r="B13">
        <v>46</v>
      </c>
      <c r="C13">
        <f t="shared" ca="1" si="10"/>
        <v>3.6232492903979003</v>
      </c>
      <c r="D13">
        <f t="shared" ca="1" si="7"/>
        <v>0</v>
      </c>
      <c r="E13">
        <f t="shared" ca="1" si="10"/>
        <v>5.7696165652920266</v>
      </c>
      <c r="G13">
        <f t="shared" ca="1" si="2"/>
        <v>4.8600000000000003</v>
      </c>
      <c r="I13">
        <f t="shared" ca="1" si="3"/>
        <v>1</v>
      </c>
      <c r="J13">
        <f t="shared" ca="1" si="4"/>
        <v>0</v>
      </c>
      <c r="L13">
        <f t="shared" ca="1" si="5"/>
        <v>0</v>
      </c>
      <c r="M13">
        <f t="shared" ca="1" si="6"/>
        <v>1</v>
      </c>
    </row>
    <row r="14" spans="1:13" x14ac:dyDescent="0.25">
      <c r="A14" s="3" t="s">
        <v>12</v>
      </c>
      <c r="B14">
        <v>56</v>
      </c>
      <c r="C14">
        <f t="shared" ca="1" si="10"/>
        <v>4.0934216851622347</v>
      </c>
      <c r="D14">
        <f ca="1">LOG10(IFERROR(SUMPRODUCT((INDIRECT($A$1&amp;"["&amp;$A14&amp;"]")=$B14)*(INDIRECT($A$1&amp;"["&amp;D$4&amp;"]")=D$5)*INDIRECT($A$1&amp;"["&amp;D$3&amp;"]"))/SUMPRODUCT((INDIRECT($A$1&amp;"["&amp;$A14&amp;"]")=$B14)*(INDIRECT($A$1&amp;"["&amp;D$4&amp;"]")=D$5)*(INDIRECT($A$1&amp;"["&amp;D$3&amp;"]")&lt;&gt;"")),""))</f>
        <v>2.6711728427150834</v>
      </c>
      <c r="E14">
        <f t="shared" ca="1" si="10"/>
        <v>3.5927317663939622</v>
      </c>
      <c r="G14">
        <f t="shared" ca="1" si="2"/>
        <v>3</v>
      </c>
      <c r="I14">
        <f t="shared" ca="1" si="3"/>
        <v>1</v>
      </c>
      <c r="J14">
        <f t="shared" ca="1" si="4"/>
        <v>0</v>
      </c>
      <c r="L14">
        <f t="shared" ca="1" si="5"/>
        <v>1</v>
      </c>
      <c r="M14">
        <f t="shared" ca="1" si="6"/>
        <v>0</v>
      </c>
    </row>
    <row r="15" spans="1:13" x14ac:dyDescent="0.25">
      <c r="A15" s="3" t="s">
        <v>12</v>
      </c>
      <c r="B15">
        <v>38</v>
      </c>
      <c r="C15">
        <f t="shared" ca="1" si="10"/>
        <v>3.7193312869837265</v>
      </c>
      <c r="D15">
        <f t="shared" ca="1" si="7"/>
        <v>0</v>
      </c>
      <c r="E15">
        <f t="shared" ca="1" si="10"/>
        <v>4.8083595397120975</v>
      </c>
      <c r="G15">
        <f t="shared" ca="1" si="2"/>
        <v>0.9</v>
      </c>
      <c r="I15">
        <f t="shared" ca="1" si="3"/>
        <v>1</v>
      </c>
      <c r="J15">
        <f t="shared" ca="1" si="4"/>
        <v>0</v>
      </c>
      <c r="L15">
        <f t="shared" ca="1" si="5"/>
        <v>0</v>
      </c>
      <c r="M15">
        <f t="shared" ca="1" si="6"/>
        <v>1</v>
      </c>
    </row>
    <row r="16" spans="1:13" x14ac:dyDescent="0.25">
      <c r="A16" s="3" t="s">
        <v>12</v>
      </c>
      <c r="B16">
        <v>53</v>
      </c>
      <c r="C16">
        <f t="shared" ca="1" si="10"/>
        <v>5.9278834103307068</v>
      </c>
      <c r="D16">
        <f t="shared" ca="1" si="10"/>
        <v>4.1635191625698784</v>
      </c>
      <c r="E16">
        <f t="shared" ca="1" si="10"/>
        <v>5.4334321847083293</v>
      </c>
      <c r="G16">
        <f t="shared" ca="1" si="2"/>
        <v>4.8</v>
      </c>
      <c r="I16">
        <f t="shared" ca="1" si="3"/>
        <v>1</v>
      </c>
      <c r="J16">
        <f t="shared" ca="1" si="4"/>
        <v>0</v>
      </c>
      <c r="L16">
        <f t="shared" ca="1" si="5"/>
        <v>1</v>
      </c>
      <c r="M16">
        <f t="shared" ca="1" si="6"/>
        <v>0</v>
      </c>
    </row>
    <row r="17" spans="1:13" x14ac:dyDescent="0.25">
      <c r="A17" s="3" t="s">
        <v>12</v>
      </c>
      <c r="B17">
        <v>25</v>
      </c>
      <c r="C17">
        <f t="shared" ca="1" si="10"/>
        <v>4.3673559210260189</v>
      </c>
      <c r="D17">
        <f t="shared" ca="1" si="10"/>
        <v>3.8964711004792774</v>
      </c>
      <c r="E17">
        <f t="shared" ca="1" si="10"/>
        <v>4.2502979923398643</v>
      </c>
      <c r="G17">
        <f t="shared" ca="1" si="2"/>
        <v>8.6999999999999993</v>
      </c>
      <c r="I17">
        <f t="shared" ca="1" si="3"/>
        <v>1</v>
      </c>
      <c r="J17">
        <f t="shared" ca="1" si="4"/>
        <v>0</v>
      </c>
      <c r="L17">
        <f t="shared" ca="1" si="5"/>
        <v>1</v>
      </c>
      <c r="M17">
        <f t="shared" ca="1" si="6"/>
        <v>0</v>
      </c>
    </row>
    <row r="18" spans="1:13" x14ac:dyDescent="0.25">
      <c r="A18" s="3" t="s">
        <v>12</v>
      </c>
      <c r="B18">
        <v>12</v>
      </c>
      <c r="C18">
        <f t="shared" ca="1" si="10"/>
        <v>5.5705429398818973</v>
      </c>
      <c r="D18">
        <f t="shared" ca="1" si="10"/>
        <v>4.9296028232604847</v>
      </c>
      <c r="E18">
        <f t="shared" ca="1" si="10"/>
        <v>5.4167686136342832</v>
      </c>
      <c r="G18">
        <f t="shared" ca="1" si="2"/>
        <v>14.25</v>
      </c>
      <c r="I18">
        <f t="shared" ca="1" si="3"/>
        <v>1</v>
      </c>
      <c r="J18">
        <f t="shared" ca="1" si="4"/>
        <v>0</v>
      </c>
      <c r="L18">
        <f t="shared" ca="1" si="5"/>
        <v>1</v>
      </c>
      <c r="M18">
        <f t="shared" ca="1" si="6"/>
        <v>0</v>
      </c>
    </row>
    <row r="19" spans="1:13" x14ac:dyDescent="0.25">
      <c r="A19" s="3" t="s">
        <v>12</v>
      </c>
      <c r="B19">
        <v>27</v>
      </c>
      <c r="C19">
        <f t="shared" ca="1" si="10"/>
        <v>4.2479732663618064</v>
      </c>
      <c r="D19">
        <f t="shared" ca="1" si="10"/>
        <v>4.452261904093934</v>
      </c>
      <c r="E19">
        <f t="shared" ca="1" si="10"/>
        <v>5.8412449367798116</v>
      </c>
      <c r="G19">
        <f t="shared" ca="1" si="2"/>
        <v>6.1</v>
      </c>
      <c r="I19">
        <f t="shared" ca="1" si="3"/>
        <v>0</v>
      </c>
      <c r="J19">
        <f t="shared" ca="1" si="4"/>
        <v>1</v>
      </c>
      <c r="L19">
        <f t="shared" ca="1" si="5"/>
        <v>0</v>
      </c>
      <c r="M19">
        <f t="shared" ca="1" si="6"/>
        <v>1</v>
      </c>
    </row>
    <row r="20" spans="1:13" x14ac:dyDescent="0.25">
      <c r="A20" s="3" t="s">
        <v>12</v>
      </c>
      <c r="B20">
        <v>39</v>
      </c>
      <c r="C20">
        <f t="shared" ca="1" si="10"/>
        <v>5.9508514588885468</v>
      </c>
      <c r="D20">
        <f t="shared" ca="1" si="10"/>
        <v>4.6462174200110669</v>
      </c>
      <c r="E20">
        <f t="shared" ca="1" si="10"/>
        <v>5.2308089810326877</v>
      </c>
      <c r="G20">
        <f t="shared" ca="1" si="2"/>
        <v>3.6</v>
      </c>
      <c r="I20">
        <f t="shared" ca="1" si="3"/>
        <v>1</v>
      </c>
      <c r="J20">
        <f t="shared" ca="1" si="4"/>
        <v>0</v>
      </c>
      <c r="L20">
        <f t="shared" ca="1" si="5"/>
        <v>1</v>
      </c>
      <c r="M20">
        <f t="shared" ca="1" si="6"/>
        <v>0</v>
      </c>
    </row>
    <row r="21" spans="1:13" x14ac:dyDescent="0.25">
      <c r="A21" s="3" t="s">
        <v>12</v>
      </c>
      <c r="B21">
        <v>11</v>
      </c>
      <c r="C21">
        <f t="shared" ca="1" si="10"/>
        <v>5.2988530764097064</v>
      </c>
      <c r="D21">
        <f t="shared" ca="1" si="10"/>
        <v>2.7226339225338121</v>
      </c>
      <c r="E21">
        <f t="shared" ca="1" si="10"/>
        <v>5.3914326717402865</v>
      </c>
      <c r="G21">
        <f t="shared" ca="1" si="2"/>
        <v>0.79</v>
      </c>
      <c r="I21">
        <f t="shared" ca="1" si="3"/>
        <v>1</v>
      </c>
      <c r="J21">
        <f t="shared" ca="1" si="4"/>
        <v>0</v>
      </c>
      <c r="L21">
        <f t="shared" ca="1" si="5"/>
        <v>0</v>
      </c>
      <c r="M21">
        <f t="shared" ca="1" si="6"/>
        <v>1</v>
      </c>
    </row>
    <row r="22" spans="1:13" x14ac:dyDescent="0.25">
      <c r="A22" s="3" t="s">
        <v>12</v>
      </c>
      <c r="B22">
        <v>48</v>
      </c>
      <c r="C22">
        <f t="shared" ca="1" si="10"/>
        <v>4.9781805169374138</v>
      </c>
      <c r="D22">
        <f t="shared" ca="1" si="10"/>
        <v>4.9065720609521977</v>
      </c>
      <c r="E22">
        <f t="shared" ca="1" si="10"/>
        <v>3.9459607035775686</v>
      </c>
      <c r="G22">
        <f t="shared" ca="1" si="2"/>
        <v>3.1</v>
      </c>
      <c r="I22">
        <f t="shared" ca="1" si="3"/>
        <v>1</v>
      </c>
      <c r="J22">
        <f t="shared" ca="1" si="4"/>
        <v>0</v>
      </c>
      <c r="L22">
        <f t="shared" ca="1" si="5"/>
        <v>1</v>
      </c>
      <c r="M22">
        <f t="shared" ca="1" si="6"/>
        <v>0</v>
      </c>
    </row>
    <row r="23" spans="1:13" x14ac:dyDescent="0.25">
      <c r="A23" s="3" t="s">
        <v>12</v>
      </c>
      <c r="B23">
        <v>17</v>
      </c>
      <c r="C23">
        <f t="shared" ca="1" si="10"/>
        <v>6.7693773260761381</v>
      </c>
      <c r="D23">
        <f t="shared" ca="1" si="10"/>
        <v>4.9632871560873273</v>
      </c>
      <c r="E23">
        <f t="shared" ca="1" si="10"/>
        <v>3.0755469613925306</v>
      </c>
      <c r="G23">
        <f t="shared" ca="1" si="2"/>
        <v>17.75</v>
      </c>
      <c r="I23">
        <f t="shared" ca="1" si="3"/>
        <v>1</v>
      </c>
      <c r="J23">
        <f t="shared" ca="1" si="4"/>
        <v>0</v>
      </c>
      <c r="L23">
        <f t="shared" ca="1" si="5"/>
        <v>1</v>
      </c>
      <c r="M23">
        <f t="shared" ca="1" si="6"/>
        <v>0</v>
      </c>
    </row>
    <row r="24" spans="1:13" x14ac:dyDescent="0.25">
      <c r="A24" s="3" t="s">
        <v>12</v>
      </c>
      <c r="B24">
        <v>59</v>
      </c>
      <c r="C24">
        <f t="shared" ca="1" si="10"/>
        <v>5.7937903846908183</v>
      </c>
      <c r="D24">
        <f t="shared" ca="1" si="10"/>
        <v>4.6748611407378116</v>
      </c>
      <c r="E24">
        <f t="shared" ca="1" si="10"/>
        <v>4.9542425094393252</v>
      </c>
      <c r="G24">
        <f t="shared" ca="1" si="2"/>
        <v>2.5</v>
      </c>
      <c r="I24">
        <f t="shared" ca="1" si="3"/>
        <v>1</v>
      </c>
      <c r="J24">
        <f t="shared" ca="1" si="4"/>
        <v>0</v>
      </c>
      <c r="L24">
        <f t="shared" ca="1" si="5"/>
        <v>1</v>
      </c>
      <c r="M24">
        <f t="shared" ca="1" si="6"/>
        <v>0</v>
      </c>
    </row>
    <row r="25" spans="1:13" x14ac:dyDescent="0.25">
      <c r="A25" s="3" t="s">
        <v>12</v>
      </c>
      <c r="B25">
        <v>40</v>
      </c>
      <c r="C25">
        <f t="shared" ca="1" si="10"/>
        <v>6.5263392773898437</v>
      </c>
      <c r="D25">
        <f t="shared" ca="1" si="10"/>
        <v>5.4653828514484184</v>
      </c>
      <c r="E25">
        <f t="shared" ca="1" si="10"/>
        <v>6.3530606417810533</v>
      </c>
      <c r="G25">
        <f t="shared" ca="1" si="2"/>
        <v>10.199999999999999</v>
      </c>
      <c r="I25">
        <f t="shared" ca="1" si="3"/>
        <v>1</v>
      </c>
      <c r="J25">
        <f t="shared" ca="1" si="4"/>
        <v>0</v>
      </c>
      <c r="L25">
        <f t="shared" ca="1" si="5"/>
        <v>1</v>
      </c>
      <c r="M25">
        <f t="shared" ca="1" si="6"/>
        <v>0</v>
      </c>
    </row>
    <row r="26" spans="1:13" hidden="1" x14ac:dyDescent="0.25">
      <c r="A26" s="3" t="s">
        <v>12</v>
      </c>
      <c r="B26">
        <v>64</v>
      </c>
      <c r="C26">
        <f t="shared" ca="1" si="10"/>
        <v>5.653212513775344</v>
      </c>
      <c r="D26">
        <f t="shared" ca="1" si="10"/>
        <v>5.0453229787866576</v>
      </c>
      <c r="E26">
        <f t="shared" ca="1" si="10"/>
        <v>5.3053449194806799</v>
      </c>
      <c r="G26" t="str">
        <f t="shared" ca="1" si="2"/>
        <v/>
      </c>
      <c r="H26" t="str">
        <f t="shared" ca="1" si="8"/>
        <v/>
      </c>
      <c r="I26">
        <f t="shared" ca="1" si="3"/>
        <v>1</v>
      </c>
      <c r="J26">
        <f t="shared" ca="1" si="4"/>
        <v>0</v>
      </c>
      <c r="L26">
        <f t="shared" ca="1" si="5"/>
        <v>1</v>
      </c>
      <c r="M26">
        <f t="shared" ca="1" si="6"/>
        <v>0</v>
      </c>
    </row>
    <row r="27" spans="1:13" x14ac:dyDescent="0.25">
      <c r="A27" s="3" t="s">
        <v>12</v>
      </c>
      <c r="B27">
        <v>26</v>
      </c>
      <c r="C27">
        <f t="shared" ca="1" si="10"/>
        <v>4.5118833609788744</v>
      </c>
      <c r="D27">
        <f t="shared" ca="1" si="10"/>
        <v>4.4785664955938431</v>
      </c>
      <c r="E27">
        <f t="shared" ca="1" si="10"/>
        <v>4.86562505228882</v>
      </c>
      <c r="G27">
        <f t="shared" ca="1" si="2"/>
        <v>17</v>
      </c>
      <c r="I27">
        <f t="shared" ca="1" si="3"/>
        <v>1</v>
      </c>
      <c r="J27">
        <f t="shared" ca="1" si="4"/>
        <v>0</v>
      </c>
      <c r="L27">
        <f t="shared" ca="1" si="5"/>
        <v>0</v>
      </c>
      <c r="M27">
        <f t="shared" ca="1" si="6"/>
        <v>1</v>
      </c>
    </row>
    <row r="28" spans="1:13" x14ac:dyDescent="0.25">
      <c r="A28" s="3" t="s">
        <v>12</v>
      </c>
      <c r="B28">
        <v>46</v>
      </c>
      <c r="C28">
        <f t="shared" ca="1" si="10"/>
        <v>3.6232492903979003</v>
      </c>
      <c r="D28">
        <f ca="1">IFERROR(SUMPRODUCT((INDIRECT($A$1&amp;"["&amp;$A28&amp;"]")=$B28)*(INDIRECT($A$1&amp;"["&amp;D$4&amp;"]")=D$5)*INDIRECT($A$1&amp;"["&amp;D$3&amp;"]"))/SUMPRODUCT((INDIRECT($A$1&amp;"["&amp;$A28&amp;"]")=$B28)*(INDIRECT($A$1&amp;"["&amp;D$4&amp;"]")=D$5)*(INDIRECT($A$1&amp;"["&amp;D$3&amp;"]")&lt;&gt;"")),"")</f>
        <v>0</v>
      </c>
      <c r="E28">
        <f t="shared" ca="1" si="10"/>
        <v>5.7696165652920266</v>
      </c>
      <c r="G28">
        <f t="shared" ca="1" si="2"/>
        <v>4.8600000000000003</v>
      </c>
      <c r="I28">
        <f t="shared" ca="1" si="3"/>
        <v>1</v>
      </c>
      <c r="J28">
        <f t="shared" ca="1" si="4"/>
        <v>0</v>
      </c>
      <c r="L28">
        <f t="shared" ca="1" si="5"/>
        <v>0</v>
      </c>
      <c r="M28">
        <f t="shared" ca="1" si="6"/>
        <v>1</v>
      </c>
    </row>
    <row r="29" spans="1:13" x14ac:dyDescent="0.25">
      <c r="A29" s="3" t="s">
        <v>12</v>
      </c>
      <c r="B29">
        <v>53</v>
      </c>
      <c r="C29">
        <f t="shared" ca="1" si="10"/>
        <v>5.9278834103307068</v>
      </c>
      <c r="D29">
        <f t="shared" ca="1" si="10"/>
        <v>4.1635191625698784</v>
      </c>
      <c r="E29">
        <f t="shared" ca="1" si="10"/>
        <v>5.4334321847083293</v>
      </c>
      <c r="G29">
        <f t="shared" ca="1" si="2"/>
        <v>4.8</v>
      </c>
      <c r="I29">
        <f t="shared" ca="1" si="3"/>
        <v>1</v>
      </c>
      <c r="J29">
        <f t="shared" ca="1" si="4"/>
        <v>0</v>
      </c>
      <c r="L29">
        <f t="shared" ca="1" si="5"/>
        <v>1</v>
      </c>
      <c r="M29">
        <f t="shared" ca="1" si="6"/>
        <v>0</v>
      </c>
    </row>
    <row r="30" spans="1:13" x14ac:dyDescent="0.25">
      <c r="A30" s="3" t="s">
        <v>12</v>
      </c>
      <c r="B30">
        <v>12</v>
      </c>
      <c r="C30">
        <f t="shared" ca="1" si="10"/>
        <v>5.5705429398818973</v>
      </c>
      <c r="D30">
        <f t="shared" ca="1" si="10"/>
        <v>4.9296028232604847</v>
      </c>
      <c r="E30">
        <f t="shared" ca="1" si="10"/>
        <v>5.4167686136342832</v>
      </c>
      <c r="G30">
        <f t="shared" ca="1" si="2"/>
        <v>14.25</v>
      </c>
      <c r="I30">
        <f t="shared" ca="1" si="3"/>
        <v>1</v>
      </c>
      <c r="J30">
        <f t="shared" ca="1" si="4"/>
        <v>0</v>
      </c>
      <c r="L30">
        <f t="shared" ca="1" si="5"/>
        <v>1</v>
      </c>
      <c r="M30">
        <f t="shared" ca="1" si="6"/>
        <v>0</v>
      </c>
    </row>
    <row r="31" spans="1:13" x14ac:dyDescent="0.25">
      <c r="A31" s="3" t="s">
        <v>12</v>
      </c>
      <c r="B31">
        <v>27</v>
      </c>
      <c r="C31">
        <f t="shared" ca="1" si="10"/>
        <v>4.2479732663618064</v>
      </c>
      <c r="D31">
        <f t="shared" ca="1" si="10"/>
        <v>4.452261904093934</v>
      </c>
      <c r="E31">
        <f t="shared" ca="1" si="10"/>
        <v>5.8412449367798116</v>
      </c>
      <c r="G31">
        <f t="shared" ca="1" si="2"/>
        <v>6.1</v>
      </c>
      <c r="I31">
        <f t="shared" ca="1" si="3"/>
        <v>0</v>
      </c>
      <c r="J31">
        <f t="shared" ca="1" si="4"/>
        <v>1</v>
      </c>
      <c r="L31">
        <f t="shared" ca="1" si="5"/>
        <v>0</v>
      </c>
      <c r="M31">
        <f t="shared" ca="1" si="6"/>
        <v>1</v>
      </c>
    </row>
    <row r="32" spans="1:13" x14ac:dyDescent="0.25">
      <c r="A32" s="3" t="s">
        <v>12</v>
      </c>
      <c r="B32">
        <v>39</v>
      </c>
      <c r="C32">
        <f t="shared" ca="1" si="10"/>
        <v>5.9508514588885468</v>
      </c>
      <c r="D32">
        <f t="shared" ca="1" si="10"/>
        <v>4.6462174200110669</v>
      </c>
      <c r="E32">
        <f t="shared" ca="1" si="10"/>
        <v>5.2308089810326877</v>
      </c>
      <c r="G32">
        <f t="shared" ca="1" si="2"/>
        <v>3.6</v>
      </c>
      <c r="I32">
        <f t="shared" ca="1" si="3"/>
        <v>1</v>
      </c>
      <c r="J32">
        <f t="shared" ca="1" si="4"/>
        <v>0</v>
      </c>
      <c r="L32">
        <f t="shared" ca="1" si="5"/>
        <v>1</v>
      </c>
      <c r="M32">
        <f t="shared" ca="1" si="6"/>
        <v>0</v>
      </c>
    </row>
    <row r="33" spans="1:13" x14ac:dyDescent="0.25">
      <c r="A33" s="3" t="s">
        <v>12</v>
      </c>
      <c r="B33">
        <v>11</v>
      </c>
      <c r="C33">
        <f t="shared" ca="1" si="10"/>
        <v>5.2988530764097064</v>
      </c>
      <c r="D33">
        <f t="shared" ca="1" si="10"/>
        <v>2.7226339225338121</v>
      </c>
      <c r="E33">
        <f t="shared" ca="1" si="10"/>
        <v>5.3914326717402865</v>
      </c>
      <c r="G33">
        <f t="shared" ca="1" si="2"/>
        <v>0.79</v>
      </c>
      <c r="I33">
        <f t="shared" ca="1" si="3"/>
        <v>1</v>
      </c>
      <c r="J33">
        <f t="shared" ca="1" si="4"/>
        <v>0</v>
      </c>
      <c r="L33">
        <f t="shared" ca="1" si="5"/>
        <v>0</v>
      </c>
      <c r="M33">
        <f t="shared" ca="1" si="6"/>
        <v>1</v>
      </c>
    </row>
    <row r="34" spans="1:13" x14ac:dyDescent="0.25">
      <c r="A34" s="3" t="s">
        <v>12</v>
      </c>
      <c r="B34">
        <v>52</v>
      </c>
      <c r="C34">
        <f t="shared" ca="1" si="10"/>
        <v>4.7831886910752575</v>
      </c>
      <c r="D34">
        <f t="shared" ca="1" si="10"/>
        <v>3.5704261783589728</v>
      </c>
      <c r="E34">
        <f t="shared" ca="1" si="10"/>
        <v>6.2996526203047916</v>
      </c>
      <c r="G34">
        <f t="shared" ca="1" si="2"/>
        <v>28.3</v>
      </c>
      <c r="I34">
        <f t="shared" ca="1" si="3"/>
        <v>1</v>
      </c>
      <c r="J34">
        <f t="shared" ca="1" si="4"/>
        <v>0</v>
      </c>
      <c r="L34">
        <f t="shared" ca="1" si="5"/>
        <v>0</v>
      </c>
      <c r="M34">
        <f t="shared" ca="1" si="6"/>
        <v>1</v>
      </c>
    </row>
    <row r="35" spans="1:13" hidden="1" x14ac:dyDescent="0.25">
      <c r="A35" s="3" t="s">
        <v>12</v>
      </c>
      <c r="B35">
        <v>61</v>
      </c>
      <c r="C35">
        <f t="shared" ca="1" si="10"/>
        <v>5.7754713641350071</v>
      </c>
      <c r="D35">
        <f t="shared" ca="1" si="10"/>
        <v>3.6578204560156973</v>
      </c>
      <c r="E35">
        <f t="shared" ca="1" si="10"/>
        <v>6.4555563674228225</v>
      </c>
      <c r="G35" t="str">
        <f t="shared" ca="1" si="2"/>
        <v/>
      </c>
      <c r="H35" t="str">
        <f t="shared" ca="1" si="8"/>
        <v/>
      </c>
      <c r="I35">
        <f t="shared" ca="1" si="3"/>
        <v>1</v>
      </c>
      <c r="J35">
        <f t="shared" ca="1" si="4"/>
        <v>0</v>
      </c>
      <c r="L35">
        <f t="shared" ca="1" si="5"/>
        <v>0</v>
      </c>
      <c r="M35">
        <f t="shared" ca="1" si="6"/>
        <v>1</v>
      </c>
    </row>
    <row r="36" spans="1:13" hidden="1" x14ac:dyDescent="0.25">
      <c r="A36" s="3" t="s">
        <v>12</v>
      </c>
      <c r="B36">
        <v>71</v>
      </c>
      <c r="C36">
        <f t="shared" ca="1" si="10"/>
        <v>5.4313637641589869</v>
      </c>
      <c r="D36">
        <f t="shared" ca="1" si="10"/>
        <v>3.8512583487190755</v>
      </c>
      <c r="E36">
        <f t="shared" ca="1" si="10"/>
        <v>6.0017972950955105</v>
      </c>
      <c r="G36" t="str">
        <f t="shared" ca="1" si="2"/>
        <v/>
      </c>
      <c r="H36" t="str">
        <f t="shared" ca="1" si="8"/>
        <v/>
      </c>
      <c r="I36">
        <f t="shared" ca="1" si="3"/>
        <v>1</v>
      </c>
      <c r="J36">
        <f t="shared" ca="1" si="4"/>
        <v>0</v>
      </c>
      <c r="L36">
        <f t="shared" ca="1" si="5"/>
        <v>0</v>
      </c>
      <c r="M36">
        <f t="shared" ca="1" si="6"/>
        <v>1</v>
      </c>
    </row>
    <row r="37" spans="1:13" hidden="1" x14ac:dyDescent="0.25">
      <c r="A37" s="3" t="s">
        <v>12</v>
      </c>
      <c r="B37">
        <v>73</v>
      </c>
      <c r="C37">
        <f t="shared" ca="1" si="10"/>
        <v>3.6989700043360187</v>
      </c>
      <c r="D37">
        <f t="shared" ca="1" si="10"/>
        <v>4.2552725051033065</v>
      </c>
      <c r="E37">
        <f t="shared" ca="1" si="10"/>
        <v>0.6020599913279624</v>
      </c>
      <c r="G37" t="str">
        <f t="shared" ca="1" si="2"/>
        <v/>
      </c>
      <c r="H37" t="str">
        <f t="shared" ca="1" si="8"/>
        <v/>
      </c>
      <c r="I37">
        <f t="shared" ca="1" si="3"/>
        <v>0</v>
      </c>
      <c r="J37">
        <f t="shared" ca="1" si="4"/>
        <v>1</v>
      </c>
      <c r="L37">
        <f t="shared" ca="1" si="5"/>
        <v>1</v>
      </c>
      <c r="M37">
        <f t="shared" ca="1" si="6"/>
        <v>0</v>
      </c>
    </row>
    <row r="38" spans="1:13" hidden="1" x14ac:dyDescent="0.25">
      <c r="A38" s="3" t="s">
        <v>12</v>
      </c>
      <c r="B38">
        <v>79</v>
      </c>
      <c r="C38">
        <f t="shared" ca="1" si="10"/>
        <v>4.8353417278283422</v>
      </c>
      <c r="D38">
        <f t="shared" ca="1" si="10"/>
        <v>2.8419848045901137</v>
      </c>
      <c r="E38">
        <f t="shared" ca="1" si="10"/>
        <v>5.9688195130760997</v>
      </c>
      <c r="G38" t="str">
        <f t="shared" ca="1" si="2"/>
        <v/>
      </c>
      <c r="H38" t="str">
        <f t="shared" ca="1" si="8"/>
        <v/>
      </c>
      <c r="I38">
        <f t="shared" ca="1" si="3"/>
        <v>1</v>
      </c>
      <c r="J38">
        <f t="shared" ca="1" si="4"/>
        <v>0</v>
      </c>
      <c r="L38">
        <f t="shared" ca="1" si="5"/>
        <v>0</v>
      </c>
      <c r="M38">
        <f t="shared" ca="1" si="6"/>
        <v>1</v>
      </c>
    </row>
    <row r="39" spans="1:13" hidden="1" x14ac:dyDescent="0.25">
      <c r="A39" s="3" t="s">
        <v>12</v>
      </c>
      <c r="B39">
        <v>79</v>
      </c>
      <c r="C39">
        <f t="shared" ca="1" si="10"/>
        <v>4.8353417278283422</v>
      </c>
      <c r="D39">
        <f t="shared" ca="1" si="10"/>
        <v>2.8419848045901137</v>
      </c>
      <c r="E39">
        <f t="shared" ca="1" si="10"/>
        <v>5.9688195130760997</v>
      </c>
      <c r="G39" t="str">
        <f t="shared" ca="1" si="2"/>
        <v/>
      </c>
      <c r="H39" t="str">
        <f t="shared" ref="C39:H60" ca="1" si="11">IFERROR(SUMPRODUCT((INDIRECT($A$1&amp;"["&amp;$A39&amp;"]")=$B39)*(INDIRECT($A$1&amp;"["&amp;H$4&amp;"]")=H$5)*INDIRECT($A$1&amp;"["&amp;H$3&amp;"]"))/SUMPRODUCT((INDIRECT($A$1&amp;"["&amp;$A39&amp;"]")=$B39)*(INDIRECT($A$1&amp;"["&amp;H$4&amp;"]")=H$5)*(INDIRECT($A$1&amp;"["&amp;H$3&amp;"]")&lt;&gt;"")),"")</f>
        <v/>
      </c>
      <c r="I39">
        <f t="shared" ca="1" si="3"/>
        <v>1</v>
      </c>
      <c r="J39">
        <f t="shared" ca="1" si="4"/>
        <v>0</v>
      </c>
      <c r="L39">
        <f t="shared" ca="1" si="5"/>
        <v>0</v>
      </c>
      <c r="M39">
        <f t="shared" ca="1" si="6"/>
        <v>1</v>
      </c>
    </row>
    <row r="40" spans="1:13" hidden="1" x14ac:dyDescent="0.25">
      <c r="A40" s="3" t="s">
        <v>12</v>
      </c>
      <c r="B40">
        <v>80</v>
      </c>
      <c r="C40">
        <f t="shared" ca="1" si="10"/>
        <v>5.10210082486359</v>
      </c>
      <c r="D40">
        <f t="shared" ca="1" si="10"/>
        <v>5.0431146006008563</v>
      </c>
      <c r="E40" t="str">
        <f t="shared" ca="1" si="9"/>
        <v/>
      </c>
      <c r="G40" t="str">
        <f t="shared" ca="1" si="2"/>
        <v/>
      </c>
      <c r="H40" t="str">
        <f t="shared" ca="1" si="11"/>
        <v/>
      </c>
      <c r="I40">
        <f t="shared" ca="1" si="3"/>
        <v>1</v>
      </c>
      <c r="J40">
        <f t="shared" ca="1" si="4"/>
        <v>0</v>
      </c>
      <c r="L40">
        <f t="shared" ca="1" si="5"/>
        <v>0</v>
      </c>
      <c r="M40">
        <f t="shared" ca="1" si="6"/>
        <v>1</v>
      </c>
    </row>
    <row r="41" spans="1:13" hidden="1" x14ac:dyDescent="0.25">
      <c r="A41" s="3" t="s">
        <v>12</v>
      </c>
      <c r="B41">
        <v>80</v>
      </c>
      <c r="C41">
        <f t="shared" ca="1" si="10"/>
        <v>5.10210082486359</v>
      </c>
      <c r="D41">
        <f t="shared" ca="1" si="10"/>
        <v>5.0431146006008563</v>
      </c>
      <c r="E41" t="str">
        <f t="shared" ca="1" si="9"/>
        <v/>
      </c>
      <c r="G41" t="str">
        <f t="shared" ca="1" si="2"/>
        <v/>
      </c>
      <c r="H41" t="str">
        <f t="shared" ca="1" si="11"/>
        <v/>
      </c>
      <c r="I41">
        <f t="shared" ca="1" si="3"/>
        <v>1</v>
      </c>
      <c r="J41">
        <f t="shared" ca="1" si="4"/>
        <v>0</v>
      </c>
      <c r="L41">
        <f t="shared" ca="1" si="5"/>
        <v>0</v>
      </c>
      <c r="M41">
        <f t="shared" ca="1" si="6"/>
        <v>1</v>
      </c>
    </row>
    <row r="42" spans="1:13" hidden="1" x14ac:dyDescent="0.25">
      <c r="A42" s="3" t="s">
        <v>12</v>
      </c>
      <c r="B42">
        <v>81</v>
      </c>
      <c r="C42">
        <f t="shared" ca="1" si="10"/>
        <v>4.5297254306108163</v>
      </c>
      <c r="D42">
        <f t="shared" ca="1" si="10"/>
        <v>2.7715874808812555</v>
      </c>
      <c r="E42">
        <f t="shared" ca="1" si="10"/>
        <v>6.0528447071053399</v>
      </c>
      <c r="G42" t="str">
        <f t="shared" ca="1" si="2"/>
        <v/>
      </c>
      <c r="H42" t="str">
        <f t="shared" ca="1" si="11"/>
        <v/>
      </c>
      <c r="I42">
        <f t="shared" ca="1" si="3"/>
        <v>1</v>
      </c>
      <c r="J42">
        <f t="shared" ca="1" si="4"/>
        <v>0</v>
      </c>
      <c r="L42">
        <f t="shared" ca="1" si="5"/>
        <v>0</v>
      </c>
      <c r="M42">
        <f t="shared" ca="1" si="6"/>
        <v>1</v>
      </c>
    </row>
    <row r="43" spans="1:13" hidden="1" x14ac:dyDescent="0.25">
      <c r="A43" s="3" t="s">
        <v>12</v>
      </c>
      <c r="B43">
        <v>81</v>
      </c>
      <c r="C43">
        <f t="shared" ca="1" si="10"/>
        <v>4.5297254306108163</v>
      </c>
      <c r="D43">
        <f t="shared" ca="1" si="10"/>
        <v>2.7715874808812555</v>
      </c>
      <c r="E43">
        <f t="shared" ca="1" si="10"/>
        <v>6.0528447071053399</v>
      </c>
      <c r="G43" t="str">
        <f t="shared" ca="1" si="2"/>
        <v/>
      </c>
      <c r="H43" t="str">
        <f t="shared" ca="1" si="11"/>
        <v/>
      </c>
      <c r="I43">
        <f t="shared" ca="1" si="3"/>
        <v>1</v>
      </c>
      <c r="J43">
        <f t="shared" ca="1" si="4"/>
        <v>0</v>
      </c>
      <c r="L43">
        <f t="shared" ca="1" si="5"/>
        <v>0</v>
      </c>
      <c r="M43">
        <f t="shared" ca="1" si="6"/>
        <v>1</v>
      </c>
    </row>
    <row r="44" spans="1:13" hidden="1" x14ac:dyDescent="0.25">
      <c r="A44" s="3" t="s">
        <v>12</v>
      </c>
      <c r="B44">
        <v>82</v>
      </c>
      <c r="C44">
        <f t="shared" ca="1" si="10"/>
        <v>5.1102832394161606</v>
      </c>
      <c r="D44">
        <f t="shared" ca="1" si="11"/>
        <v>0</v>
      </c>
      <c r="E44">
        <f t="shared" ca="1" si="10"/>
        <v>5.6252342297457494</v>
      </c>
      <c r="G44" t="str">
        <f t="shared" ca="1" si="2"/>
        <v/>
      </c>
      <c r="H44" t="str">
        <f t="shared" ca="1" si="11"/>
        <v/>
      </c>
      <c r="I44">
        <f t="shared" ca="1" si="3"/>
        <v>1</v>
      </c>
      <c r="J44">
        <f t="shared" ca="1" si="4"/>
        <v>0</v>
      </c>
      <c r="L44">
        <f t="shared" ca="1" si="5"/>
        <v>0</v>
      </c>
      <c r="M44">
        <f t="shared" ca="1" si="6"/>
        <v>1</v>
      </c>
    </row>
    <row r="45" spans="1:13" hidden="1" x14ac:dyDescent="0.25">
      <c r="A45" s="3" t="s">
        <v>12</v>
      </c>
      <c r="B45">
        <v>84</v>
      </c>
      <c r="C45">
        <f t="shared" ca="1" si="10"/>
        <v>4.3037143086537109</v>
      </c>
      <c r="D45">
        <f t="shared" ca="1" si="10"/>
        <v>2.3263358609287512</v>
      </c>
      <c r="E45">
        <f t="shared" ca="1" si="10"/>
        <v>4.0805543389887715</v>
      </c>
      <c r="G45" t="str">
        <f t="shared" ca="1" si="2"/>
        <v/>
      </c>
      <c r="H45" t="str">
        <f t="shared" ca="1" si="11"/>
        <v/>
      </c>
      <c r="I45">
        <f t="shared" ca="1" si="3"/>
        <v>1</v>
      </c>
      <c r="J45">
        <f t="shared" ca="1" si="4"/>
        <v>0</v>
      </c>
      <c r="L45">
        <f t="shared" ca="1" si="5"/>
        <v>1</v>
      </c>
      <c r="M45">
        <f t="shared" ca="1" si="6"/>
        <v>0</v>
      </c>
    </row>
    <row r="46" spans="1:13" hidden="1" x14ac:dyDescent="0.25">
      <c r="A46" s="3" t="s">
        <v>12</v>
      </c>
      <c r="B46">
        <v>86</v>
      </c>
      <c r="C46">
        <f t="shared" ca="1" si="10"/>
        <v>4.5789255894587679</v>
      </c>
      <c r="D46">
        <f t="shared" ca="1" si="10"/>
        <v>4.5725928210962863</v>
      </c>
      <c r="E46">
        <f t="shared" ca="1" si="10"/>
        <v>6.4677032404276291</v>
      </c>
      <c r="G46" t="str">
        <f t="shared" ca="1" si="2"/>
        <v/>
      </c>
      <c r="H46" t="str">
        <f t="shared" ca="1" si="11"/>
        <v/>
      </c>
      <c r="I46">
        <f t="shared" ca="1" si="3"/>
        <v>1</v>
      </c>
      <c r="J46">
        <f t="shared" ca="1" si="4"/>
        <v>0</v>
      </c>
      <c r="L46">
        <f t="shared" ca="1" si="5"/>
        <v>0</v>
      </c>
      <c r="M46">
        <f t="shared" ca="1" si="6"/>
        <v>1</v>
      </c>
    </row>
    <row r="47" spans="1:13" hidden="1" x14ac:dyDescent="0.25">
      <c r="A47" s="3" t="s">
        <v>12</v>
      </c>
      <c r="B47">
        <v>87</v>
      </c>
      <c r="C47">
        <f t="shared" ca="1" si="10"/>
        <v>4.8623758993895052</v>
      </c>
      <c r="D47">
        <f t="shared" ca="1" si="11"/>
        <v>0</v>
      </c>
      <c r="E47">
        <f t="shared" ca="1" si="10"/>
        <v>5.5824963046287532</v>
      </c>
      <c r="G47" t="str">
        <f t="shared" ca="1" si="2"/>
        <v/>
      </c>
      <c r="H47" t="str">
        <f t="shared" ca="1" si="11"/>
        <v/>
      </c>
      <c r="I47">
        <f t="shared" ca="1" si="3"/>
        <v>1</v>
      </c>
      <c r="J47">
        <f t="shared" ca="1" si="4"/>
        <v>0</v>
      </c>
      <c r="L47">
        <f t="shared" ca="1" si="5"/>
        <v>0</v>
      </c>
      <c r="M47">
        <f t="shared" ca="1" si="6"/>
        <v>1</v>
      </c>
    </row>
    <row r="48" spans="1:13" hidden="1" x14ac:dyDescent="0.25">
      <c r="A48" s="3" t="s">
        <v>12</v>
      </c>
      <c r="B48">
        <v>88</v>
      </c>
      <c r="C48">
        <f t="shared" ca="1" si="10"/>
        <v>4.7633830642235964</v>
      </c>
      <c r="D48">
        <f t="shared" ca="1" si="10"/>
        <v>4.4387321628109433</v>
      </c>
      <c r="E48" t="str">
        <f t="shared" ca="1" si="9"/>
        <v/>
      </c>
      <c r="G48" t="str">
        <f t="shared" ca="1" si="2"/>
        <v/>
      </c>
      <c r="H48" t="str">
        <f t="shared" ca="1" si="11"/>
        <v/>
      </c>
      <c r="I48">
        <f t="shared" ca="1" si="3"/>
        <v>1</v>
      </c>
      <c r="J48">
        <f t="shared" ca="1" si="4"/>
        <v>0</v>
      </c>
      <c r="L48">
        <f t="shared" ca="1" si="5"/>
        <v>0</v>
      </c>
      <c r="M48">
        <f t="shared" ca="1" si="6"/>
        <v>1</v>
      </c>
    </row>
    <row r="49" spans="1:13" hidden="1" x14ac:dyDescent="0.25">
      <c r="A49" s="3" t="s">
        <v>12</v>
      </c>
      <c r="B49">
        <v>89</v>
      </c>
      <c r="C49">
        <f t="shared" ca="1" si="11"/>
        <v>0</v>
      </c>
      <c r="D49">
        <f t="shared" ref="D49:E60" ca="1" si="12">LOG10(IFERROR(SUMPRODUCT((INDIRECT($A$1&amp;"["&amp;$A49&amp;"]")=$B49)*(INDIRECT($A$1&amp;"["&amp;D$4&amp;"]")=D$5)*INDIRECT($A$1&amp;"["&amp;D$3&amp;"]"))/SUMPRODUCT((INDIRECT($A$1&amp;"["&amp;$A49&amp;"]")=$B49)*(INDIRECT($A$1&amp;"["&amp;D$4&amp;"]")=D$5)*(INDIRECT($A$1&amp;"["&amp;D$3&amp;"]")&lt;&gt;"")),""))</f>
        <v>4.4880286854829441</v>
      </c>
      <c r="E49">
        <f t="shared" ca="1" si="12"/>
        <v>5.5051499783199063</v>
      </c>
      <c r="G49" t="str">
        <f t="shared" ca="1" si="2"/>
        <v/>
      </c>
      <c r="H49" t="str">
        <f t="shared" ca="1" si="11"/>
        <v/>
      </c>
      <c r="I49">
        <f t="shared" ca="1" si="3"/>
        <v>0</v>
      </c>
      <c r="J49">
        <f t="shared" ca="1" si="4"/>
        <v>1</v>
      </c>
      <c r="L49">
        <f t="shared" ca="1" si="5"/>
        <v>0</v>
      </c>
      <c r="M49">
        <f t="shared" ca="1" si="6"/>
        <v>1</v>
      </c>
    </row>
    <row r="50" spans="1:13" hidden="1" x14ac:dyDescent="0.25">
      <c r="A50" s="3" t="s">
        <v>12</v>
      </c>
      <c r="B50">
        <v>90</v>
      </c>
      <c r="C50">
        <f t="shared" ref="C50:C59" ca="1" si="13">LOG10(IFERROR(SUMPRODUCT((INDIRECT($A$1&amp;"["&amp;$A50&amp;"]")=$B50)*(INDIRECT($A$1&amp;"["&amp;C$4&amp;"]")=C$5)*INDIRECT($A$1&amp;"["&amp;C$3&amp;"]"))/SUMPRODUCT((INDIRECT($A$1&amp;"["&amp;$A50&amp;"]")=$B50)*(INDIRECT($A$1&amp;"["&amp;C$4&amp;"]")=C$5)*(INDIRECT($A$1&amp;"["&amp;C$3&amp;"]")&lt;&gt;"")),""))</f>
        <v>4.1779114760940095</v>
      </c>
      <c r="D50">
        <f t="shared" ca="1" si="12"/>
        <v>5.177608635879186</v>
      </c>
      <c r="E50">
        <f t="shared" ca="1" si="12"/>
        <v>4.5259384040734361</v>
      </c>
      <c r="G50" t="str">
        <f t="shared" ca="1" si="2"/>
        <v/>
      </c>
      <c r="H50" t="str">
        <f t="shared" ca="1" si="11"/>
        <v/>
      </c>
      <c r="I50">
        <f t="shared" ca="1" si="3"/>
        <v>0</v>
      </c>
      <c r="J50">
        <f t="shared" ca="1" si="4"/>
        <v>1</v>
      </c>
      <c r="L50">
        <f t="shared" ca="1" si="5"/>
        <v>0</v>
      </c>
      <c r="M50">
        <f t="shared" ca="1" si="6"/>
        <v>1</v>
      </c>
    </row>
    <row r="51" spans="1:13" hidden="1" x14ac:dyDescent="0.25">
      <c r="A51" s="3" t="s">
        <v>12</v>
      </c>
      <c r="B51">
        <v>90</v>
      </c>
      <c r="C51">
        <f t="shared" ca="1" si="13"/>
        <v>4.1779114760940095</v>
      </c>
      <c r="D51">
        <f t="shared" ca="1" si="12"/>
        <v>5.177608635879186</v>
      </c>
      <c r="E51">
        <f t="shared" ca="1" si="12"/>
        <v>4.5259384040734361</v>
      </c>
      <c r="G51" t="str">
        <f t="shared" ca="1" si="2"/>
        <v/>
      </c>
      <c r="H51" t="str">
        <f t="shared" ca="1" si="11"/>
        <v/>
      </c>
      <c r="I51">
        <f t="shared" ca="1" si="3"/>
        <v>0</v>
      </c>
      <c r="J51">
        <f t="shared" ca="1" si="4"/>
        <v>1</v>
      </c>
      <c r="L51">
        <f t="shared" ca="1" si="5"/>
        <v>0</v>
      </c>
      <c r="M51">
        <f t="shared" ca="1" si="6"/>
        <v>1</v>
      </c>
    </row>
    <row r="52" spans="1:13" hidden="1" x14ac:dyDescent="0.25">
      <c r="A52" s="3" t="s">
        <v>12</v>
      </c>
      <c r="B52">
        <v>92</v>
      </c>
      <c r="C52">
        <f t="shared" ca="1" si="13"/>
        <v>4.2848591767337636</v>
      </c>
      <c r="D52">
        <f t="shared" ca="1" si="12"/>
        <v>3.1972805581256192</v>
      </c>
      <c r="E52">
        <f t="shared" ca="1" si="12"/>
        <v>3.0269416279590295</v>
      </c>
      <c r="G52" t="str">
        <f t="shared" ca="1" si="2"/>
        <v/>
      </c>
      <c r="H52" t="str">
        <f t="shared" ca="1" si="11"/>
        <v/>
      </c>
      <c r="I52">
        <f t="shared" ca="1" si="3"/>
        <v>1</v>
      </c>
      <c r="J52">
        <f t="shared" ca="1" si="4"/>
        <v>0</v>
      </c>
      <c r="L52">
        <f t="shared" ca="1" si="5"/>
        <v>1</v>
      </c>
      <c r="M52">
        <f t="shared" ca="1" si="6"/>
        <v>0</v>
      </c>
    </row>
    <row r="53" spans="1:13" hidden="1" x14ac:dyDescent="0.25">
      <c r="A53" s="3" t="s">
        <v>12</v>
      </c>
      <c r="B53">
        <v>92</v>
      </c>
      <c r="C53">
        <f t="shared" ca="1" si="13"/>
        <v>4.2848591767337636</v>
      </c>
      <c r="D53">
        <f t="shared" ca="1" si="12"/>
        <v>3.1972805581256192</v>
      </c>
      <c r="E53">
        <f t="shared" ca="1" si="12"/>
        <v>3.0269416279590295</v>
      </c>
      <c r="G53" t="str">
        <f t="shared" ca="1" si="2"/>
        <v/>
      </c>
      <c r="H53" t="str">
        <f t="shared" ca="1" si="11"/>
        <v/>
      </c>
      <c r="I53">
        <f t="shared" ca="1" si="3"/>
        <v>1</v>
      </c>
      <c r="J53">
        <f t="shared" ca="1" si="4"/>
        <v>0</v>
      </c>
      <c r="L53">
        <f t="shared" ca="1" si="5"/>
        <v>1</v>
      </c>
      <c r="M53">
        <f t="shared" ca="1" si="6"/>
        <v>0</v>
      </c>
    </row>
    <row r="54" spans="1:13" hidden="1" x14ac:dyDescent="0.25">
      <c r="A54" s="3" t="s">
        <v>12</v>
      </c>
      <c r="B54">
        <v>94</v>
      </c>
      <c r="C54">
        <f t="shared" ca="1" si="13"/>
        <v>4.4376713047707286</v>
      </c>
      <c r="D54">
        <f t="shared" ca="1" si="12"/>
        <v>5.9408809003034158</v>
      </c>
      <c r="E54">
        <f t="shared" ca="1" si="12"/>
        <v>2.8027737252919755</v>
      </c>
      <c r="G54" t="str">
        <f t="shared" ca="1" si="2"/>
        <v/>
      </c>
      <c r="H54" t="str">
        <f t="shared" ca="1" si="11"/>
        <v/>
      </c>
      <c r="I54">
        <f t="shared" ca="1" si="3"/>
        <v>0</v>
      </c>
      <c r="J54">
        <f t="shared" ca="1" si="4"/>
        <v>1</v>
      </c>
      <c r="L54">
        <f t="shared" ca="1" si="5"/>
        <v>1</v>
      </c>
      <c r="M54">
        <f t="shared" ca="1" si="6"/>
        <v>0</v>
      </c>
    </row>
    <row r="55" spans="1:13" hidden="1" x14ac:dyDescent="0.25">
      <c r="A55" s="3" t="s">
        <v>12</v>
      </c>
      <c r="B55">
        <v>94</v>
      </c>
      <c r="C55">
        <f t="shared" ca="1" si="13"/>
        <v>4.4376713047707286</v>
      </c>
      <c r="D55">
        <f t="shared" ca="1" si="12"/>
        <v>5.9408809003034158</v>
      </c>
      <c r="E55">
        <f t="shared" ca="1" si="12"/>
        <v>2.8027737252919755</v>
      </c>
      <c r="G55" t="str">
        <f t="shared" ca="1" si="2"/>
        <v/>
      </c>
      <c r="H55" t="str">
        <f t="shared" ca="1" si="11"/>
        <v/>
      </c>
      <c r="I55">
        <f t="shared" ca="1" si="3"/>
        <v>0</v>
      </c>
      <c r="J55">
        <f t="shared" ca="1" si="4"/>
        <v>1</v>
      </c>
      <c r="L55">
        <f t="shared" ca="1" si="5"/>
        <v>1</v>
      </c>
      <c r="M55">
        <f t="shared" ca="1" si="6"/>
        <v>0</v>
      </c>
    </row>
    <row r="56" spans="1:13" hidden="1" x14ac:dyDescent="0.25">
      <c r="A56" s="3" t="s">
        <v>12</v>
      </c>
      <c r="B56">
        <v>95</v>
      </c>
      <c r="C56">
        <f t="shared" ca="1" si="13"/>
        <v>3.2808059283936668</v>
      </c>
      <c r="D56">
        <f t="shared" ca="1" si="12"/>
        <v>3.7307015442818452</v>
      </c>
      <c r="E56">
        <f t="shared" ca="1" si="12"/>
        <v>5.1317790093691871</v>
      </c>
      <c r="G56" t="str">
        <f t="shared" ca="1" si="2"/>
        <v/>
      </c>
      <c r="H56" t="str">
        <f t="shared" ca="1" si="11"/>
        <v/>
      </c>
      <c r="I56">
        <f t="shared" ca="1" si="3"/>
        <v>0</v>
      </c>
      <c r="J56">
        <f t="shared" ca="1" si="4"/>
        <v>1</v>
      </c>
      <c r="L56">
        <f t="shared" ca="1" si="5"/>
        <v>0</v>
      </c>
      <c r="M56">
        <f t="shared" ca="1" si="6"/>
        <v>1</v>
      </c>
    </row>
    <row r="57" spans="1:13" hidden="1" x14ac:dyDescent="0.25">
      <c r="A57" s="3" t="s">
        <v>12</v>
      </c>
      <c r="B57">
        <v>95</v>
      </c>
      <c r="C57">
        <f t="shared" ca="1" si="13"/>
        <v>3.2808059283936668</v>
      </c>
      <c r="D57">
        <f t="shared" ca="1" si="12"/>
        <v>3.7307015442818452</v>
      </c>
      <c r="E57">
        <f t="shared" ca="1" si="12"/>
        <v>5.1317790093691871</v>
      </c>
      <c r="G57" t="str">
        <f t="shared" ca="1" si="2"/>
        <v/>
      </c>
      <c r="H57" t="str">
        <f t="shared" ca="1" si="11"/>
        <v/>
      </c>
      <c r="I57">
        <f t="shared" ca="1" si="3"/>
        <v>0</v>
      </c>
      <c r="J57">
        <f t="shared" ca="1" si="4"/>
        <v>1</v>
      </c>
      <c r="L57">
        <f t="shared" ca="1" si="5"/>
        <v>0</v>
      </c>
      <c r="M57">
        <f t="shared" ca="1" si="6"/>
        <v>1</v>
      </c>
    </row>
    <row r="58" spans="1:13" hidden="1" x14ac:dyDescent="0.25">
      <c r="A58" s="3" t="s">
        <v>12</v>
      </c>
      <c r="B58">
        <v>96</v>
      </c>
      <c r="C58">
        <f t="shared" ca="1" si="13"/>
        <v>4.997582952095966</v>
      </c>
      <c r="D58">
        <f t="shared" ca="1" si="12"/>
        <v>5.6525886119890396</v>
      </c>
      <c r="E58">
        <f t="shared" ca="1" si="12"/>
        <v>6.0260427210051386</v>
      </c>
      <c r="G58" t="str">
        <f t="shared" ca="1" si="2"/>
        <v/>
      </c>
      <c r="H58" t="str">
        <f t="shared" ca="1" si="11"/>
        <v/>
      </c>
      <c r="I58">
        <f t="shared" ca="1" si="3"/>
        <v>0</v>
      </c>
      <c r="J58">
        <f t="shared" ca="1" si="4"/>
        <v>1</v>
      </c>
      <c r="L58">
        <f t="shared" ca="1" si="5"/>
        <v>0</v>
      </c>
      <c r="M58">
        <f t="shared" ca="1" si="6"/>
        <v>1</v>
      </c>
    </row>
    <row r="59" spans="1:13" hidden="1" x14ac:dyDescent="0.25">
      <c r="A59" s="3" t="s">
        <v>12</v>
      </c>
      <c r="B59">
        <v>96</v>
      </c>
      <c r="C59">
        <f t="shared" ca="1" si="13"/>
        <v>4.997582952095966</v>
      </c>
      <c r="D59">
        <f t="shared" ca="1" si="12"/>
        <v>5.6525886119890396</v>
      </c>
      <c r="E59">
        <f t="shared" ca="1" si="12"/>
        <v>6.0260427210051386</v>
      </c>
      <c r="G59" t="str">
        <f t="shared" ca="1" si="2"/>
        <v/>
      </c>
      <c r="H59" t="str">
        <f t="shared" ca="1" si="11"/>
        <v/>
      </c>
      <c r="I59">
        <f t="shared" ca="1" si="3"/>
        <v>0</v>
      </c>
      <c r="J59">
        <f t="shared" ca="1" si="4"/>
        <v>1</v>
      </c>
      <c r="L59">
        <f t="shared" ca="1" si="5"/>
        <v>0</v>
      </c>
      <c r="M59">
        <f t="shared" ca="1" si="6"/>
        <v>1</v>
      </c>
    </row>
    <row r="60" spans="1:13" hidden="1" x14ac:dyDescent="0.25">
      <c r="A60" s="3" t="s">
        <v>12</v>
      </c>
      <c r="B60">
        <v>97</v>
      </c>
      <c r="C60">
        <f t="shared" ca="1" si="11"/>
        <v>0</v>
      </c>
      <c r="D60">
        <f t="shared" ca="1" si="12"/>
        <v>3.5177235948337358</v>
      </c>
      <c r="E60">
        <f t="shared" ca="1" si="12"/>
        <v>4.9505936264050332</v>
      </c>
      <c r="G60" t="str">
        <f t="shared" ca="1" si="2"/>
        <v/>
      </c>
      <c r="H60" t="str">
        <f t="shared" ca="1" si="11"/>
        <v/>
      </c>
      <c r="I60">
        <f t="shared" ca="1" si="3"/>
        <v>0</v>
      </c>
      <c r="J60">
        <f t="shared" ca="1" si="4"/>
        <v>1</v>
      </c>
      <c r="L60">
        <f t="shared" ca="1" si="5"/>
        <v>0</v>
      </c>
      <c r="M60">
        <f t="shared" ca="1" si="6"/>
        <v>1</v>
      </c>
    </row>
    <row r="61" spans="1:13" hidden="1" x14ac:dyDescent="0.25">
      <c r="A61" t="s">
        <v>69</v>
      </c>
      <c r="C61">
        <f>ROWS(C6:C60)</f>
        <v>55</v>
      </c>
      <c r="D61">
        <f>ROWS(D6:D60)</f>
        <v>55</v>
      </c>
      <c r="H61" t="s">
        <v>69</v>
      </c>
      <c r="I61">
        <f ca="1">SUMPRODUCT((I6:I60=1)*1)</f>
        <v>42</v>
      </c>
      <c r="J61">
        <f ca="1">SUMPRODUCT((J6:J60=1)*1)</f>
        <v>13</v>
      </c>
      <c r="L61">
        <f ca="1">SUMPRODUCT((L6:L60=1)*1)</f>
        <v>24</v>
      </c>
      <c r="M61">
        <f ca="1">SUMPRODUCT((M6:M60=1)*1)</f>
        <v>30</v>
      </c>
    </row>
  </sheetData>
  <autoFilter ref="C5:G61">
    <filterColumn colId="4">
      <customFilters>
        <customFilter operator="notEqual" val=" "/>
      </custom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8"/>
  <sheetViews>
    <sheetView topLeftCell="X16" workbookViewId="0">
      <selection activeCell="AG33" sqref="AG33"/>
    </sheetView>
  </sheetViews>
  <sheetFormatPr defaultRowHeight="15" x14ac:dyDescent="0.25"/>
  <sheetData>
    <row r="1" spans="1:33" x14ac:dyDescent="0.25">
      <c r="C1" s="5" t="s">
        <v>1</v>
      </c>
      <c r="F1" t="s">
        <v>17</v>
      </c>
      <c r="L1" s="5" t="s">
        <v>1</v>
      </c>
      <c r="O1" t="s">
        <v>17</v>
      </c>
      <c r="U1" s="8" t="s">
        <v>14</v>
      </c>
      <c r="X1" t="s">
        <v>17</v>
      </c>
      <c r="AD1" s="12" t="s">
        <v>72</v>
      </c>
      <c r="AG1" t="s">
        <v>17</v>
      </c>
    </row>
    <row r="2" spans="1:33" x14ac:dyDescent="0.25">
      <c r="C2" s="5" t="s">
        <v>2</v>
      </c>
      <c r="E2" t="s">
        <v>18</v>
      </c>
      <c r="F2">
        <v>54</v>
      </c>
      <c r="L2" s="5" t="s">
        <v>2</v>
      </c>
      <c r="N2" t="s">
        <v>18</v>
      </c>
      <c r="O2">
        <v>55</v>
      </c>
      <c r="U2" s="5" t="s">
        <v>2</v>
      </c>
      <c r="W2" t="s">
        <v>18</v>
      </c>
      <c r="X2">
        <v>51</v>
      </c>
      <c r="AD2" s="5" t="s">
        <v>2</v>
      </c>
      <c r="AF2" t="s">
        <v>18</v>
      </c>
      <c r="AG2">
        <v>26</v>
      </c>
    </row>
    <row r="3" spans="1:33" x14ac:dyDescent="0.25">
      <c r="C3" s="6" t="s">
        <v>3</v>
      </c>
      <c r="E3" t="s">
        <v>19</v>
      </c>
      <c r="F3" t="s">
        <v>20</v>
      </c>
      <c r="L3" s="7" t="s">
        <v>4</v>
      </c>
      <c r="N3" t="s">
        <v>19</v>
      </c>
      <c r="O3" t="s">
        <v>35</v>
      </c>
      <c r="U3" s="6" t="s">
        <v>3</v>
      </c>
      <c r="W3" t="s">
        <v>19</v>
      </c>
      <c r="X3" t="s">
        <v>74</v>
      </c>
      <c r="AD3" s="6" t="s">
        <v>3</v>
      </c>
      <c r="AF3" t="s">
        <v>19</v>
      </c>
      <c r="AG3" t="s">
        <v>92</v>
      </c>
    </row>
    <row r="4" spans="1:33" x14ac:dyDescent="0.25">
      <c r="A4" s="3" t="s">
        <v>12</v>
      </c>
      <c r="B4">
        <v>59</v>
      </c>
      <c r="C4">
        <v>5.7937903846908183</v>
      </c>
      <c r="E4" t="s">
        <v>21</v>
      </c>
      <c r="F4" t="s">
        <v>22</v>
      </c>
      <c r="L4">
        <f t="shared" ref="L4:L6" ca="1" si="0">LOG10(IFERROR(SUMPRODUCT((INDIRECT($A$1&amp;"["&amp;$A4&amp;"]")=$B4)*(INDIRECT($A$1&amp;"["&amp;L$4&amp;"]")=L$5)*INDIRECT($A$1&amp;"["&amp;L$3&amp;"]"))/SUMPRODUCT((INDIRECT($A$1&amp;"["&amp;$A4&amp;"]")=$B4)*(INDIRECT($A$1&amp;"["&amp;L$4&amp;"]")=L$5)*(INDIRECT($A$1&amp;"["&amp;L$3&amp;"]")&lt;&gt;"")),""))</f>
        <v>4.6748611407378116</v>
      </c>
      <c r="N4" t="s">
        <v>21</v>
      </c>
      <c r="O4" t="s">
        <v>36</v>
      </c>
      <c r="U4">
        <v>4.9542425094393252</v>
      </c>
      <c r="W4" t="s">
        <v>21</v>
      </c>
      <c r="X4" t="s">
        <v>75</v>
      </c>
      <c r="AD4">
        <v>2.5</v>
      </c>
      <c r="AF4" t="s">
        <v>21</v>
      </c>
      <c r="AG4" t="s">
        <v>93</v>
      </c>
    </row>
    <row r="5" spans="1:33" x14ac:dyDescent="0.25">
      <c r="A5" s="3" t="s">
        <v>12</v>
      </c>
      <c r="B5">
        <v>40</v>
      </c>
      <c r="C5">
        <v>6.5263392773898437</v>
      </c>
      <c r="E5" t="s">
        <v>23</v>
      </c>
      <c r="F5" t="s">
        <v>24</v>
      </c>
      <c r="L5">
        <f t="shared" ca="1" si="0"/>
        <v>5.4653828514484184</v>
      </c>
      <c r="N5" t="s">
        <v>23</v>
      </c>
      <c r="O5" t="s">
        <v>37</v>
      </c>
      <c r="U5">
        <v>6.3530606417810533</v>
      </c>
      <c r="W5" t="s">
        <v>23</v>
      </c>
      <c r="X5" s="9">
        <v>45323</v>
      </c>
      <c r="AD5">
        <v>10.199999999999999</v>
      </c>
      <c r="AF5" t="s">
        <v>23</v>
      </c>
      <c r="AG5" t="s">
        <v>94</v>
      </c>
    </row>
    <row r="6" spans="1:33" x14ac:dyDescent="0.25">
      <c r="A6" s="3" t="s">
        <v>12</v>
      </c>
      <c r="B6">
        <v>64</v>
      </c>
      <c r="C6">
        <v>5.653212513775344</v>
      </c>
      <c r="E6" t="s">
        <v>21</v>
      </c>
      <c r="F6" t="s">
        <v>25</v>
      </c>
      <c r="L6">
        <f t="shared" ca="1" si="0"/>
        <v>5.0453229787866576</v>
      </c>
      <c r="N6" t="s">
        <v>21</v>
      </c>
      <c r="O6" t="s">
        <v>38</v>
      </c>
      <c r="U6">
        <v>5.3053449194806799</v>
      </c>
      <c r="W6" t="s">
        <v>21</v>
      </c>
      <c r="X6" t="s">
        <v>76</v>
      </c>
      <c r="AD6">
        <v>5.68</v>
      </c>
      <c r="AF6" t="s">
        <v>21</v>
      </c>
      <c r="AG6" t="s">
        <v>95</v>
      </c>
    </row>
    <row r="7" spans="1:33" x14ac:dyDescent="0.25">
      <c r="A7" s="3" t="s">
        <v>12</v>
      </c>
      <c r="B7">
        <v>8</v>
      </c>
      <c r="C7">
        <v>5.5428254269591797</v>
      </c>
      <c r="E7" t="s">
        <v>26</v>
      </c>
      <c r="F7" t="s">
        <v>27</v>
      </c>
      <c r="L7">
        <f t="shared" ref="L7:L22" ca="1" si="1">IFERROR(SUMPRODUCT((INDIRECT($A$1&amp;"["&amp;$A7&amp;"]")=$B7)*(INDIRECT($A$1&amp;"["&amp;L$4&amp;"]")=L$5)*INDIRECT($A$1&amp;"["&amp;L$3&amp;"]"))/SUMPRODUCT((INDIRECT($A$1&amp;"["&amp;$A7&amp;"]")=$B7)*(INDIRECT($A$1&amp;"["&amp;L$4&amp;"]")=L$5)*(INDIRECT($A$1&amp;"["&amp;L$3&amp;"]")&lt;&gt;"")),"")</f>
        <v>0</v>
      </c>
      <c r="N7" t="s">
        <v>26</v>
      </c>
      <c r="O7" t="s">
        <v>30</v>
      </c>
      <c r="U7">
        <v>5.4916837928472724</v>
      </c>
      <c r="W7" t="s">
        <v>26</v>
      </c>
      <c r="X7" t="s">
        <v>30</v>
      </c>
      <c r="AD7">
        <v>1.92</v>
      </c>
      <c r="AF7" t="s">
        <v>26</v>
      </c>
      <c r="AG7" t="s">
        <v>96</v>
      </c>
    </row>
    <row r="8" spans="1:33" x14ac:dyDescent="0.25">
      <c r="A8" s="3" t="s">
        <v>12</v>
      </c>
      <c r="B8">
        <v>10</v>
      </c>
      <c r="C8">
        <v>5.8662873390841952</v>
      </c>
      <c r="E8" t="s">
        <v>28</v>
      </c>
      <c r="F8" t="s">
        <v>29</v>
      </c>
      <c r="L8">
        <f t="shared" ref="L8:L58" ca="1" si="2">LOG10(IFERROR(SUMPRODUCT((INDIRECT($A$1&amp;"["&amp;$A8&amp;"]")=$B8)*(INDIRECT($A$1&amp;"["&amp;L$4&amp;"]")=L$5)*INDIRECT($A$1&amp;"["&amp;L$3&amp;"]"))/SUMPRODUCT((INDIRECT($A$1&amp;"["&amp;$A8&amp;"]")=$B8)*(INDIRECT($A$1&amp;"["&amp;L$4&amp;"]")=L$5)*(INDIRECT($A$1&amp;"["&amp;L$3&amp;"]")&lt;&gt;"")),""))</f>
        <v>4.6599162000698504</v>
      </c>
      <c r="N8" t="s">
        <v>28</v>
      </c>
      <c r="O8" t="s">
        <v>39</v>
      </c>
      <c r="U8">
        <v>5.7767142562008269</v>
      </c>
      <c r="W8" t="s">
        <v>28</v>
      </c>
      <c r="X8" t="s">
        <v>77</v>
      </c>
      <c r="AD8">
        <v>17</v>
      </c>
      <c r="AF8" t="s">
        <v>28</v>
      </c>
      <c r="AG8" t="s">
        <v>97</v>
      </c>
    </row>
    <row r="9" spans="1:33" x14ac:dyDescent="0.25">
      <c r="A9" s="3" t="s">
        <v>12</v>
      </c>
      <c r="B9">
        <v>26</v>
      </c>
      <c r="C9">
        <v>4.5118833609788744</v>
      </c>
      <c r="E9" t="s">
        <v>21</v>
      </c>
      <c r="F9" t="s">
        <v>30</v>
      </c>
      <c r="L9">
        <f t="shared" ca="1" si="2"/>
        <v>3.3159703454569178</v>
      </c>
      <c r="N9" t="s">
        <v>21</v>
      </c>
      <c r="O9" t="s">
        <v>30</v>
      </c>
      <c r="U9">
        <v>4.86562505228882</v>
      </c>
      <c r="W9" t="s">
        <v>21</v>
      </c>
      <c r="X9" t="s">
        <v>30</v>
      </c>
      <c r="AD9">
        <v>4.8600000000000003</v>
      </c>
      <c r="AF9" t="s">
        <v>21</v>
      </c>
      <c r="AG9" t="s">
        <v>30</v>
      </c>
    </row>
    <row r="10" spans="1:33" x14ac:dyDescent="0.25">
      <c r="A10" s="3" t="s">
        <v>12</v>
      </c>
      <c r="B10">
        <v>46</v>
      </c>
      <c r="C10">
        <v>3.6232492903979003</v>
      </c>
      <c r="E10" t="s">
        <v>26</v>
      </c>
      <c r="F10" t="s">
        <v>31</v>
      </c>
      <c r="L10">
        <f t="shared" ca="1" si="2"/>
        <v>4.4785664955938431</v>
      </c>
      <c r="N10" t="s">
        <v>26</v>
      </c>
      <c r="O10" t="s">
        <v>40</v>
      </c>
      <c r="U10">
        <v>5.7696165652920266</v>
      </c>
      <c r="W10" t="s">
        <v>26</v>
      </c>
      <c r="X10" t="s">
        <v>40</v>
      </c>
      <c r="AD10">
        <v>3</v>
      </c>
      <c r="AF10" t="s">
        <v>26</v>
      </c>
      <c r="AG10" t="s">
        <v>27</v>
      </c>
    </row>
    <row r="11" spans="1:33" x14ac:dyDescent="0.25">
      <c r="A11" s="3" t="s">
        <v>12</v>
      </c>
      <c r="B11">
        <v>56</v>
      </c>
      <c r="C11">
        <v>4.0934216851622347</v>
      </c>
      <c r="E11" t="s">
        <v>32</v>
      </c>
      <c r="F11" t="s">
        <v>33</v>
      </c>
      <c r="L11">
        <f t="shared" ca="1" si="1"/>
        <v>0</v>
      </c>
      <c r="N11" t="s">
        <v>32</v>
      </c>
      <c r="O11" t="s">
        <v>41</v>
      </c>
      <c r="U11">
        <v>3.5927317663939622</v>
      </c>
      <c r="W11" t="s">
        <v>32</v>
      </c>
      <c r="X11" t="s">
        <v>78</v>
      </c>
      <c r="AD11">
        <v>0.9</v>
      </c>
      <c r="AF11" t="s">
        <v>32</v>
      </c>
      <c r="AG11" s="9">
        <v>14154</v>
      </c>
    </row>
    <row r="12" spans="1:33" x14ac:dyDescent="0.25">
      <c r="A12" s="3" t="s">
        <v>12</v>
      </c>
      <c r="B12">
        <v>38</v>
      </c>
      <c r="C12">
        <v>3.7193312869837265</v>
      </c>
      <c r="E12" t="s">
        <v>21</v>
      </c>
      <c r="F12" t="s">
        <v>34</v>
      </c>
      <c r="L12">
        <f ca="1">LOG10(IFERROR(SUMPRODUCT((INDIRECT($A$1&amp;"["&amp;$A12&amp;"]")=$B12)*(INDIRECT($A$1&amp;"["&amp;L$4&amp;"]")=L$5)*INDIRECT($A$1&amp;"["&amp;L$3&amp;"]"))/SUMPRODUCT((INDIRECT($A$1&amp;"["&amp;$A12&amp;"]")=$B12)*(INDIRECT($A$1&amp;"["&amp;L$4&amp;"]")=L$5)*(INDIRECT($A$1&amp;"["&amp;L$3&amp;"]")&lt;&gt;"")),""))</f>
        <v>2.6711728427150834</v>
      </c>
      <c r="N12" t="s">
        <v>21</v>
      </c>
      <c r="O12" t="s">
        <v>42</v>
      </c>
      <c r="U12">
        <v>4.8083595397120975</v>
      </c>
      <c r="W12" t="s">
        <v>21</v>
      </c>
      <c r="X12" t="s">
        <v>79</v>
      </c>
      <c r="AD12">
        <v>4.8</v>
      </c>
      <c r="AF12" t="s">
        <v>21</v>
      </c>
      <c r="AG12" t="s">
        <v>98</v>
      </c>
    </row>
    <row r="13" spans="1:33" x14ac:dyDescent="0.25">
      <c r="A13" s="3" t="s">
        <v>12</v>
      </c>
      <c r="B13">
        <v>53</v>
      </c>
      <c r="C13">
        <v>5.9278834103307068</v>
      </c>
      <c r="E13" t="s">
        <v>26</v>
      </c>
      <c r="F13" t="s">
        <v>30</v>
      </c>
      <c r="L13">
        <f t="shared" ca="1" si="1"/>
        <v>0</v>
      </c>
      <c r="N13" t="s">
        <v>26</v>
      </c>
      <c r="O13" t="s">
        <v>43</v>
      </c>
      <c r="U13">
        <v>5.4334321847083293</v>
      </c>
      <c r="W13" t="s">
        <v>26</v>
      </c>
      <c r="X13" t="s">
        <v>80</v>
      </c>
      <c r="AD13">
        <v>8.6999999999999993</v>
      </c>
      <c r="AF13" t="s">
        <v>26</v>
      </c>
      <c r="AG13" t="s">
        <v>99</v>
      </c>
    </row>
    <row r="14" spans="1:33" x14ac:dyDescent="0.25">
      <c r="A14" s="3" t="s">
        <v>12</v>
      </c>
      <c r="B14">
        <v>25</v>
      </c>
      <c r="C14">
        <v>4.3673559210260189</v>
      </c>
      <c r="L14">
        <f t="shared" ca="1" si="2"/>
        <v>4.1635191625698784</v>
      </c>
      <c r="U14">
        <v>4.2502979923398643</v>
      </c>
      <c r="AD14">
        <v>14.25</v>
      </c>
    </row>
    <row r="15" spans="1:33" x14ac:dyDescent="0.25">
      <c r="A15" s="3" t="s">
        <v>12</v>
      </c>
      <c r="B15">
        <v>12</v>
      </c>
      <c r="C15">
        <v>5.5705429398818973</v>
      </c>
      <c r="L15">
        <f t="shared" ca="1" si="2"/>
        <v>3.8964711004792774</v>
      </c>
      <c r="U15">
        <v>5.4167686136342832</v>
      </c>
      <c r="AD15">
        <v>6.1</v>
      </c>
    </row>
    <row r="16" spans="1:33" x14ac:dyDescent="0.25">
      <c r="A16" s="3" t="s">
        <v>12</v>
      </c>
      <c r="B16">
        <v>27</v>
      </c>
      <c r="C16">
        <v>4.2479732663618064</v>
      </c>
      <c r="L16">
        <f t="shared" ca="1" si="2"/>
        <v>4.9296028232604847</v>
      </c>
      <c r="U16">
        <v>5.8412449367798116</v>
      </c>
      <c r="AD16">
        <v>3.6</v>
      </c>
    </row>
    <row r="17" spans="1:30" x14ac:dyDescent="0.25">
      <c r="A17" s="3" t="s">
        <v>12</v>
      </c>
      <c r="B17">
        <v>39</v>
      </c>
      <c r="C17">
        <v>5.9508514588885468</v>
      </c>
      <c r="L17">
        <f t="shared" ca="1" si="2"/>
        <v>4.452261904093934</v>
      </c>
      <c r="U17">
        <v>5.2308089810326877</v>
      </c>
      <c r="AD17">
        <v>0.79</v>
      </c>
    </row>
    <row r="18" spans="1:30" x14ac:dyDescent="0.25">
      <c r="A18" s="3" t="s">
        <v>12</v>
      </c>
      <c r="B18">
        <v>11</v>
      </c>
      <c r="C18">
        <v>5.2988530764097064</v>
      </c>
      <c r="L18">
        <f t="shared" ca="1" si="2"/>
        <v>4.6462174200110669</v>
      </c>
      <c r="U18">
        <v>5.3914326717402865</v>
      </c>
      <c r="AD18">
        <v>3.1</v>
      </c>
    </row>
    <row r="19" spans="1:30" x14ac:dyDescent="0.25">
      <c r="A19" s="3" t="s">
        <v>12</v>
      </c>
      <c r="B19">
        <v>48</v>
      </c>
      <c r="C19">
        <v>4.9781805169374138</v>
      </c>
      <c r="L19">
        <f t="shared" ca="1" si="2"/>
        <v>2.7226339225338121</v>
      </c>
      <c r="U19">
        <v>3.9459607035775686</v>
      </c>
      <c r="AD19">
        <v>17.75</v>
      </c>
    </row>
    <row r="20" spans="1:30" x14ac:dyDescent="0.25">
      <c r="A20" s="3" t="s">
        <v>12</v>
      </c>
      <c r="B20">
        <v>17</v>
      </c>
      <c r="C20">
        <v>6.7693773260761381</v>
      </c>
      <c r="L20">
        <f t="shared" ca="1" si="2"/>
        <v>4.9065720609521977</v>
      </c>
      <c r="U20">
        <v>3.0755469613925306</v>
      </c>
      <c r="AD20">
        <v>2.5</v>
      </c>
    </row>
    <row r="21" spans="1:30" x14ac:dyDescent="0.25">
      <c r="A21" s="3" t="s">
        <v>12</v>
      </c>
      <c r="B21">
        <v>59</v>
      </c>
      <c r="C21">
        <v>5.7937903846908183</v>
      </c>
      <c r="L21">
        <f t="shared" ca="1" si="2"/>
        <v>4.9632871560873273</v>
      </c>
      <c r="U21">
        <v>4.9542425094393252</v>
      </c>
      <c r="AD21">
        <v>10.199999999999999</v>
      </c>
    </row>
    <row r="22" spans="1:30" x14ac:dyDescent="0.25">
      <c r="A22" s="3" t="s">
        <v>12</v>
      </c>
      <c r="B22">
        <v>40</v>
      </c>
      <c r="C22">
        <v>6.5263392773898437</v>
      </c>
      <c r="L22">
        <f t="shared" ca="1" si="2"/>
        <v>4.6748611407378116</v>
      </c>
      <c r="U22">
        <v>6.3530606417810533</v>
      </c>
      <c r="AD22">
        <v>17</v>
      </c>
    </row>
    <row r="23" spans="1:30" x14ac:dyDescent="0.25">
      <c r="A23" s="3" t="s">
        <v>12</v>
      </c>
      <c r="B23">
        <v>64</v>
      </c>
      <c r="C23">
        <v>5.653212513775344</v>
      </c>
      <c r="L23">
        <f t="shared" ca="1" si="2"/>
        <v>5.4653828514484184</v>
      </c>
      <c r="U23">
        <v>5.3053449194806799</v>
      </c>
      <c r="AD23">
        <v>4.8600000000000003</v>
      </c>
    </row>
    <row r="24" spans="1:30" x14ac:dyDescent="0.25">
      <c r="A24" s="3" t="s">
        <v>12</v>
      </c>
      <c r="B24">
        <v>26</v>
      </c>
      <c r="C24">
        <v>4.5118833609788744</v>
      </c>
      <c r="L24">
        <f t="shared" ca="1" si="2"/>
        <v>5.0453229787866576</v>
      </c>
      <c r="U24">
        <v>4.86562505228882</v>
      </c>
      <c r="AD24">
        <v>4.8</v>
      </c>
    </row>
    <row r="25" spans="1:30" x14ac:dyDescent="0.25">
      <c r="A25" s="3" t="s">
        <v>12</v>
      </c>
      <c r="B25">
        <v>46</v>
      </c>
      <c r="C25">
        <v>3.6232492903979003</v>
      </c>
      <c r="L25">
        <f t="shared" ca="1" si="2"/>
        <v>4.4785664955938431</v>
      </c>
      <c r="U25">
        <v>5.7696165652920266</v>
      </c>
      <c r="AD25">
        <v>14.25</v>
      </c>
    </row>
    <row r="26" spans="1:30" x14ac:dyDescent="0.25">
      <c r="A26" s="3" t="s">
        <v>12</v>
      </c>
      <c r="B26">
        <v>53</v>
      </c>
      <c r="C26">
        <v>5.9278834103307068</v>
      </c>
      <c r="L26">
        <f ca="1">IFERROR(SUMPRODUCT((INDIRECT($A$1&amp;"["&amp;$A26&amp;"]")=$B26)*(INDIRECT($A$1&amp;"["&amp;L$4&amp;"]")=L$5)*INDIRECT($A$1&amp;"["&amp;L$3&amp;"]"))/SUMPRODUCT((INDIRECT($A$1&amp;"["&amp;$A26&amp;"]")=$B26)*(INDIRECT($A$1&amp;"["&amp;L$4&amp;"]")=L$5)*(INDIRECT($A$1&amp;"["&amp;L$3&amp;"]")&lt;&gt;"")),"")</f>
        <v>0</v>
      </c>
      <c r="U26">
        <v>5.4334321847083293</v>
      </c>
      <c r="AD26">
        <v>6.1</v>
      </c>
    </row>
    <row r="27" spans="1:30" x14ac:dyDescent="0.25">
      <c r="A27" s="3" t="s">
        <v>12</v>
      </c>
      <c r="B27">
        <v>12</v>
      </c>
      <c r="C27">
        <v>5.5705429398818973</v>
      </c>
      <c r="L27">
        <f t="shared" ca="1" si="2"/>
        <v>4.1635191625698784</v>
      </c>
      <c r="U27">
        <v>5.4167686136342832</v>
      </c>
      <c r="AD27">
        <v>3.6</v>
      </c>
    </row>
    <row r="28" spans="1:30" x14ac:dyDescent="0.25">
      <c r="A28" s="3" t="s">
        <v>12</v>
      </c>
      <c r="B28">
        <v>27</v>
      </c>
      <c r="C28">
        <v>4.2479732663618064</v>
      </c>
      <c r="L28">
        <f t="shared" ca="1" si="2"/>
        <v>4.9296028232604847</v>
      </c>
      <c r="U28">
        <v>5.8412449367798116</v>
      </c>
      <c r="AD28">
        <v>0.79</v>
      </c>
    </row>
    <row r="29" spans="1:30" x14ac:dyDescent="0.25">
      <c r="A29" s="3" t="s">
        <v>12</v>
      </c>
      <c r="B29">
        <v>39</v>
      </c>
      <c r="C29">
        <v>5.9508514588885468</v>
      </c>
      <c r="L29">
        <f t="shared" ca="1" si="2"/>
        <v>4.452261904093934</v>
      </c>
      <c r="U29">
        <v>5.2308089810326877</v>
      </c>
      <c r="AD29">
        <v>28.3</v>
      </c>
    </row>
    <row r="30" spans="1:30" x14ac:dyDescent="0.25">
      <c r="A30" s="3" t="s">
        <v>12</v>
      </c>
      <c r="B30">
        <v>11</v>
      </c>
      <c r="C30">
        <v>5.2988530764097064</v>
      </c>
      <c r="L30">
        <f t="shared" ca="1" si="2"/>
        <v>4.6462174200110669</v>
      </c>
      <c r="U30">
        <v>5.3914326717402865</v>
      </c>
    </row>
    <row r="31" spans="1:30" x14ac:dyDescent="0.25">
      <c r="A31" s="3" t="s">
        <v>12</v>
      </c>
      <c r="B31">
        <v>52</v>
      </c>
      <c r="C31">
        <v>4.7831886910752575</v>
      </c>
      <c r="L31">
        <f t="shared" ca="1" si="2"/>
        <v>2.7226339225338121</v>
      </c>
      <c r="U31">
        <v>6.2996526203047916</v>
      </c>
    </row>
    <row r="32" spans="1:30" x14ac:dyDescent="0.25">
      <c r="A32" s="3" t="s">
        <v>12</v>
      </c>
      <c r="B32">
        <v>61</v>
      </c>
      <c r="C32">
        <v>5.7754713641350071</v>
      </c>
      <c r="L32">
        <f t="shared" ca="1" si="2"/>
        <v>3.5704261783589728</v>
      </c>
      <c r="U32">
        <v>6.4555563674228225</v>
      </c>
    </row>
    <row r="33" spans="1:21" x14ac:dyDescent="0.25">
      <c r="A33" s="3" t="s">
        <v>12</v>
      </c>
      <c r="B33">
        <v>71</v>
      </c>
      <c r="C33">
        <v>5.4313637641589869</v>
      </c>
      <c r="L33">
        <f t="shared" ca="1" si="2"/>
        <v>3.6578204560156973</v>
      </c>
      <c r="U33">
        <v>6.0017972950955105</v>
      </c>
    </row>
    <row r="34" spans="1:21" x14ac:dyDescent="0.25">
      <c r="A34" s="3" t="s">
        <v>12</v>
      </c>
      <c r="B34">
        <v>73</v>
      </c>
      <c r="C34">
        <v>3.6989700043360187</v>
      </c>
      <c r="L34">
        <f t="shared" ca="1" si="2"/>
        <v>3.8512583487190755</v>
      </c>
      <c r="U34">
        <v>0.6020599913279624</v>
      </c>
    </row>
    <row r="35" spans="1:21" x14ac:dyDescent="0.25">
      <c r="A35" s="3" t="s">
        <v>12</v>
      </c>
      <c r="B35">
        <v>79</v>
      </c>
      <c r="C35">
        <v>4.8353417278283422</v>
      </c>
      <c r="L35">
        <f t="shared" ca="1" si="2"/>
        <v>4.2552725051033065</v>
      </c>
      <c r="U35">
        <v>5.9688195130760997</v>
      </c>
    </row>
    <row r="36" spans="1:21" x14ac:dyDescent="0.25">
      <c r="A36" s="3" t="s">
        <v>12</v>
      </c>
      <c r="B36">
        <v>79</v>
      </c>
      <c r="C36">
        <v>4.8353417278283422</v>
      </c>
      <c r="L36">
        <f t="shared" ca="1" si="2"/>
        <v>2.8419848045901137</v>
      </c>
      <c r="U36">
        <v>5.9688195130760997</v>
      </c>
    </row>
    <row r="37" spans="1:21" x14ac:dyDescent="0.25">
      <c r="A37" s="3" t="s">
        <v>12</v>
      </c>
      <c r="B37">
        <v>80</v>
      </c>
      <c r="C37">
        <v>5.10210082486359</v>
      </c>
      <c r="L37">
        <f t="shared" ca="1" si="2"/>
        <v>2.8419848045901137</v>
      </c>
      <c r="U37">
        <v>6.0528447071053399</v>
      </c>
    </row>
    <row r="38" spans="1:21" x14ac:dyDescent="0.25">
      <c r="A38" s="3" t="s">
        <v>12</v>
      </c>
      <c r="B38">
        <v>80</v>
      </c>
      <c r="C38">
        <v>5.10210082486359</v>
      </c>
      <c r="L38">
        <f t="shared" ca="1" si="2"/>
        <v>5.0431146006008563</v>
      </c>
      <c r="U38">
        <v>6.0528447071053399</v>
      </c>
    </row>
    <row r="39" spans="1:21" x14ac:dyDescent="0.25">
      <c r="A39" s="3" t="s">
        <v>12</v>
      </c>
      <c r="B39">
        <v>81</v>
      </c>
      <c r="C39">
        <v>4.5297254306108163</v>
      </c>
      <c r="L39">
        <f t="shared" ca="1" si="2"/>
        <v>5.0431146006008563</v>
      </c>
      <c r="U39">
        <v>5.6252342297457494</v>
      </c>
    </row>
    <row r="40" spans="1:21" x14ac:dyDescent="0.25">
      <c r="A40" s="3" t="s">
        <v>12</v>
      </c>
      <c r="B40">
        <v>81</v>
      </c>
      <c r="C40">
        <v>4.5297254306108163</v>
      </c>
      <c r="L40">
        <f t="shared" ca="1" si="2"/>
        <v>2.7715874808812555</v>
      </c>
      <c r="U40">
        <v>4.0805543389887715</v>
      </c>
    </row>
    <row r="41" spans="1:21" x14ac:dyDescent="0.25">
      <c r="A41" s="3" t="s">
        <v>12</v>
      </c>
      <c r="B41">
        <v>82</v>
      </c>
      <c r="C41">
        <v>5.1102832394161606</v>
      </c>
      <c r="L41">
        <f t="shared" ca="1" si="2"/>
        <v>2.7715874808812555</v>
      </c>
      <c r="U41">
        <v>6.4677032404276291</v>
      </c>
    </row>
    <row r="42" spans="1:21" x14ac:dyDescent="0.25">
      <c r="A42" s="3" t="s">
        <v>12</v>
      </c>
      <c r="B42">
        <v>84</v>
      </c>
      <c r="C42">
        <v>4.3037143086537109</v>
      </c>
      <c r="L42">
        <f t="shared" ref="L42:L58" ca="1" si="3">IFERROR(SUMPRODUCT((INDIRECT($A$1&amp;"["&amp;$A42&amp;"]")=$B42)*(INDIRECT($A$1&amp;"["&amp;L$4&amp;"]")=L$5)*INDIRECT($A$1&amp;"["&amp;L$3&amp;"]"))/SUMPRODUCT((INDIRECT($A$1&amp;"["&amp;$A42&amp;"]")=$B42)*(INDIRECT($A$1&amp;"["&amp;L$4&amp;"]")=L$5)*(INDIRECT($A$1&amp;"["&amp;L$3&amp;"]")&lt;&gt;"")),"")</f>
        <v>0</v>
      </c>
      <c r="U42">
        <v>5.5824963046287532</v>
      </c>
    </row>
    <row r="43" spans="1:21" x14ac:dyDescent="0.25">
      <c r="A43" s="3" t="s">
        <v>12</v>
      </c>
      <c r="B43">
        <v>86</v>
      </c>
      <c r="C43">
        <v>4.5789255894587679</v>
      </c>
      <c r="L43">
        <f t="shared" ca="1" si="2"/>
        <v>2.3263358609287512</v>
      </c>
      <c r="U43">
        <v>5.5051499783199063</v>
      </c>
    </row>
    <row r="44" spans="1:21" x14ac:dyDescent="0.25">
      <c r="A44" s="3" t="s">
        <v>12</v>
      </c>
      <c r="B44">
        <v>87</v>
      </c>
      <c r="C44">
        <v>4.8623758993895052</v>
      </c>
      <c r="L44">
        <f t="shared" ca="1" si="2"/>
        <v>4.5725928210962863</v>
      </c>
      <c r="U44">
        <v>4.5259384040734361</v>
      </c>
    </row>
    <row r="45" spans="1:21" x14ac:dyDescent="0.25">
      <c r="A45" s="3" t="s">
        <v>12</v>
      </c>
      <c r="B45">
        <v>88</v>
      </c>
      <c r="C45">
        <v>4.7633830642235964</v>
      </c>
      <c r="L45">
        <f t="shared" ca="1" si="3"/>
        <v>0</v>
      </c>
      <c r="U45">
        <v>4.5259384040734361</v>
      </c>
    </row>
    <row r="46" spans="1:21" x14ac:dyDescent="0.25">
      <c r="A46" s="3" t="s">
        <v>12</v>
      </c>
      <c r="B46">
        <v>89</v>
      </c>
      <c r="C46">
        <v>0</v>
      </c>
      <c r="L46">
        <f t="shared" ca="1" si="2"/>
        <v>4.4387321628109433</v>
      </c>
      <c r="U46">
        <v>3.0269416279590295</v>
      </c>
    </row>
    <row r="47" spans="1:21" x14ac:dyDescent="0.25">
      <c r="A47" s="3" t="s">
        <v>12</v>
      </c>
      <c r="B47">
        <v>90</v>
      </c>
      <c r="C47">
        <v>4.1779114760940095</v>
      </c>
      <c r="L47">
        <f t="shared" ca="1" si="2"/>
        <v>4.4880286854829441</v>
      </c>
      <c r="U47">
        <v>3.0269416279590295</v>
      </c>
    </row>
    <row r="48" spans="1:21" x14ac:dyDescent="0.25">
      <c r="A48" s="3" t="s">
        <v>12</v>
      </c>
      <c r="B48">
        <v>90</v>
      </c>
      <c r="C48">
        <v>4.1779114760940095</v>
      </c>
      <c r="L48">
        <f t="shared" ca="1" si="2"/>
        <v>5.177608635879186</v>
      </c>
      <c r="U48">
        <v>2.8027737252919755</v>
      </c>
    </row>
    <row r="49" spans="1:21" x14ac:dyDescent="0.25">
      <c r="A49" s="3" t="s">
        <v>12</v>
      </c>
      <c r="B49">
        <v>92</v>
      </c>
      <c r="C49">
        <v>4.2848591767337636</v>
      </c>
      <c r="L49">
        <f t="shared" ca="1" si="2"/>
        <v>5.177608635879186</v>
      </c>
      <c r="U49">
        <v>2.8027737252919755</v>
      </c>
    </row>
    <row r="50" spans="1:21" x14ac:dyDescent="0.25">
      <c r="A50" s="3" t="s">
        <v>12</v>
      </c>
      <c r="B50">
        <v>92</v>
      </c>
      <c r="C50">
        <v>4.2848591767337636</v>
      </c>
      <c r="L50">
        <f t="shared" ca="1" si="2"/>
        <v>3.1972805581256192</v>
      </c>
      <c r="U50">
        <v>5.1317790093691871</v>
      </c>
    </row>
    <row r="51" spans="1:21" x14ac:dyDescent="0.25">
      <c r="A51" s="3" t="s">
        <v>12</v>
      </c>
      <c r="B51">
        <v>94</v>
      </c>
      <c r="C51">
        <v>4.4376713047707286</v>
      </c>
      <c r="L51">
        <f t="shared" ca="1" si="2"/>
        <v>3.1972805581256192</v>
      </c>
      <c r="U51">
        <v>5.1317790093691871</v>
      </c>
    </row>
    <row r="52" spans="1:21" x14ac:dyDescent="0.25">
      <c r="A52" s="3" t="s">
        <v>12</v>
      </c>
      <c r="B52">
        <v>94</v>
      </c>
      <c r="C52">
        <v>4.4376713047707286</v>
      </c>
      <c r="L52">
        <f t="shared" ca="1" si="2"/>
        <v>5.9408809003034158</v>
      </c>
      <c r="U52">
        <v>6.0260427210051386</v>
      </c>
    </row>
    <row r="53" spans="1:21" x14ac:dyDescent="0.25">
      <c r="A53" s="3" t="s">
        <v>12</v>
      </c>
      <c r="B53">
        <v>95</v>
      </c>
      <c r="C53">
        <v>3.2808059283936668</v>
      </c>
      <c r="L53">
        <f t="shared" ca="1" si="2"/>
        <v>5.9408809003034158</v>
      </c>
      <c r="U53">
        <v>6.0260427210051386</v>
      </c>
    </row>
    <row r="54" spans="1:21" x14ac:dyDescent="0.25">
      <c r="A54" s="3" t="s">
        <v>12</v>
      </c>
      <c r="B54">
        <v>95</v>
      </c>
      <c r="C54">
        <v>3.2808059283936668</v>
      </c>
      <c r="L54">
        <f t="shared" ca="1" si="2"/>
        <v>3.7307015442818452</v>
      </c>
      <c r="U54">
        <v>4.9505936264050332</v>
      </c>
    </row>
    <row r="55" spans="1:21" x14ac:dyDescent="0.25">
      <c r="A55" s="3" t="s">
        <v>12</v>
      </c>
      <c r="B55">
        <v>96</v>
      </c>
      <c r="C55">
        <v>4.997582952095966</v>
      </c>
      <c r="L55">
        <f t="shared" ca="1" si="2"/>
        <v>3.7307015442818452</v>
      </c>
    </row>
    <row r="56" spans="1:21" x14ac:dyDescent="0.25">
      <c r="A56" s="3" t="s">
        <v>12</v>
      </c>
      <c r="B56">
        <v>96</v>
      </c>
      <c r="C56">
        <v>4.997582952095966</v>
      </c>
      <c r="L56">
        <f t="shared" ca="1" si="2"/>
        <v>5.6525886119890396</v>
      </c>
    </row>
    <row r="57" spans="1:21" x14ac:dyDescent="0.25">
      <c r="A57" s="3" t="s">
        <v>12</v>
      </c>
      <c r="B57">
        <v>97</v>
      </c>
      <c r="C57">
        <v>0</v>
      </c>
      <c r="L57">
        <f t="shared" ca="1" si="2"/>
        <v>5.6525886119890396</v>
      </c>
    </row>
    <row r="58" spans="1:21" x14ac:dyDescent="0.25">
      <c r="L58">
        <f t="shared" ca="1" si="2"/>
        <v>3.5177235948337358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7"/>
  <sheetViews>
    <sheetView tabSelected="1" topLeftCell="X1" workbookViewId="0">
      <selection activeCell="AL20" sqref="AL20"/>
    </sheetView>
  </sheetViews>
  <sheetFormatPr defaultRowHeight="15" x14ac:dyDescent="0.25"/>
  <sheetData>
    <row r="1" spans="1:32" x14ac:dyDescent="0.25">
      <c r="A1" s="5" t="s">
        <v>1</v>
      </c>
      <c r="B1" s="5" t="s">
        <v>1</v>
      </c>
      <c r="D1" t="s">
        <v>44</v>
      </c>
      <c r="K1" s="5" t="s">
        <v>1</v>
      </c>
      <c r="L1" s="8" t="s">
        <v>14</v>
      </c>
      <c r="N1" t="s">
        <v>44</v>
      </c>
      <c r="U1" s="5" t="s">
        <v>1</v>
      </c>
      <c r="V1" s="12" t="s">
        <v>72</v>
      </c>
      <c r="AE1" s="5" t="s">
        <v>1</v>
      </c>
      <c r="AF1" s="12" t="s">
        <v>72</v>
      </c>
    </row>
    <row r="2" spans="1:32" x14ac:dyDescent="0.25">
      <c r="A2" s="5" t="s">
        <v>2</v>
      </c>
      <c r="B2" s="5" t="s">
        <v>2</v>
      </c>
      <c r="K2" s="5" t="s">
        <v>2</v>
      </c>
      <c r="L2" s="5" t="s">
        <v>2</v>
      </c>
      <c r="U2" s="5" t="s">
        <v>2</v>
      </c>
      <c r="V2" s="5" t="s">
        <v>2</v>
      </c>
      <c r="AE2" s="5" t="s">
        <v>2</v>
      </c>
      <c r="AF2" s="5" t="s">
        <v>2</v>
      </c>
    </row>
    <row r="3" spans="1:32" x14ac:dyDescent="0.25">
      <c r="A3" s="6" t="s">
        <v>3</v>
      </c>
      <c r="B3" s="7" t="s">
        <v>4</v>
      </c>
      <c r="D3" t="s">
        <v>45</v>
      </c>
      <c r="E3" t="s">
        <v>46</v>
      </c>
      <c r="K3" s="6" t="s">
        <v>3</v>
      </c>
      <c r="L3" s="6" t="s">
        <v>3</v>
      </c>
      <c r="N3" t="s">
        <v>45</v>
      </c>
      <c r="O3" t="s">
        <v>46</v>
      </c>
      <c r="U3" s="6" t="s">
        <v>3</v>
      </c>
      <c r="V3" s="6" t="s">
        <v>3</v>
      </c>
      <c r="AE3" s="7" t="s">
        <v>4</v>
      </c>
      <c r="AF3" s="6" t="s">
        <v>3</v>
      </c>
    </row>
    <row r="4" spans="1:32" x14ac:dyDescent="0.25">
      <c r="A4">
        <v>5.7937903846908183</v>
      </c>
      <c r="B4">
        <v>4.6748611407378116</v>
      </c>
      <c r="D4" t="s">
        <v>47</v>
      </c>
      <c r="E4">
        <v>54</v>
      </c>
      <c r="F4" t="s">
        <v>47</v>
      </c>
      <c r="G4">
        <v>54</v>
      </c>
      <c r="K4">
        <v>5.7937903846908183</v>
      </c>
      <c r="L4">
        <v>4.9542425094393252</v>
      </c>
      <c r="N4" t="s">
        <v>47</v>
      </c>
      <c r="O4">
        <v>51</v>
      </c>
      <c r="P4" t="s">
        <v>47</v>
      </c>
      <c r="Q4">
        <v>51</v>
      </c>
      <c r="U4">
        <v>5.7937903846908183</v>
      </c>
      <c r="V4">
        <v>2.5</v>
      </c>
      <c r="AE4">
        <v>4.6748611407378116</v>
      </c>
      <c r="AF4">
        <v>2.5</v>
      </c>
    </row>
    <row r="5" spans="1:32" x14ac:dyDescent="0.25">
      <c r="A5">
        <v>6.5263392773898437</v>
      </c>
      <c r="B5">
        <v>5.4653828514484184</v>
      </c>
      <c r="D5" t="s">
        <v>48</v>
      </c>
      <c r="E5" s="9">
        <v>2021344</v>
      </c>
      <c r="F5" t="s">
        <v>48</v>
      </c>
      <c r="G5" s="9">
        <v>2482250</v>
      </c>
      <c r="K5">
        <v>6.5263392773898437</v>
      </c>
      <c r="L5">
        <v>6.3530606417810533</v>
      </c>
      <c r="N5" t="s">
        <v>48</v>
      </c>
      <c r="O5" t="s">
        <v>81</v>
      </c>
      <c r="P5" t="s">
        <v>48</v>
      </c>
      <c r="Q5" t="s">
        <v>82</v>
      </c>
      <c r="U5">
        <v>6.5263392773898437</v>
      </c>
      <c r="V5">
        <v>10.199999999999999</v>
      </c>
      <c r="Y5" s="9"/>
      <c r="AA5" s="9"/>
      <c r="AE5">
        <v>5.4653828514484184</v>
      </c>
      <c r="AF5">
        <v>10.199999999999999</v>
      </c>
    </row>
    <row r="6" spans="1:32" x14ac:dyDescent="0.25">
      <c r="A6">
        <v>5.653212513775344</v>
      </c>
      <c r="B6">
        <v>5.0453229787866576</v>
      </c>
      <c r="D6" t="s">
        <v>49</v>
      </c>
      <c r="E6" t="s">
        <v>50</v>
      </c>
      <c r="F6" t="s">
        <v>49</v>
      </c>
      <c r="G6" t="s">
        <v>51</v>
      </c>
      <c r="K6">
        <v>5.653212513775344</v>
      </c>
      <c r="L6">
        <v>5.3053449194806799</v>
      </c>
      <c r="N6" t="s">
        <v>49</v>
      </c>
      <c r="O6" t="s">
        <v>83</v>
      </c>
      <c r="P6" t="s">
        <v>49</v>
      </c>
      <c r="Q6" t="s">
        <v>84</v>
      </c>
      <c r="U6">
        <v>5.5428254269591797</v>
      </c>
      <c r="V6">
        <v>5.68</v>
      </c>
      <c r="AE6">
        <v>4.6599162000698504</v>
      </c>
      <c r="AF6">
        <v>5.68</v>
      </c>
    </row>
    <row r="7" spans="1:32" x14ac:dyDescent="0.25">
      <c r="A7">
        <v>5.5428254269591797</v>
      </c>
      <c r="B7">
        <v>4.6599162000698504</v>
      </c>
      <c r="D7" t="s">
        <v>52</v>
      </c>
      <c r="E7" s="9">
        <v>1354687</v>
      </c>
      <c r="F7" t="s">
        <v>52</v>
      </c>
      <c r="G7" s="9">
        <v>746954</v>
      </c>
      <c r="K7">
        <v>5.5428254269591797</v>
      </c>
      <c r="L7">
        <v>5.4916837928472724</v>
      </c>
      <c r="N7" t="s">
        <v>52</v>
      </c>
      <c r="O7" s="9">
        <v>1677196</v>
      </c>
      <c r="P7" t="s">
        <v>52</v>
      </c>
      <c r="Q7" s="9">
        <v>610687</v>
      </c>
      <c r="U7">
        <v>5.8662873390841952</v>
      </c>
      <c r="V7">
        <v>1.92</v>
      </c>
      <c r="AE7">
        <v>3.3159703454569178</v>
      </c>
      <c r="AF7">
        <v>1.92</v>
      </c>
    </row>
    <row r="8" spans="1:32" x14ac:dyDescent="0.25">
      <c r="A8">
        <v>5.8662873390841952</v>
      </c>
      <c r="B8">
        <v>3.3159703454569178</v>
      </c>
      <c r="K8">
        <v>5.8662873390841952</v>
      </c>
      <c r="L8">
        <v>5.7767142562008269</v>
      </c>
      <c r="U8">
        <v>4.5118833609788744</v>
      </c>
      <c r="V8">
        <v>17</v>
      </c>
      <c r="AE8">
        <v>4.4785664955938431</v>
      </c>
      <c r="AF8">
        <v>17</v>
      </c>
    </row>
    <row r="9" spans="1:32" x14ac:dyDescent="0.25">
      <c r="A9">
        <v>4.5118833609788744</v>
      </c>
      <c r="B9">
        <v>4.4785664955938431</v>
      </c>
      <c r="D9" t="s">
        <v>53</v>
      </c>
      <c r="E9" t="s">
        <v>54</v>
      </c>
      <c r="K9">
        <v>4.5118833609788744</v>
      </c>
      <c r="L9">
        <v>4.86562505228882</v>
      </c>
      <c r="N9" t="s">
        <v>53</v>
      </c>
      <c r="O9" t="s">
        <v>85</v>
      </c>
      <c r="U9">
        <v>3.6232492903979003</v>
      </c>
      <c r="V9">
        <v>4.8600000000000003</v>
      </c>
      <c r="Y9" s="9"/>
      <c r="AE9">
        <v>0</v>
      </c>
      <c r="AF9">
        <v>4.8600000000000003</v>
      </c>
    </row>
    <row r="10" spans="1:32" x14ac:dyDescent="0.25">
      <c r="A10">
        <v>3.6232492903979003</v>
      </c>
      <c r="B10">
        <v>0</v>
      </c>
      <c r="D10" t="s">
        <v>55</v>
      </c>
      <c r="E10" t="s">
        <v>56</v>
      </c>
      <c r="K10">
        <v>3.6232492903979003</v>
      </c>
      <c r="L10">
        <v>5.7696165652920266</v>
      </c>
      <c r="N10" t="s">
        <v>55</v>
      </c>
      <c r="O10" t="s">
        <v>86</v>
      </c>
      <c r="U10">
        <v>4.0934216851622347</v>
      </c>
      <c r="V10">
        <v>3</v>
      </c>
      <c r="AE10">
        <v>2.6711728427150834</v>
      </c>
      <c r="AF10">
        <v>3</v>
      </c>
    </row>
    <row r="11" spans="1:32" x14ac:dyDescent="0.25">
      <c r="A11">
        <v>4.0934216851622347</v>
      </c>
      <c r="B11">
        <v>2.6711728427150834</v>
      </c>
      <c r="D11" t="s">
        <v>57</v>
      </c>
      <c r="E11" t="s">
        <v>58</v>
      </c>
      <c r="K11">
        <v>4.0934216851622347</v>
      </c>
      <c r="L11">
        <v>3.5927317663939622</v>
      </c>
      <c r="N11" t="s">
        <v>57</v>
      </c>
      <c r="O11" t="s">
        <v>87</v>
      </c>
      <c r="U11">
        <v>3.7193312869837265</v>
      </c>
      <c r="V11">
        <v>0.9</v>
      </c>
      <c r="AE11">
        <v>0</v>
      </c>
      <c r="AF11">
        <v>0.9</v>
      </c>
    </row>
    <row r="12" spans="1:32" x14ac:dyDescent="0.25">
      <c r="A12">
        <v>3.7193312869837265</v>
      </c>
      <c r="B12">
        <v>0</v>
      </c>
      <c r="K12">
        <v>3.7193312869837265</v>
      </c>
      <c r="L12">
        <v>4.8083595397120975</v>
      </c>
      <c r="U12">
        <v>5.9278834103307068</v>
      </c>
      <c r="V12">
        <v>4.8</v>
      </c>
      <c r="AE12">
        <v>4.1635191625698784</v>
      </c>
      <c r="AF12">
        <v>4.8</v>
      </c>
    </row>
    <row r="13" spans="1:32" x14ac:dyDescent="0.25">
      <c r="A13">
        <v>5.9278834103307068</v>
      </c>
      <c r="B13">
        <v>4.1635191625698784</v>
      </c>
      <c r="D13" t="s">
        <v>59</v>
      </c>
      <c r="E13" s="9">
        <v>141045</v>
      </c>
      <c r="F13" t="s">
        <v>60</v>
      </c>
      <c r="G13" t="s">
        <v>61</v>
      </c>
      <c r="H13" t="s">
        <v>62</v>
      </c>
      <c r="I13" s="9">
        <v>2894914</v>
      </c>
      <c r="K13">
        <v>5.9278834103307068</v>
      </c>
      <c r="L13">
        <v>5.4334321847083293</v>
      </c>
      <c r="N13" t="s">
        <v>59</v>
      </c>
      <c r="O13" s="9">
        <v>823624</v>
      </c>
      <c r="P13" t="s">
        <v>60</v>
      </c>
      <c r="Q13" t="s">
        <v>88</v>
      </c>
      <c r="R13" t="s">
        <v>62</v>
      </c>
      <c r="S13" t="s">
        <v>89</v>
      </c>
      <c r="U13">
        <v>4.3673559210260189</v>
      </c>
      <c r="V13">
        <v>8.6999999999999993</v>
      </c>
      <c r="Y13" s="9"/>
      <c r="AE13">
        <v>3.8964711004792774</v>
      </c>
      <c r="AF13">
        <v>8.6999999999999993</v>
      </c>
    </row>
    <row r="14" spans="1:32" x14ac:dyDescent="0.25">
      <c r="A14">
        <v>4.3673559210260189</v>
      </c>
      <c r="B14">
        <v>3.8964711004792774</v>
      </c>
      <c r="D14" t="s">
        <v>63</v>
      </c>
      <c r="E14" s="9">
        <v>141045</v>
      </c>
      <c r="F14" t="s">
        <v>60</v>
      </c>
      <c r="G14" t="s">
        <v>64</v>
      </c>
      <c r="K14">
        <v>4.3673559210260189</v>
      </c>
      <c r="L14">
        <v>4.2502979923398643</v>
      </c>
      <c r="N14" t="s">
        <v>63</v>
      </c>
      <c r="O14" s="9">
        <v>823624</v>
      </c>
      <c r="P14" t="s">
        <v>60</v>
      </c>
      <c r="Q14" t="s">
        <v>90</v>
      </c>
      <c r="U14">
        <v>5.5705429398818973</v>
      </c>
      <c r="V14">
        <v>14.25</v>
      </c>
      <c r="Y14" s="9"/>
      <c r="AE14">
        <v>4.9296028232604847</v>
      </c>
      <c r="AF14">
        <v>14.25</v>
      </c>
    </row>
    <row r="15" spans="1:32" x14ac:dyDescent="0.25">
      <c r="A15">
        <v>5.5705429398818973</v>
      </c>
      <c r="B15">
        <v>4.9296028232604847</v>
      </c>
      <c r="D15" t="s">
        <v>65</v>
      </c>
      <c r="E15" t="s">
        <v>60</v>
      </c>
      <c r="F15" t="s">
        <v>66</v>
      </c>
      <c r="K15">
        <v>5.5705429398818973</v>
      </c>
      <c r="L15">
        <v>5.4167686136342832</v>
      </c>
      <c r="N15" t="s">
        <v>65</v>
      </c>
      <c r="O15" t="s">
        <v>60</v>
      </c>
      <c r="P15" t="s">
        <v>91</v>
      </c>
      <c r="U15">
        <v>4.2479732663618064</v>
      </c>
      <c r="V15">
        <v>6.1</v>
      </c>
      <c r="AE15">
        <v>4.452261904093934</v>
      </c>
      <c r="AF15">
        <v>6.1</v>
      </c>
    </row>
    <row r="16" spans="1:32" x14ac:dyDescent="0.25">
      <c r="A16">
        <v>4.2479732663618064</v>
      </c>
      <c r="B16">
        <v>4.452261904093934</v>
      </c>
      <c r="K16">
        <v>4.2479732663618064</v>
      </c>
      <c r="L16">
        <v>5.8412449367798116</v>
      </c>
      <c r="U16">
        <v>5.9508514588885468</v>
      </c>
      <c r="V16">
        <v>3.6</v>
      </c>
      <c r="AE16">
        <v>4.6462174200110669</v>
      </c>
      <c r="AF16">
        <v>3.6</v>
      </c>
    </row>
    <row r="17" spans="1:32" x14ac:dyDescent="0.25">
      <c r="A17">
        <v>5.9508514588885468</v>
      </c>
      <c r="B17">
        <v>4.6462174200110669</v>
      </c>
      <c r="K17">
        <v>5.9508514588885468</v>
      </c>
      <c r="L17">
        <v>5.2308089810326877</v>
      </c>
      <c r="U17">
        <v>5.2988530764097064</v>
      </c>
      <c r="V17">
        <v>0.79</v>
      </c>
      <c r="AE17">
        <v>2.7226339225338121</v>
      </c>
      <c r="AF17">
        <v>0.79</v>
      </c>
    </row>
    <row r="18" spans="1:32" x14ac:dyDescent="0.25">
      <c r="A18">
        <v>5.2988530764097064</v>
      </c>
      <c r="B18">
        <v>2.7226339225338121</v>
      </c>
      <c r="K18">
        <v>5.2988530764097064</v>
      </c>
      <c r="L18">
        <v>5.3914326717402865</v>
      </c>
      <c r="U18">
        <v>4.9781805169374138</v>
      </c>
      <c r="V18">
        <v>3.1</v>
      </c>
      <c r="AE18">
        <v>4.9065720609521977</v>
      </c>
      <c r="AF18">
        <v>3.1</v>
      </c>
    </row>
    <row r="19" spans="1:32" x14ac:dyDescent="0.25">
      <c r="A19">
        <v>4.9781805169374138</v>
      </c>
      <c r="B19">
        <v>4.9065720609521977</v>
      </c>
      <c r="K19">
        <v>4.9781805169374138</v>
      </c>
      <c r="L19">
        <v>3.9459607035775686</v>
      </c>
      <c r="U19">
        <v>6.7693773260761381</v>
      </c>
      <c r="V19">
        <v>17.75</v>
      </c>
      <c r="AE19">
        <v>4.9632871560873273</v>
      </c>
      <c r="AF19">
        <v>17.75</v>
      </c>
    </row>
    <row r="20" spans="1:32" x14ac:dyDescent="0.25">
      <c r="A20">
        <v>6.7693773260761381</v>
      </c>
      <c r="B20">
        <v>4.9632871560873273</v>
      </c>
      <c r="K20">
        <v>6.7693773260761381</v>
      </c>
      <c r="L20">
        <v>3.0755469613925306</v>
      </c>
      <c r="U20">
        <v>5.7937903846908183</v>
      </c>
      <c r="V20">
        <v>2.5</v>
      </c>
      <c r="AE20">
        <v>4.6748611407378116</v>
      </c>
      <c r="AF20">
        <v>2.5</v>
      </c>
    </row>
    <row r="21" spans="1:32" x14ac:dyDescent="0.25">
      <c r="A21">
        <v>5.7937903846908183</v>
      </c>
      <c r="B21">
        <v>4.6748611407378116</v>
      </c>
      <c r="K21">
        <v>5.7937903846908183</v>
      </c>
      <c r="L21">
        <v>4.9542425094393252</v>
      </c>
      <c r="U21">
        <v>6.5263392773898437</v>
      </c>
      <c r="V21">
        <v>10.199999999999999</v>
      </c>
      <c r="AE21">
        <v>5.4653828514484184</v>
      </c>
      <c r="AF21">
        <v>10.199999999999999</v>
      </c>
    </row>
    <row r="22" spans="1:32" x14ac:dyDescent="0.25">
      <c r="A22">
        <v>6.5263392773898437</v>
      </c>
      <c r="B22">
        <v>5.4653828514484184</v>
      </c>
      <c r="K22">
        <v>6.5263392773898437</v>
      </c>
      <c r="L22">
        <v>6.3530606417810533</v>
      </c>
      <c r="U22">
        <v>4.5118833609788744</v>
      </c>
      <c r="V22">
        <v>17</v>
      </c>
      <c r="AE22">
        <v>4.4785664955938431</v>
      </c>
      <c r="AF22">
        <v>17</v>
      </c>
    </row>
    <row r="23" spans="1:32" x14ac:dyDescent="0.25">
      <c r="A23">
        <v>5.653212513775344</v>
      </c>
      <c r="B23">
        <v>5.0453229787866576</v>
      </c>
      <c r="K23">
        <v>5.653212513775344</v>
      </c>
      <c r="L23">
        <v>5.3053449194806799</v>
      </c>
      <c r="U23">
        <v>3.6232492903979003</v>
      </c>
      <c r="V23">
        <v>4.8600000000000003</v>
      </c>
      <c r="AE23">
        <v>0</v>
      </c>
      <c r="AF23">
        <v>4.8600000000000003</v>
      </c>
    </row>
    <row r="24" spans="1:32" x14ac:dyDescent="0.25">
      <c r="A24">
        <v>4.5118833609788744</v>
      </c>
      <c r="B24">
        <v>4.4785664955938431</v>
      </c>
      <c r="K24">
        <v>4.5118833609788744</v>
      </c>
      <c r="L24">
        <v>4.86562505228882</v>
      </c>
      <c r="U24">
        <v>5.9278834103307068</v>
      </c>
      <c r="V24">
        <v>4.8</v>
      </c>
      <c r="AE24">
        <v>4.1635191625698784</v>
      </c>
      <c r="AF24">
        <v>4.8</v>
      </c>
    </row>
    <row r="25" spans="1:32" x14ac:dyDescent="0.25">
      <c r="A25">
        <v>3.6232492903979003</v>
      </c>
      <c r="B25">
        <v>0</v>
      </c>
      <c r="K25">
        <v>3.6232492903979003</v>
      </c>
      <c r="L25">
        <v>5.7696165652920266</v>
      </c>
      <c r="U25">
        <v>5.5705429398818973</v>
      </c>
      <c r="V25">
        <v>14.25</v>
      </c>
      <c r="AE25">
        <v>4.9296028232604847</v>
      </c>
      <c r="AF25">
        <v>14.25</v>
      </c>
    </row>
    <row r="26" spans="1:32" x14ac:dyDescent="0.25">
      <c r="A26">
        <v>5.9278834103307068</v>
      </c>
      <c r="B26">
        <v>4.1635191625698784</v>
      </c>
      <c r="K26">
        <v>5.9278834103307068</v>
      </c>
      <c r="L26">
        <v>5.4334321847083293</v>
      </c>
      <c r="U26">
        <v>4.2479732663618064</v>
      </c>
      <c r="V26">
        <v>6.1</v>
      </c>
      <c r="AE26">
        <v>4.452261904093934</v>
      </c>
      <c r="AF26">
        <v>6.1</v>
      </c>
    </row>
    <row r="27" spans="1:32" x14ac:dyDescent="0.25">
      <c r="A27">
        <v>5.5705429398818973</v>
      </c>
      <c r="B27">
        <v>4.9296028232604847</v>
      </c>
      <c r="K27">
        <v>5.5705429398818973</v>
      </c>
      <c r="L27">
        <v>5.4167686136342832</v>
      </c>
      <c r="U27">
        <v>5.9508514588885468</v>
      </c>
      <c r="V27">
        <v>3.6</v>
      </c>
      <c r="AE27">
        <v>4.6462174200110669</v>
      </c>
      <c r="AF27">
        <v>3.6</v>
      </c>
    </row>
    <row r="28" spans="1:32" x14ac:dyDescent="0.25">
      <c r="A28">
        <v>4.2479732663618064</v>
      </c>
      <c r="B28">
        <v>4.452261904093934</v>
      </c>
      <c r="K28">
        <v>4.2479732663618064</v>
      </c>
      <c r="L28">
        <v>5.8412449367798116</v>
      </c>
      <c r="U28">
        <v>5.2988530764097064</v>
      </c>
      <c r="V28">
        <v>0.79</v>
      </c>
      <c r="AE28">
        <v>2.7226339225338121</v>
      </c>
      <c r="AF28">
        <v>0.79</v>
      </c>
    </row>
    <row r="29" spans="1:32" x14ac:dyDescent="0.25">
      <c r="A29">
        <v>5.9508514588885468</v>
      </c>
      <c r="B29">
        <v>4.6462174200110669</v>
      </c>
      <c r="K29">
        <v>5.9508514588885468</v>
      </c>
      <c r="L29">
        <v>5.2308089810326877</v>
      </c>
      <c r="U29">
        <v>4.7831886910752575</v>
      </c>
      <c r="V29">
        <v>28.3</v>
      </c>
      <c r="AE29">
        <v>3.5704261783589728</v>
      </c>
      <c r="AF29">
        <v>28.3</v>
      </c>
    </row>
    <row r="30" spans="1:32" x14ac:dyDescent="0.25">
      <c r="A30">
        <v>5.2988530764097064</v>
      </c>
      <c r="B30">
        <v>2.7226339225338121</v>
      </c>
      <c r="K30">
        <v>5.2988530764097064</v>
      </c>
      <c r="L30">
        <v>5.3914326717402865</v>
      </c>
    </row>
    <row r="31" spans="1:32" x14ac:dyDescent="0.25">
      <c r="A31">
        <v>4.7831886910752575</v>
      </c>
      <c r="B31">
        <v>3.5704261783589728</v>
      </c>
      <c r="K31">
        <v>4.7831886910752575</v>
      </c>
      <c r="L31">
        <v>6.2996526203047916</v>
      </c>
    </row>
    <row r="32" spans="1:32" x14ac:dyDescent="0.25">
      <c r="A32">
        <v>5.7754713641350071</v>
      </c>
      <c r="B32">
        <v>3.6578204560156973</v>
      </c>
      <c r="K32">
        <v>5.7754713641350071</v>
      </c>
      <c r="L32">
        <v>6.4555563674228225</v>
      </c>
    </row>
    <row r="33" spans="1:12" x14ac:dyDescent="0.25">
      <c r="A33">
        <v>5.4313637641589869</v>
      </c>
      <c r="B33">
        <v>3.8512583487190755</v>
      </c>
      <c r="K33">
        <v>5.4313637641589869</v>
      </c>
      <c r="L33">
        <v>6.0017972950955105</v>
      </c>
    </row>
    <row r="34" spans="1:12" x14ac:dyDescent="0.25">
      <c r="A34">
        <v>3.6989700043360187</v>
      </c>
      <c r="B34">
        <v>4.2552725051033065</v>
      </c>
      <c r="K34">
        <v>3.6989700043360187</v>
      </c>
      <c r="L34">
        <v>0.6020599913279624</v>
      </c>
    </row>
    <row r="35" spans="1:12" x14ac:dyDescent="0.25">
      <c r="A35">
        <v>4.8353417278283422</v>
      </c>
      <c r="B35">
        <v>2.8419848045901137</v>
      </c>
      <c r="K35">
        <v>4.8353417278283422</v>
      </c>
      <c r="L35">
        <v>5.9688195130760997</v>
      </c>
    </row>
    <row r="36" spans="1:12" x14ac:dyDescent="0.25">
      <c r="A36">
        <v>4.8353417278283422</v>
      </c>
      <c r="B36">
        <v>2.8419848045901137</v>
      </c>
      <c r="K36">
        <v>4.8353417278283422</v>
      </c>
      <c r="L36">
        <v>5.9688195130760997</v>
      </c>
    </row>
    <row r="37" spans="1:12" x14ac:dyDescent="0.25">
      <c r="A37">
        <v>5.10210082486359</v>
      </c>
      <c r="B37">
        <v>5.0431146006008563</v>
      </c>
      <c r="K37">
        <v>4.5297254306108163</v>
      </c>
      <c r="L37">
        <v>6.0528447071053399</v>
      </c>
    </row>
    <row r="38" spans="1:12" x14ac:dyDescent="0.25">
      <c r="A38">
        <v>5.10210082486359</v>
      </c>
      <c r="B38">
        <v>5.0431146006008563</v>
      </c>
      <c r="K38">
        <v>4.5297254306108163</v>
      </c>
      <c r="L38">
        <v>6.0528447071053399</v>
      </c>
    </row>
    <row r="39" spans="1:12" x14ac:dyDescent="0.25">
      <c r="A39">
        <v>4.5297254306108163</v>
      </c>
      <c r="B39">
        <v>2.7715874808812555</v>
      </c>
      <c r="K39">
        <v>5.1102832394161606</v>
      </c>
      <c r="L39">
        <v>5.6252342297457494</v>
      </c>
    </row>
    <row r="40" spans="1:12" x14ac:dyDescent="0.25">
      <c r="A40">
        <v>4.5297254306108163</v>
      </c>
      <c r="B40">
        <v>2.7715874808812555</v>
      </c>
      <c r="K40">
        <v>4.3037143086537109</v>
      </c>
      <c r="L40">
        <v>4.0805543389887715</v>
      </c>
    </row>
    <row r="41" spans="1:12" x14ac:dyDescent="0.25">
      <c r="A41">
        <v>5.1102832394161606</v>
      </c>
      <c r="B41">
        <v>0</v>
      </c>
      <c r="K41">
        <v>4.5789255894587679</v>
      </c>
      <c r="L41">
        <v>6.4677032404276291</v>
      </c>
    </row>
    <row r="42" spans="1:12" x14ac:dyDescent="0.25">
      <c r="A42">
        <v>4.3037143086537109</v>
      </c>
      <c r="B42">
        <v>2.3263358609287512</v>
      </c>
      <c r="K42">
        <v>4.8623758993895052</v>
      </c>
      <c r="L42">
        <v>5.5824963046287532</v>
      </c>
    </row>
    <row r="43" spans="1:12" x14ac:dyDescent="0.25">
      <c r="A43">
        <v>4.5789255894587679</v>
      </c>
      <c r="B43">
        <v>4.5725928210962863</v>
      </c>
      <c r="K43">
        <v>0</v>
      </c>
      <c r="L43">
        <v>5.5051499783199063</v>
      </c>
    </row>
    <row r="44" spans="1:12" x14ac:dyDescent="0.25">
      <c r="A44">
        <v>4.8623758993895052</v>
      </c>
      <c r="B44">
        <v>0</v>
      </c>
      <c r="K44">
        <v>4.1779114760940095</v>
      </c>
      <c r="L44">
        <v>4.5259384040734361</v>
      </c>
    </row>
    <row r="45" spans="1:12" x14ac:dyDescent="0.25">
      <c r="A45">
        <v>4.7633830642235964</v>
      </c>
      <c r="B45">
        <v>4.4387321628109433</v>
      </c>
      <c r="K45">
        <v>4.1779114760940095</v>
      </c>
      <c r="L45">
        <v>4.5259384040734361</v>
      </c>
    </row>
    <row r="46" spans="1:12" x14ac:dyDescent="0.25">
      <c r="A46">
        <v>0</v>
      </c>
      <c r="B46">
        <v>4.4880286854829441</v>
      </c>
      <c r="K46">
        <v>4.2848591767337636</v>
      </c>
      <c r="L46">
        <v>3.0269416279590295</v>
      </c>
    </row>
    <row r="47" spans="1:12" x14ac:dyDescent="0.25">
      <c r="A47">
        <v>4.1779114760940095</v>
      </c>
      <c r="B47">
        <v>5.177608635879186</v>
      </c>
      <c r="K47">
        <v>4.2848591767337636</v>
      </c>
      <c r="L47">
        <v>3.0269416279590295</v>
      </c>
    </row>
    <row r="48" spans="1:12" x14ac:dyDescent="0.25">
      <c r="A48">
        <v>4.1779114760940095</v>
      </c>
      <c r="B48">
        <v>5.177608635879186</v>
      </c>
      <c r="K48">
        <v>4.4376713047707286</v>
      </c>
      <c r="L48">
        <v>2.8027737252919755</v>
      </c>
    </row>
    <row r="49" spans="1:12" x14ac:dyDescent="0.25">
      <c r="A49">
        <v>4.2848591767337636</v>
      </c>
      <c r="B49">
        <v>3.1972805581256192</v>
      </c>
      <c r="K49">
        <v>4.4376713047707286</v>
      </c>
      <c r="L49">
        <v>2.8027737252919755</v>
      </c>
    </row>
    <row r="50" spans="1:12" x14ac:dyDescent="0.25">
      <c r="A50">
        <v>4.2848591767337636</v>
      </c>
      <c r="B50">
        <v>3.1972805581256192</v>
      </c>
      <c r="K50">
        <v>3.2808059283936668</v>
      </c>
      <c r="L50">
        <v>5.1317790093691871</v>
      </c>
    </row>
    <row r="51" spans="1:12" x14ac:dyDescent="0.25">
      <c r="A51">
        <v>4.4376713047707286</v>
      </c>
      <c r="B51">
        <v>5.9408809003034158</v>
      </c>
      <c r="K51">
        <v>3.2808059283936668</v>
      </c>
      <c r="L51">
        <v>5.1317790093691871</v>
      </c>
    </row>
    <row r="52" spans="1:12" x14ac:dyDescent="0.25">
      <c r="A52">
        <v>4.4376713047707286</v>
      </c>
      <c r="B52">
        <v>5.9408809003034158</v>
      </c>
      <c r="K52">
        <v>4.997582952095966</v>
      </c>
      <c r="L52">
        <v>6.0260427210051386</v>
      </c>
    </row>
    <row r="53" spans="1:12" x14ac:dyDescent="0.25">
      <c r="A53">
        <v>3.2808059283936668</v>
      </c>
      <c r="B53">
        <v>3.7307015442818452</v>
      </c>
      <c r="K53">
        <v>4.997582952095966</v>
      </c>
      <c r="L53">
        <v>6.0260427210051386</v>
      </c>
    </row>
    <row r="54" spans="1:12" x14ac:dyDescent="0.25">
      <c r="A54">
        <v>3.2808059283936668</v>
      </c>
      <c r="B54">
        <v>3.7307015442818452</v>
      </c>
      <c r="K54">
        <v>0</v>
      </c>
      <c r="L54">
        <v>4.9505936264050332</v>
      </c>
    </row>
    <row r="55" spans="1:12" x14ac:dyDescent="0.25">
      <c r="A55">
        <v>4.997582952095966</v>
      </c>
      <c r="B55">
        <v>5.6525886119890396</v>
      </c>
    </row>
    <row r="56" spans="1:12" x14ac:dyDescent="0.25">
      <c r="A56">
        <v>4.997582952095966</v>
      </c>
      <c r="B56">
        <v>5.6525886119890396</v>
      </c>
    </row>
    <row r="57" spans="1:12" x14ac:dyDescent="0.25">
      <c r="A57">
        <v>0</v>
      </c>
      <c r="B57">
        <v>3.5177235948337358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i d = " 9 8 8 5 4 c f e - d 9 1 6 - 4 6 1 f - 8 a 9 e - c d a 8 f 0 0 8 1 c 6 c "   s q m i d = " d b e 0 8 b f 8 - c 2 1 8 - 4 6 4 3 - a f 5 6 - 7 f 2 8 a a c 3 3 4 5 b "   x m l n s = " h t t p : / / s c h e m a s . m i c r o s o f t . c o m / D a t a M a s h u p " > A A A A A I 4 L A A B Q S w M E F A A C A A g A G 2 C N V j F B 5 S S q A A A A + g A A A B I A H A B D b 2 5 m a W c v U G F j a 2 F n Z S 5 4 b W w g o h g A K K A U A A A A A A A A A A A A A A A A A A A A A A A A A A A A h Y 9 B D o I w F E S v Q r r n t 4 V g h H z K w q 0 k R q N x 2 0 C F R i i G F u F u L j y S V 9 B E M e 7 c z b y 8 x c z j d s d s a h v v q n q r O 5 M S D o x 4 y h R d q U 2 V k s G d / C X J B G 5 k c Z a V 8 l 6 y s c l k y 5 T U z l 0 S S s d x h D G E r q 9 o w B i n x 3 y 9 K 2 r V S v K V 9 X / Z 1 8 Y 6 a Q p F B B 7 e Y 0 Q A U Q w R D y M I G E c 6 Y 8 y 1 m T O H C M I g X g B D + o N x N T R u 6 J X o B 3 + 7 R z p X p J 8 f 4 g l Q S w M E F A A C A A g A G 2 C N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t g j V Z 5 b c I a g g g A A J c y A A A T A B w A R m 9 y b X V s Y X M v U 2 V j d G l v b j E u b S C i G A A o o B Q A A A A A A A A A A A A A A A A A A A A A A A A A A A D t W u 1 u 0 1 Y Y / l + J e z g y Q m o 1 E 7 D z s S H G E G u L x j a x j Z T x o 4 q m 0 B 7 U C M d m j j O K o k 5 8 i U 0 r E x N C G 9 o G j L E L a F k 7 s g L l F o 5 v Y V e y 9 5 z j 2 K / t + C s J b D + K V M V 2 j s / z v O 9 5 v 0 O H L j k t y y R 1 + a k d 3 T e 1 b 6 q z 0 r T p M m H 3 2 A Z 7 y V 6 6 6 2 y b H C M G d f Z N E f j H 7 r v X 3 O t s 1 / 0 G v u 2 z H f j u s O p 9 9 Y j t s u f u b f Y M P p + y D V i 2 z e / d a 2 w H 7 u 5 o s P a k Z S x T u 3 S y Z d D O 9 P z q E j V K s 1 3 b p q Z z z r I v n r e s i 9 M z v c X T z T Y 9 p r B H 7 g 3 3 u n t b a a w t z l q m A 4 s a i 4 O H j V 6 U y d q M x 2 O / w h 7 D k q v A Y o f 1 i X u N s F d w 1 2 c v g M 9 L 8 c f F e k H c m / C Q E 5 S L X 1 Q U Y L j Q P G / Q U p 0 a o J Q z 1 u X O d K Z Y K q H N p R V i W g 5 Z o K t O q e 4 0 b a d z r u W s T A t J G i p R v l Z m E L 1 7 s N M m 6 P c p e 8 7 p A L 8 U i D 7 7 m / D 1 7 n f w c M e 9 H p A 8 s b w 8 a x n d t j k 9 h s h A L k t C x Z N Q n p d / U P 6 h q M T s G o Z K H L t L s Z i / g Y j P Y M N t w H o p j m 0 d Z H G / F 1 I L Z u 7 1 T K s J x J 1 f v d Q 0 l 8 V 1 I P Z 4 q s w n f E / h x 8 g X z z W d J v / 8 q G U u K 2 u D b 0 p a / L u x j X G o L U 5 M q d 6 J S g M t a Q 0 A U 9 g v r M 9 d S g v Z 6 m j s t S T 6 I y r D 4 7 v I l S v I 1 l c o d Z S x e e q T 5 a k N i M Y C w f w q u E o H o i y P B q V V o x M O C O 5 V 9 w b 7 E z b b J n C x B W f 8 3 I e B R y L Q w a N N 9 5 a 7 H q U s n W E M 1 r q i 9 q T 5 + m b L z Y w b C / B a B + y + S A J p b l h I g M B b e o r c Q 3 i Q v N S D y 3 J w W Q k u q 8 F l L b h 8 O 7 h 8 J 7 g 8 E l x q h 9 E 1 w t M Q o I Y Q N Q S p I U w N g W o I V U O w G s L V E a 6 O 5 U S 4 O s L V E a 6 O c H W E q y N c H e H q C L e M c M s I t 4 w V j H D L C L e M c M s I t 4 x w y w i 3 j H A r C L e C c C s I t 4 J P F u F W E G 4 F 4 V Y Q b g X h V h B u F e F W E W 4 V 4 V Y R b h W b F M K t I t w q w q 0 i 3 C r C r S H c G s K t I d w a w q 0 h 3 B q 2 5 Z r M K H s O s e c Q e w 7 h O Y S f j 3 6 A X L I B m Y z n s W f u u p + N P r W t t u X Q D 2 g T + g o o 1 m N 5 S y W L 3 p o T h l F f a h p N u 3 O M V 6 q N p L 0 1 f / M F u 2 l 2 L l h 2 W x K C 7 S N L 1 V 5 P Y X + w + + w h 0 B Y 5 f 8 F u t a E S v n K J E g f u 1 w I J f o c X N y E F 9 t 1 b b A M g I t U 0 b 4 l K X k U 9 b m u k A S q u y X u i b g r K J p X w b c I 1 H + z E c 3 I j K E p 4 D f k U 1 P g t S u R Q U G 5 A m u e p n B e W U G c o i U c R E j j 7 G E Y u X 8 p J N V x O A f x a m N 1 l D x r k 3 f e E 6 g g U O S R 4 p B w / f l y J P u O 6 Y 6 9 C l d x 9 A A g T h u K c G + I r R D N i V w t g L W O U b + B K Y I a n 5 m A 9 y H L K d G q V E t 9 y D T c h D 6 H 0 u s q N 1 m / r B S / e B l 3 D P W X M 5 D N k K u A B s F P Y B 9 6 K u V 7 A 4 z T t O H T 5 Q 6 s l y s s M 9 q r P A T J o 3 J 3 x 1 0 o M U u U g 3 D 9 K H 9 M L z i d d h 9 o z + 6 Z a Z n 7 S e G 4 i O 7 R I 6 c w t R s m Y o u C B S 9 E W O p f R x e v 2 K A u I v H H t Q E X C 6 R M u k P C n 2 7 J M i T 1 E x / w k d w d z h r a t r y i y t f E F V j 1 f E M w 2 Z b f h W 6 h S p 1 + K B z u g 7 w f s Z 3 H 9 a O B m o I g N o Y p t + R x A 4 Z 7 U o 3 U P v L k h 4 J 6 G x H 4 k W G / 7 L i t a 7 x w q M C E Y I x V k a k / 4 3 D 1 B Y U O S 8 + / A 8 M A p u P 6 4 H P J w p E z Q 9 I d c M V m F e n a g K i R p i G 4 q Q S 9 s L D c d m p N r N t U 0 O Q W z i B 0 n h a 7 X E 0 A T K G Q G 0 i e g R 5 n B v N 1 8 l c P J 3 C J g Q a G x W M L M M C u s E k G t F A 4 K g 3 w 5 1 b o g e f I C p N k C S R c j g j S k o + 2 y V 3 z y p s w Q y 8 7 1 B t w V f M P D 6 M M b U 8 4 K N U l s G a F G h 4 r E j r T 4 k 5 A K n w v E 6 l 2 o F / q g v F B t c 4 Z e M p p L d N 6 2 L f v z p t G V t l X 0 F C B u 9 h J U q s S 9 U 7 w F I W l 7 y N n w O a d 0 w S 0 C H z x m b v E R H 7 i R G P X x Y J l u k 5 m y p 5 A N R l z v U 9 i W z l G j 1 W 5 B 4 p z + A i Q h y k y i 2 W a E N i 0 l M 0 x E J W p 6 4 o o o B V a I i h G k 9 0 B 5 a o g a h b C H P I E b e i G l B H + K 6 r 1 p D 7 b g u l S H a 7 s o P S 2 Z X y 7 p o E L 6 1 V v D b w 6 P T D Y 5 6 G n Z U T u f p G q i h a I q W B Q r g / Q j Q t 0 m 2 D k Y S G K 6 y X K N u I o j c S F N d O l W C X x 4 f A o T z s i X 4 o V o m u K / b m w B W o g / B x I 1 E d h k Y p 2 d L T k c / D 8 3 f w R f O w T J a 0 0 d W u 7 O z l W i 6 x K X D S m + i 1 a / w 3 d O n 1 f n V B N P L g n E + S E 9 n q u Q A w l p E t 6 W J z n 0 / R J 6 N 2 H B 8 C 1 z H H V S o T l r t c + 3 T D + k p j v g O K p P y R w o L Y D o d v f g m b O Q L R K T Y j H d q J 6 E 9 k B U H q n e v x J k J 4 i 8 5 L O u 5 d C 6 c 4 X b v m X S G T D N x 8 K 9 t m Q l q 4 x Y 0 G s p F X 3 O k x L h L E w m o Q T L a V n y K m c p z S c O 7 h 2 u S V F P J Z c P I 3 U B g 8 A 3 I C c M w e y 2 z 1 N b m A I 1 D 5 6 t K 5 M a p B S Q M l c O W Q t P B N K 4 Z Q 4 D v O D 0 u m Y B i R O V M f r / x + x e h Q h 9 P T 8 I B H Z V b l X J 3 7 z J S U C M 7 1 7 3 v 9 f 9 F + j + h x n w f z E C G M 7 j / z M H y P k f S u I z g f 3 D Z e N 9 + w y 0 6 7 J b T 1 o 0 t G v P b g S 5 o v 9 i W + 6 N o Y 0 g h P 8 X u L c f d l y j d f Y 5 l e R 1 z s 5 l S k 2 / O O m I 3 n l a k X q Z 0 H l r C Q c + I R X m M I y S N p J p y J H O a P Z R U E d 6 g o 4 K q z q P N v S R t F E u V 2 t H B s o Q N 0 M F n 1 S 5 W l i B a g 7 j l / 9 J D o o f g k a C s o j I d p u C p W y O A U P B 2 h U E j F B P 8 t C 7 4 l 1 f O W N O 7 m J e m z x W 4 D 9 U F R q F p Y z x F s P C N m J T v Q n N 9 C a i L D V 2 N m + s S 8 4 x 8 c u T G E R Y S G y N 8 7 x c 9 P B H 7 Z V D i u 4 r E x u d 5 u 2 Q 0 + e n E X a j V u d 6 S m z M N 0 O N h o t + y p B o g g P e Y k K q y o H U Y b Q X c g v S 0 8 e b P / M Z u S r P e b K 8 y u P x 4 u o 6 N J 6 6 C v + 8 l E + s 8 F x F S T W o 4 q P s k X 8 m k q 2 3 E h 2 d Z B M 6 + i 9 Q S w E C L Q A U A A I A C A A b Y I 1 W M U H l J K o A A A D 6 A A A A E g A A A A A A A A A A A A A A A A A A A A A A Q 2 9 u Z m l n L 1 B h Y 2 t h Z 2 U u e G 1 s U E s B A i 0 A F A A C A A g A G 2 C N V g / K 6 a u k A A A A 6 Q A A A B M A A A A A A A A A A A A A A A A A 9 g A A A F t D b 2 5 0 Z W 5 0 X 1 R 5 c G V z X S 5 4 b W x Q S w E C L Q A U A A I A C A A b Y I 1 W e W 3 C G o I I A A C X M g A A E w A A A A A A A A A A A A A A A A D n A Q A A R m 9 y b X V s Y X M v U 2 V j d G l v b j E u b V B L B Q Y A A A A A A w A D A M I A A A C 2 C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A b g A A A A A A A N 5 t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R W 5 0 c n k g V H l w Z T 0 i S X N U e X B l R G V 0 Z W N 0 a W 9 u R W 5 h Y m x l Z C I g V m F s d W U 9 I n N G Y W x z Z S I g L z 4 8 L 1 N 0 Y W J s Z U V u d H J p Z X M + P C 9 J d G V t P j x J d G V t P j x J d G V t T G 9 j Y X R p b 2 4 + P E l 0 Z W 1 U e X B l P k Z v c m 1 1 b G E 8 L 0 l 0 Z W 1 U e X B l P j x J d G V t U G F 0 a D 5 T Z W N 0 a W 9 u M S 8 l R D A l O T Q l R D A l Q j A l R D A l Q k Q l R D A l Q k Q l R D E l O E I l R D A l Q j U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9 C d 0 L D Q s t C 4 0 L P Q s N G G 0 L j R j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l F 1 Z X J 5 S U Q i I F Z h b H V l P S J z Z T A y M W J j M D U t O D E 3 N i 0 0 M z U y L W J k N m M t N j d i Z T M 3 Z G V l O T h l I i A v P j x F b n R y e S B U e X B l P S J B Z G R l Z F R v R G F 0 Y U 1 v Z G V s I i B W Y W x 1 Z T 0 i b D A i I C 8 + P E V u d H J 5 I F R 5 c G U 9 I l J l Y 2 9 2 Z X J 5 V G F y Z 2 V 0 U 2 h l Z X Q i I F Z h b H V l P S J z 0 J v Q u N G B 0 Y I 3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T G F z d F V w Z G F 0 Z W Q i I F Z h b H V l P S J k M j A y M y 0 w N C 0 x M l Q w O T o 0 N D o y M S 4 x M j A 0 N D M 4 W i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3 s m c X V v d D t r Z X l D b 2 x 1 b W 5 D b 3 V u d C Z x d W 9 0 O z o x L C Z x d W 9 0 O 2 t l e U N v b H V t b i Z x d W 9 0 O z o z L C Z x d W 9 0 O 2 9 0 a G V y S 2 V 5 Q 2 9 s d W 1 u S W R l b n R p d H k m c X V v d D s 6 J n F 1 b 3 Q 7 U 2 V j d G l v b j E v 0 J T Q s N C 9 0 L 3 R i 9 C 1 L 9 C Q 0 L 3 Q s N C 8 0 L 3 Q t d C 3 0 Y s x L n v Q p N C Y 0 J 4 s M n 0 m c X V v d D s s J n F 1 b 3 Q 7 S 2 V 5 Q 2 9 s d W 1 u Q 2 9 1 b n Q m c X V v d D s 6 M X 1 d L C Z x d W 9 0 O 2 N v b H V t b k l k Z W 5 0 a X R p Z X M m c X V v d D s 6 W y Z x d W 9 0 O 1 N l Y 3 R p b 2 4 x L 9 C U 0 L D Q v d C 9 0 Y v Q t S / Q o t C w 0 L H Q u 9 C 4 0 Y b Q s C 5 7 4 o S W I N C / 0 L 7 R g N G P 0 L T Q u t C + 0 L L R i 9 C 5 L D B 9 J n F 1 b 3 Q 7 L C Z x d W 9 0 O 1 N l Y 3 R p b 2 4 x L 9 C U 0 L D Q v d C 9 0 Y v Q t S / Q m N C 3 0 L z Q t d C 9 0 L X Q v d C 9 0 Y v Q u S D R g t C 4 0 L 8 z L n t J R C D Q v 9 C w 0 Y b Q u N C 1 0 L 3 R g t C w I N C j 0 J 7 Q p t C h L D F 9 J n F 1 b 3 Q 7 L C Z x d W 9 0 O 1 N l Y 3 R p b 2 4 x L 9 C U 0 L D Q v d C 9 0 Y v Q t S / Q o t C w 0 L H Q u 9 C 4 0 Y b Q s C 5 7 S U Q g 0 L / Q s N G G 0 L j Q t d C 9 0 Y L Q s C D Q p 9 C b 0 J E s M n 0 m c X V v d D s s J n F 1 b 3 Q 7 U 2 V j d G l v b j E v 0 J T Q s N C 9 0 L 3 R i 9 C 1 L 9 C e 0 L H R g N C 1 0 L f Q s N C 9 0 L 3 R i 9 C 5 I N G C 0 L X Q u t G B 0 Y I u e 9 C k 0 J j Q n i w z f S Z x d W 9 0 O y w m c X V v d D t T Z W N 0 a W 9 u M S / Q l N C w 0 L 3 Q v d G L 0 L U v 0 K L Q s N C x 0 L v Q u N G G 0 L A u e 9 C R 0 J w s N H 0 m c X V v d D s s J n F 1 b 3 Q 7 U 2 V j d G l v b j E v 0 J T Q s N C 9 0 L 3 R i 9 C 1 L 9 C i 0 L D Q s d C 7 0 L j R h t C w L n v Q l N C w 0 Y L Q s C D Q t 9 C w 0 L H Q v t G A 0 L A s N X 0 m c X V v d D s s J n F 1 b 3 Q 7 U 2 V j d G l v b j E v 0 J T Q s N C 9 0 L 3 R i 9 C 1 L 9 C j 0 Y H Q u 9 C + 0 L L Q v d G L 0 L k g 0 Y H R g t C + 0 L v Q s d C 1 0 Y Y g 0 L T Q v t C x 0 L D Q s t C 7 0 L X Q v S 5 7 0 J L Q n S D Q n N C V L 9 C 8 0 L s s O X 0 m c X V v d D s s J n F 1 b 3 Q 7 U 2 V j d G l v b j E v 0 J T Q s N C 9 0 L 3 R i 9 C 1 L 9 C i 0 L D Q s d C 7 0 L j R h t C w I C s g 0 J D Q v d C w 0 L z Q v d C 1 0 L f R i y 5 7 0 J j Q t 9 C 8 0 L X Q v d C 1 0 L 3 Q v d G L 0 L k g 0 Y L Q u N C / M y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/ Q l N C w 0 L 3 Q v d G L 0 L U v 0 K L Q s N C x 0 L v Q u N G G 0 L A u e + K E l i D Q v 9 C + 0 Y D R j 9 C 0 0 L r Q v t C y 0 Y v Q u S w w f S Z x d W 9 0 O y w m c X V v d D t T Z W N 0 a W 9 u M S / Q l N C w 0 L 3 Q v d G L 0 L U v 0 J j Q t 9 C 8 0 L X Q v d C 1 0 L 3 Q v d G L 0 L k g 0 Y L Q u N C / M y 5 7 S U Q g 0 L / Q s N G G 0 L j Q t d C 9 0 Y L Q s C D Q o 9 C e 0 K b Q o S w x f S Z x d W 9 0 O y w m c X V v d D t T Z W N 0 a W 9 u M S / Q l N C w 0 L 3 Q v d G L 0 L U v 0 K L Q s N C x 0 L v Q u N G G 0 L A u e 0 l E I N C / 0 L D R h t C 4 0 L X Q v d G C 0 L A g 0 K f Q m 9 C R L D J 9 J n F 1 b 3 Q 7 L C Z x d W 9 0 O 1 N l Y 3 R p b 2 4 x L 9 C U 0 L D Q v d C 9 0 Y v Q t S / Q n t C x 0 Y D Q t d C 3 0 L D Q v d C 9 0 Y v Q u S D R g t C 1 0 L r R g d G C L n v Q p N C Y 0 J 4 s M 3 0 m c X V v d D s s J n F 1 b 3 Q 7 U 2 V j d G l v b j E v 0 J T Q s N C 9 0 L 3 R i 9 C 1 L 9 C i 0 L D Q s d C 7 0 L j R h t C w L n v Q k d C c L D R 9 J n F 1 b 3 Q 7 L C Z x d W 9 0 O 1 N l Y 3 R p b 2 4 x L 9 C U 0 L D Q v d C 9 0 Y v Q t S / Q o t C w 0 L H Q u 9 C 4 0 Y b Q s C 5 7 0 J T Q s N G C 0 L A g 0 L f Q s N C x 0 L 7 R g N C w L D V 9 J n F 1 b 3 Q 7 L C Z x d W 9 0 O 1 N l Y 3 R p b 2 4 x L 9 C U 0 L D Q v d C 9 0 Y v Q t S / Q o 9 G B 0 L v Q v t C y 0 L 3 R i 9 C 5 I N G B 0 Y L Q v t C 7 0 L H Q t d G G I N C 0 0 L 7 Q s d C w 0 L L Q u 9 C 1 0 L 0 u e 9 C S 0 J 0 g 0 J z Q l S / Q v N C 7 L D l 9 J n F 1 b 3 Q 7 L C Z x d W 9 0 O 1 N l Y 3 R p b 2 4 x L 9 C U 0 L D Q v d C 9 0 Y v Q t S / Q o t C w 0 L H Q u 9 C 4 0 Y b Q s C A r I N C Q 0 L 3 Q s N C 8 0 L 3 Q t d C 3 0 Y s u e 9 C Y 0 L f Q v N C 1 0 L 3 Q t d C 9 0 L 3 R i 9 C 5 I N G C 0 L j Q v z M s N 3 0 m c X V v d D t d L C Z x d W 9 0 O 1 J l b G F 0 a W 9 u c 2 h p c E l u Z m 8 m c X V v d D s 6 W 3 s m c X V v d D t r Z X l D b 2 x 1 b W 5 D b 3 V u d C Z x d W 9 0 O z o x L C Z x d W 9 0 O 2 t l e U N v b H V t b i Z x d W 9 0 O z o z L C Z x d W 9 0 O 2 9 0 a G V y S 2 V 5 Q 2 9 s d W 1 u S W R l b n R p d H k m c X V v d D s 6 J n F 1 b 3 Q 7 U 2 V j d G l v b j E v 0 J T Q s N C 9 0 L 3 R i 9 C 1 L 9 C Q 0 L 3 Q s N C 8 0 L 3 Q t d C 3 0 Y s x L n v Q p N C Y 0 J 4 s M n 0 m c X V v d D s s J n F 1 b 3 Q 7 S 2 V 5 Q 2 9 s d W 1 u Q 2 9 1 b n Q m c X V v d D s 6 M X 1 d f S I g L z 4 8 L 1 N 0 Y W J s Z U V u d H J p Z X M + P C 9 J d G V t P j x J d G V t P j x J d G V t T G 9 j Y X R p b 2 4 + P E l 0 Z W 1 U e X B l P k Z v c m 1 1 b G E 8 L 0 l 0 Z W 1 U e X B l P j x J d G V t U G F 0 a D 5 T Z W N 0 a W 9 u M S 8 l R D A l O T Q l R D A l Q j A l R D A l Q k Q l R D A l Q k Q l R D E l O E I l R D A l Q j U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k 0 J U Q w J U I w J U Q w J U J E J U Q w J U J E J U Q x J T h C J U Q w J U I 1 L y V E M C V B M i V E M C V C M C V E M C V C M S V E M C V C Q i V E M C V C O C V E M S U 4 N i V E M C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N C V E M C V C M C V E M C V C R C V E M C V C R C V E M S U 4 Q i V E M C V C N S 8 l R D A l Q T I l R D A l Q j A l R D A l Q j E l R D A l Q k I l R D A l Q j g l R D E l O D Y l R D A l Q j A l M j A l M k I l M j A l R D A l O T A l R D A l Q k Q l R D A l Q j A l R D A l Q k M l R D A l Q k Q l R D A l Q j U l R D A l Q j c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T Q l R D A l Q j A l R D A l Q k Q l R D A l Q k Q l R D E l O E I l R D A l Q j U v J U Q w J T k 4 J U Q w J U I 3 J U Q w J U J D J U Q w J U I 1 J U Q w J U J E J U Q w J U I 1 J U Q w J U J E J U Q w J U J E J U Q x J T h C J U Q w J U I 5 J T I w J U Q x J T g y J U Q w J U I 4 J U Q w J U J G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N C V E M C V C M C V E M C V C R C V E M C V C R C V E M S U 4 Q i V E M C V C N S 8 l R D A l O U Y l R D A l Q k U l R D A l Q k I l R D E l O E M l R D A l Q j c l R D A l Q k U l R D A l Q j I l R D A l Q j A l R D E l O D I l R D A l Q j U l R D A l Q k I l R D E l O E M l R D E l O D E l R D A l Q k E l R D A l Q j A l R D E l O E Y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k 0 J U Q w J U I w J U Q w J U J E J U Q w J U J E J U Q x J T h C J U Q w J U I 1 L y V E M C U 5 N C V E M C V C R S V E M C V C M S V E M C V C M C V E M C V C M i V E M C V C Q i V E M C V C N S V E M C V C R C U y M C V E M C V C R i V E M C V C R S V E M C V C Q i V E M S U 4 Q y V E M C V C N y V E M C V C R S V E M C V C M i V E M C V C M C V E M S U 4 M i V E M C V C N S V E M C V C Q i V E M S U 4 Q y V E M S U 4 M S V E M C V C Q S V E M C V C O C V E M C V C O S U y M C V E M C V C R S V E M C V C M S V E M S U 4 Q S V E M C V C N S V E M C V C Q S V E M S U 4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N C V E M C V C M C V E M C V C R C V E M C V C R C V E M S U 4 Q i V E M C V C N S 8 l R D A l Q T A l R D A l Q j A l R D A l Q j c l R D A l Q j I l R D A l Q j U l R D E l O D A l R D A l Q k Q l R D E l O D M l R D E l O D I l R D E l O E I l R D A l Q j k l M j A l R D E l O E Q l R D A l Q k I l R D A l Q j U l R D A l Q k M l R D A l Q j U l R D A l Q k Q l R D E l O D I l M j A l R D A l O U Y l R D A l Q k U l R D A l Q k I l R D E l O E M l R D A l Q j c l R D A l Q k U l R D A l Q j I l R D A l Q j A l R D E l O D I l R D A l Q j U l R D A l Q k I l R D E l O E M l R D E l O D E l R D A l Q k E l R D A l Q j A l R D E l O E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T Q l R D A l Q j A l R D A l Q k Q l R D A l Q k Q l R D E l O E I l R D A l Q j U v J U Q w J U E x J U Q x J T g y J U Q x J T g w J U Q w J U J F J U Q w J U J B J U Q w J U I 4 J T I w J U Q x J T g x J T I w J U Q w J U J G J U Q x J T g w J U Q w J U I 4 J U Q w J U J D J U Q w J U I 1 J U Q w J U J E J U Q w J U I 1 J U Q w J U J E J U Q w J U J E J U Q x J T h C J U Q w J U J D J T I w J U Q x J T g 0 J U Q w J U I 4 J U Q w J U J C J U Q x J T h D J U Q x J T g y J U Q x J T g w J U Q w J U J F J U Q w J U J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k 0 J U Q w J U I w J U Q w J U J E J U Q w J U J E J U Q x J T h C J U Q w J U I 1 L y V E M C V B M S V E M S U 4 M i V E M S U 4 M C V E M C V C R S V E M C V C Q S V E M C V C O C U y M C V E M S U 4 M S U y M C V E M C V C R i V E M S U 4 M C V E M C V C O C V E M C V C Q y V E M C V C N S V E M C V C R C V E M C V C N S V E M C V C R C V E M C V C R C V E M S U 4 Q i V E M C V C Q y U y M C V E M S U 4 N C V E M C V C O C V E M C V C Q i V E M S U 4 Q y V E M S U 4 M i V E M S U 4 M C V E M C V C R S V E M C V C Q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T Q l R D A l Q j A l R D A l Q k Q l R D A l Q k Q l R D E l O E I l R D A l Q j U v J U Q w J U E x J U Q x J T g y J U Q x J T g w J U Q w J U J F J U Q w J U J B J U Q w J U I 4 J T I w J U Q x J T g x J T I w J U Q w J U J G J U Q x J T g w J U Q w J U I 4 J U Q w J U J D J U Q w J U I 1 J U Q w J U J E J U Q w J U I 1 J U Q w J U J E J U Q w J U J E J U Q x J T h C J U Q w J U J D J T I w J U Q x J T g 0 J U Q w J U I 4 J U Q w J U J C J U Q x J T h D J U Q x J T g y J U Q x J T g w J U Q w J U J F J U Q w J U J D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N C V E M C V C M C V E M C V C R C V E M C V C R C V E M S U 4 Q i V E M C V C N S 8 l R D A l Q T A l R D A l Q j A l R D E l O D E l R D A l Q k E l R D E l O D A l R D E l O E I l R D E l O D I l R D A l Q j g l R D A l Q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T Q l R D A l Q j A l R D A l Q k Q l R D A l Q k Q l R D E l O E I l R D A l Q j U v J U Q w J T k w J U Q w J U J E J U Q w J U I w J U Q w J U J D J U Q w J U J E J U Q w J U I 1 J U Q w J U I 3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k 0 J U Q w J U I w J U Q w J U J E J U Q w J U J E J U Q x J T h C J U Q w J U I 1 L y V E M C U 5 N C V E M S U 4 M C V E M S U 4 M y V E M C V C M y V E M C V C O C V E M C V C N S U y M C V E M S U 4 M y V E M C V C N C V E M C V C M C V E M C V C Q i V E M C V C N S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N C V E M C V C M C V E M C V C R C V E M C V C R C V E M S U 4 Q i V E M C V C N S 8 l R D A l O T A l R D A l Q k Q l R D A l Q j A l R D A l Q k M l R D A l Q k Q l R D A l Q j U l R D A l Q j c l R D E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k 0 J U Q w J U I w J U Q w J U J E J U Q w J U J E J U Q x J T h C J U Q w J U I 1 L y V E M C U 5 R S V E M C V C M S V E M S U 4 M C V E M C V C N S V E M C V C N y V E M C V C M C V E M C V C R C V E M C V C R C V E M S U 4 Q i V E M C V C O S U y M C V E M S U 4 M i V E M C V C N S V E M C V C Q S V E M S U 4 M S V E M S U 4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N C V E M C V C M C V E M C V C R C V E M C V C R C V E M S U 4 Q i V E M C V C N S 8 l R D A l Q T E l R D E l O D I l R D E l O D A l R D A l Q k U l R D A l Q k E l R D A l Q j g l M j A l R D E l O D E l M j A l R D A l Q k Y l R D E l O D A l R D A l Q j g l R D A l Q k M l R D A l Q j U l R D A l Q k Q l R D A l Q j U l R D A l Q k Q l R D A l Q k Q l R D E l O E I l R D A l Q k M l M j A l R D E l O D Q l R D A l Q j g l R D A l Q k I l R D E l O E M l R D E l O D I l R D E l O D A l R D A l Q k U l R D A l Q k M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k 0 J U Q w J U I w J U Q w J U J E J U Q w J U J E J U Q x J T h C J U Q w J U I 1 L y V E M C V B M S V E M S U 4 M i V E M S U 4 M C V E M C V C R S V E M C V C Q S V E M C V C O C U y M C V E M S U 4 M S U y M C V E M C V C R i V E M S U 4 M C V E M C V C O C V E M C V C Q y V E M C V C N S V E M C V C R C V E M C V C N S V E M C V C R C V E M C V C R C V E M S U 4 Q i V E M C V C Q y U y M C V E M S U 4 N C V E M C V C O C V E M C V C Q i V E M S U 4 Q y V E M S U 4 M i V E M S U 4 M C V E M C V C R S V E M C V C Q z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T Q l R D A l Q j A l R D A l Q k Q l R D A l Q k Q l R D E l O E I l R D A l Q j U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w J U Q w J U I w J U Q x J T g x J U Q w J U J B J U Q x J T g w J U Q x J T h C J U Q x J T g y J U Q w J U I 4 J U Q w J U I 1 J T I w J U Q w J T k y J U Q w J T l E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P Q n d C w 0 L L Q u N C z 0 L D R h t C 4 0 Y 8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S I g L z 4 8 R W 5 0 c n k g V H l w Z T 0 i U m V j b 3 Z l c n l U Y X J n Z X R T a G V l d C I g V m F s d W U 9 I n P Q m 9 C 4 0 Y H R g j E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M Y X N 0 V X B k Y X R l Z C I g V m F s d W U 9 I m Q y M D I z L T A 0 L T E z V D A 2 O j M 5 O j I 1 L j E 4 O T M 4 M D h a I i A v P j x F b n R y e S B U e X B l P S J G a W x s Q 2 9 s d W 1 u V H l w Z X M i I F Z h b H V l P S J z Q X d B Q U N R Q U p B Q V V E I i A v P j x F b n R y e S B U e X B l P S J G a W x s Q 2 9 s d W 1 u T m F t Z X M i I F Z h b H V l P S J z W y Z x d W 9 0 O 0 l E I N C / J n F 1 b 3 Q 7 L C Z x d W 9 0 O + K E l i D Q v y / Q v y Z x d W 9 0 O y w m c X V v d D v Q k d C c J n F 1 b 3 Q 7 L C Z x d W 9 0 O 9 C U 0 L D R g t C w I N C 3 0 L D Q s d C + 0 Y D Q s C Z x d W 9 0 O y w m c X V v d D v Q k t C d J n F 1 b 3 Q 7 L C Z x d W 9 0 O 9 C U 0 L D R g t C w I N G B 0 L X Q u t C y 0 L X Q v d C 4 0 Y D Q v t C y 0 L D Q v d C 4 0 Y 8 m c X V v d D s s J n F 1 b 3 Q 7 0 J D Q o N C i L d C 9 0 L D Q u N C y J n F 1 b 3 Q 7 L C Z x d W 9 0 O 9 C h R D Q g J S Z x d W 9 0 O y w m c X V v d D v Q k t C d L t C Q 0 L 3 Q s N C 8 0 L 3 Q t d C 3 J n F 1 b 3 Q 7 X S I g L z 4 8 R W 5 0 c n k g V H l w Z T 0 i U X V l c n l J R C I g V m F s d W U 9 I n M w Z m Y 0 Z W N j N i 1 l M T Y 3 L T Q y Y m Y t O D l l M i 0 y N T c z Z j k 4 Y m E 4 N D c i I C 8 + P E V u d H J 5 I F R 5 c G U 9 I k Z p b G x T d G F 0 d X M i I F Z h b H V l P S J z Q 2 9 t c G x l d G U i I C 8 + P E V u d H J 5 I F R 5 c G U 9 I k Z p b G x U Y X J n Z X Q i I F Z h b H V l P S J z 0 K D Q s N G B 0 L r R g N G L 0 Y L Q u N C 1 X 9 C S 0 J 0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4 M y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e y Z x d W 9 0 O 2 t l e U N v b H V t b k N v d W 5 0 J n F 1 b 3 Q 7 O j E s J n F 1 b 3 Q 7 a 2 V 5 Q 2 9 s d W 1 u J n F 1 b 3 Q 7 O j E s J n F 1 b 3 Q 7 b 3 R o Z X J L Z X l D b 2 x 1 b W 5 J Z G V u d G l 0 e S Z x d W 9 0 O z o m c X V v d D t T Z W N 0 a W 9 u M S / Q l N C w 0 L 3 Q v d G L 0 L U v 0 K L Q s N C x 0 L v Q u N G G 0 L A u e 0 N v b H V t b j I s M X 0 m c X V v d D s s J n F 1 b 3 Q 7 S 2 V 5 Q 2 9 s d W 1 u Q 2 9 1 b n Q m c X V v d D s 6 M X 1 d L C Z x d W 9 0 O 2 N v b H V t b k l k Z W 5 0 a X R p Z X M m c X V v d D s 6 W y Z x d W 9 0 O 1 N l Y 3 R p b 2 4 x L 9 C U 0 L D Q v d C 9 0 Y v Q t S / Q m N C 3 0 L z Q t d C 9 0 L X Q v d C 9 0 Y v Q u S D R g t C 4 0 L 8 z L n t J R C D Q v y w w f S Z x d W 9 0 O y w m c X V v d D t T Z W N 0 a W 9 u M S / Q l N C w 0 L 3 Q v d G L 0 L U v 0 K L Q s N C x 0 L v Q u N G G 0 L A u e 0 N v b H V t b j I s M X 0 m c X V v d D s s J n F 1 b 3 Q 7 U 2 V j d G l v b j E v 0 J T Q s N C 9 0 L 3 R i 9 C 1 L 9 C i 0 L D Q s d C 7 0 L j R h t C w L n t D b 2 x 1 b W 4 1 L D R 9 J n F 1 b 3 Q 7 L C Z x d W 9 0 O 1 N l Y 3 R p b 2 4 x L 9 C g 0 L D R g d C 6 0 Y D R i 9 G C 0 L j Q t S D Q k t C d L 9 C X 0 L D Q v N C 1 0 L 3 Q t d C 9 0 L 3 R i 9 C 1 I N C + 0 Y j Q u N C x 0 L r Q u D E u e 9 C U 0 L D R g t C w I N C 3 0 L D Q s d C + 0 Y D Q s C w z f S Z x d W 9 0 O y w m c X V v d D t T Z W N 0 a W 9 u M S / Q l N C w 0 L 3 Q v d G L 0 L U v 0 K L Q s N C x 0 L v Q u N G G 0 L A u e 0 N v b H V t b j c s N n 0 m c X V v d D s s J n F 1 b 3 Q 7 U 2 V j d G l v b j E v 0 K D Q s N G B 0 L r R g N G L 0 Y L Q u N C 1 I N C S 0 J 0 v 0 J f Q s N C 8 0 L X Q v d C 1 0 L 3 Q v d G L 0 L U g 0 L 7 R i N C 4 0 L H Q u t C 4 M S 5 7 0 J T Q s N G C 0 L A g 0 Y H Q t d C 6 0 L L Q t d C 9 0 L j R g N C + 0 L L Q s N C 9 0 L j R j y w 1 f S Z x d W 9 0 O y w m c X V v d D t T Z W N 0 a W 9 u M S / Q l N C w 0 L 3 Q v d G L 0 L U v 0 K L Q s N C x 0 L v Q u N G G 0 L A u e 0 N v b H V t b j E 0 L D E z f S Z x d W 9 0 O y w m c X V v d D t T Z W N 0 a W 9 u M S / Q o N C w 0 Y H Q u t G A 0 Y v R g t C 4 0 L U g 0 J L Q n S / Q m N C 3 0 L z Q t d C 9 0 L X Q v d C 9 0 Y v Q u S D R g t C 4 0 L 8 g 0 Y E g 0 Y / Q t 9 G L 0 L r Q v t C 8 L n v Q o U Q 0 I C U s N 3 0 m c X V v d D s s J n F 1 b 3 Q 7 U 2 V j d G l v b j E v 0 K D Q s N G B 0 L r R g N G L 0 Y L Q u N C 1 I N C S 0 J 0 v 0 J j Q t 9 C 8 0 L X Q v d C 1 0 L 3 Q v d G L 0 L k g 0 Y L Q u N C / M y 5 7 0 J L Q n S 7 Q k N C 9 0 L D Q v N C 9 0 L X Q t y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/ Q l N C w 0 L 3 Q v d G L 0 L U v 0 J j Q t 9 C 8 0 L X Q v d C 1 0 L 3 Q v d G L 0 L k g 0 Y L Q u N C / M y 5 7 S U Q g 0 L 8 s M H 0 m c X V v d D s s J n F 1 b 3 Q 7 U 2 V j d G l v b j E v 0 J T Q s N C 9 0 L 3 R i 9 C 1 L 9 C i 0 L D Q s d C 7 0 L j R h t C w L n t D b 2 x 1 b W 4 y L D F 9 J n F 1 b 3 Q 7 L C Z x d W 9 0 O 1 N l Y 3 R p b 2 4 x L 9 C U 0 L D Q v d C 9 0 Y v Q t S / Q o t C w 0 L H Q u 9 C 4 0 Y b Q s C 5 7 Q 2 9 s d W 1 u N S w 0 f S Z x d W 9 0 O y w m c X V v d D t T Z W N 0 a W 9 u M S / Q o N C w 0 Y H Q u t G A 0 Y v R g t C 4 0 L U g 0 J L Q n S / Q l 9 C w 0 L z Q t d C 9 0 L X Q v d C 9 0 Y v Q t S D Q v t G I 0 L j Q s d C 6 0 L g x L n v Q l N C w 0 Y L Q s C D Q t 9 C w 0 L H Q v t G A 0 L A s M 3 0 m c X V v d D s s J n F 1 b 3 Q 7 U 2 V j d G l v b j E v 0 J T Q s N C 9 0 L 3 R i 9 C 1 L 9 C i 0 L D Q s d C 7 0 L j R h t C w L n t D b 2 x 1 b W 4 3 L D Z 9 J n F 1 b 3 Q 7 L C Z x d W 9 0 O 1 N l Y 3 R p b 2 4 x L 9 C g 0 L D R g d C 6 0 Y D R i 9 G C 0 L j Q t S D Q k t C d L 9 C X 0 L D Q v N C 1 0 L 3 Q t d C 9 0 L 3 R i 9 C 1 I N C + 0 Y j Q u N C x 0 L r Q u D E u e 9 C U 0 L D R g t C w I N G B 0 L X Q u t C y 0 L X Q v d C 4 0 Y D Q v t C y 0 L D Q v d C 4 0 Y 8 s N X 0 m c X V v d D s s J n F 1 b 3 Q 7 U 2 V j d G l v b j E v 0 J T Q s N C 9 0 L 3 R i 9 C 1 L 9 C i 0 L D Q s d C 7 0 L j R h t C w L n t D b 2 x 1 b W 4 x N C w x M 3 0 m c X V v d D s s J n F 1 b 3 Q 7 U 2 V j d G l v b j E v 0 K D Q s N G B 0 L r R g N G L 0 Y L Q u N C 1 I N C S 0 J 0 v 0 J j Q t 9 C 8 0 L X Q v d C 1 0 L 3 Q v d G L 0 L k g 0 Y L Q u N C / I N G B I N G P 0 L f R i 9 C 6 0 L 7 Q v C 5 7 0 K F E N C A l L D d 9 J n F 1 b 3 Q 7 L C Z x d W 9 0 O 1 N l Y 3 R p b 2 4 x L 9 C g 0 L D R g d C 6 0 Y D R i 9 G C 0 L j Q t S D Q k t C d L 9 C Y 0 L f Q v N C 1 0 L 3 Q t d C 9 0 L 3 R i 9 C 5 I N G C 0 L j Q v z M u e 9 C S 0 J 0 u 0 J D Q v d C w 0 L z Q v d C 1 0 L c s O H 0 m c X V v d D t d L C Z x d W 9 0 O 1 J l b G F 0 a W 9 u c 2 h p c E l u Z m 8 m c X V v d D s 6 W 3 s m c X V v d D t r Z X l D b 2 x 1 b W 5 D b 3 V u d C Z x d W 9 0 O z o x L C Z x d W 9 0 O 2 t l e U N v b H V t b i Z x d W 9 0 O z o x L C Z x d W 9 0 O 2 9 0 a G V y S 2 V 5 Q 2 9 s d W 1 u S W R l b n R p d H k m c X V v d D s 6 J n F 1 b 3 Q 7 U 2 V j d G l v b j E v 0 J T Q s N C 9 0 L 3 R i 9 C 1 L 9 C i 0 L D Q s d C 7 0 L j R h t C w L n t D b 2 x 1 b W 4 y L D F 9 J n F 1 b 3 Q 7 L C Z x d W 9 0 O 0 t l e U N v b H V t b k N v d W 5 0 J n F 1 b 3 Q 7 O j F 9 X X 0 i I C 8 + P C 9 T d G F i b G V F b n R y a W V z P j w v S X R l b T 4 8 S X R l b T 4 8 S X R l b U x v Y 2 F 0 a W 9 u P j x J d G V t V H l w Z T 5 G b 3 J t d W x h P C 9 J d G V t V H l w Z T 4 8 S X R l b V B h d G g + U 2 V j d G l v b j E v J U Q w J U E w J U Q w J U I w J U Q x J T g x J U Q w J U J B J U Q x J T g w J U Q x J T h C J U Q x J T g y J U Q w J U I 4 J U Q w J U I 1 J T I w J U Q w J T k y J U Q w J T l E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C V E M C V C M C V E M S U 4 M S V E M C V C Q S V E M S U 4 M C V E M S U 4 Q i V E M S U 4 M i V E M C V C O C V E M C V C N S U y M C V E M C U 5 M i V E M C U 5 R C 8 l R D A l Q T A l R D A l Q j A l R D A l Q j c l R D A l Q j I l R D A l Q j U l R D E l O D A l R D A l Q k Q l R D E l O D M l R D E l O D I l R D E l O E I l R D A l Q j k l M j A l R D E l O E Q l R D A l Q k I l R D A l Q j U l R D A l Q k M l R D A l Q j U l R D A l Q k Q l R D E l O D I l M j A l R D A l O T g l R D A l Q j c l R D A l Q k M l R D A l Q j U l R D A l Q k Q l R D A l Q j U l R D A l Q k Q l R D A l Q k Q l R D E l O E I l R D A l Q j k l M j A l R D E l O D I l R D A l Q j g l R D A l Q k Y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w J U Q w J U I w J U Q x J T g x J U Q w J U J B J U Q x J T g w J U Q x J T h C J U Q x J T g y J U Q w J U I 4 J U Q w J U I 1 J T I w J U Q w J T k y J U Q w J T l E L y V E M C V B M y V E M C V C N C V E M C V C M C V E M C V C Q i V E M C V C N S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C V E M C V C M C V E M S U 4 M S V E M C V C Q S V E M S U 4 M C V E M S U 4 Q i V E M S U 4 M i V E M C V C O C V E M C V C N S U y M C V E M C U 5 M i V E M C U 5 R C 8 l R D A l O U Y l R D A l Q j U l R D E l O D A l R D A l Q j U l R D A l Q j g l R D A l Q k M l R D A l Q j U l R D A l Q k Q l R D A l Q k U l R D A l Q j I l R D A l Q j A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A l R D A l Q j A l R D E l O D E l R D A l Q k E l R D E l O D A l R D E l O E I l R D E l O D I l R D A l Q j g l R D A l Q j U l M j A l R D A l O T I l R D A l O U Q v J U Q w J T k 4 J U Q w J U I 3 J U Q w J U J D J U Q w J U I 1 J U Q w J U J E J U Q w J U I 1 J U Q w J U J E J U Q w J U J E J U Q x J T h C J U Q w J U I 5 J T I w J U Q x J T g y J U Q w J U I 4 J U Q w J U J G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C V E M C V C M C V E M S U 4 M S V E M C V C Q S V E M S U 4 M C V E M S U 4 Q i V E M S U 4 M i V E M C V C O C V E M C V C N S U y M C V E M C U 5 M i V E M C U 5 R C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A l R D A l Q j A l R D E l O D E l R D A l Q k E l R D E l O D A l R D E l O E I l R D E l O D I l R D A l Q j g l R D A l Q j U l M j A l R D A l O T I l R D A l O U Q v J U Q w J T l F J U Q w J U I x J U Q x J T g w J U Q w J U I 1 J U Q w J U I 3 J U Q w J U I w J U Q w J U J E J U Q w J U J E J U Q x J T h C J U Q w J U I 5 J T I w J U Q x J T g y J U Q w J U I 1 J U Q w J U J B J U Q x J T g x J U Q x J T g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w J U Q w J U I w J U Q x J T g x J U Q w J U J B J U Q x J T g w J U Q x J T h C J U Q x J T g y J U Q w J U I 4 J U Q w J U I 1 J T I w J U Q w J T k y J U Q w J T l E L y V E M C V B M y V E M S U 4 M S V E M C V C Q i V E M C V C R S V E M C V C M i V E M C V C R C V E M S U 4 Q i V E M C V C O S U y M C V E M S U 4 M S V E M S U 4 M i V E M C V C R S V E M C V C Q i V E M C V C M S V E M C V C N S V E M S U 4 N i U y M C V E M C V C N C V E M C V C R S V E M C V C M S V E M C V C M C V E M C V C M i V E M C V C Q i V E M C V C N S V E M C V C R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C V E M C V C M C V E M S U 4 M S V E M C V C Q S V E M S U 4 M C V E M S U 4 Q i V E M S U 4 M i V E M C V C O C V E M C V C N S U y M C V E M C U 5 M i V E M C U 5 R C 8 l R D A l O T c l R D A l Q j A l R D A l Q k M l R D A l Q j U l R D A l Q k Q l R D A l Q j U l R D A l Q k Q l R D A l Q k Q l R D E l O E I l R D A l Q j U l M j A l R D A l Q k U l R D E l O D g l R D A l Q j g l R D A l Q j E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A l R D A l Q j A l R D E l O D E l R D A l Q k E l R D E l O D A l R D E l O E I l R D E l O D I l R D A l Q j g l R D A l Q j U l M j A l R D A l O T I l R D A l O U Q v J U Q w J T k 4 J U Q w J U I 3 J U Q w J U I y J U Q w J U J C J U Q w J U I 1 J U Q x J T g 3 J U Q w J U I 1 J U Q w J U J E J U Q w J U J E J U Q x J T h C J U Q w J U I 5 J T I w J U Q x J T g y J U Q w J U I 1 J U Q w J U J B J U Q x J T g x J U Q x J T g y J T I w J U Q w J U J G J U Q w J U I 1 J U Q x J T g w J U Q w J U I 1 J U Q w J U I 0 J T I w J U Q x J T g w J U Q w J U I w J U Q w J U I 3 J U Q w J U I 0 J U Q w J U I 1 J U Q w J U J C J U Q w J U I 4 J U Q x J T g y J U Q w J U I 1 J U Q w J U J C J U Q w J U I 1 J U Q w J U J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w J U Q w J U I w J U Q x J T g x J U Q w J U J B J U Q x J T g w J U Q x J T h C J U Q x J T g y J U Q w J U I 4 J U Q w J U I 1 J T I w J U Q w J T k y J U Q w J T l E L y V E M C V B M y V E M C V C N C V E M C V C M C V E M C V C Q i V E M C V C N S V E M C V C R C V E M C V C R C V E M S U 4 Q i V E M C V C N S U y M C V E M S U 4 M S V E M S U 4 M i V E M C V C R S V E M C V C Q i V E M C V C M S V E M S U 4 N i V E M S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A l R D A l Q j A l R D E l O D E l R D A l Q k E l R D E l O D A l R D E l O E I l R D E l O D I l R D A l Q j g l R D A l Q j U l M j A l R D A l O T I l R D A l O U Q v J U Q w J T k 3 J U Q w J U I w J U Q w J U J D J U Q w J U I 1 J U Q w J U J E J U Q w J U I 1 J U Q w J U J E J U Q w J U J E J U Q w J U J F J U Q w J U I 1 J T I w J U Q w J U I 3 J U Q w J U J E J U Q w J U I w J U Q x J T g 3 J U Q w J U I 1 J U Q w J U J E J U Q w J U I 4 J U Q w J U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w J U Q w J U I w J U Q x J T g x J U Q w J U J B J U Q x J T g w J U Q x J T h C J U Q x J T g y J U Q w J U I 4 J U Q w J U I 1 J T I w J U Q w J T k y J U Q w J T l E L y V E M C U 5 N y V E M C V C M C V E M C V C Q y V E M C V C N S V E M C V C R C V E M C V C N S V E M C V C R C V E M C V C R C V E M C V C R S V E M C V C N S U y M C V E M C V C N y V E M C V C R C V E M C V C M C V E M S U 4 N y V E M C V C N S V E M C V C R C V E M C V C O C V E M C V C N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A l R D A l Q j A l R D E l O D E l R D A l Q k E l R D E l O D A l R D E l O E I l R D E l O D I l R D A l Q j g l R D A l Q j U l M j A l R D A l O T I l R D A l O U Q v J U Q w J T k 4 J U Q w J U I 3 J U Q w J U J D J U Q w J U I 1 J U Q w J U J E J U Q w J U I 1 J U Q w J U J E J U Q w J U J E J U Q x J T h C J U Q w J U I 5 J T I w J U Q x J T g y J U Q w J U I 4 J U Q w J U J G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C V E M C V C M C V E M S U 4 M S V E M C V C Q S V E M S U 4 M C V E M S U 4 Q i V E M S U 4 M i V E M C V C O C V E M C V C N S U y M C V E M C U 5 M i V E M C U 5 R C 8 l R D A l O T c l R D A l Q j A l R D A l Q k M l R D A l Q j U l R D A l Q k Q l R D A l Q j U l R D A l Q k Q l R D A l Q k Q l R D E l O E I l R D A l Q j U l M j A l R D A l Q k U l R D E l O D g l R D A l Q j g l R D A l Q j E l R D A l Q k E l R D A l Q j g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w J U Q w J U I w J U Q x J T g x J U Q w J U J B J U Q x J T g w J U Q x J T h C J U Q x J T g y J U Q w J U I 4 J U Q w J U I 1 J T I w Q 0 Q 0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P Q n d C w 0 L L Q u N C z 0 L D R h t C 4 0 Y 8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C I g L z 4 8 R W 5 0 c n k g V H l w Z T 0 i U m V j b 3 Z l c n l U Y X J n Z X R T a G V l d C I g V m F s d W U 9 I n P Q m 9 C 4 0 Y H R g j M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M Y X N 0 V X B k Y X R l Z C I g V m F s d W U 9 I m Q y M D I z L T A 0 L T E z V D A 2 O j I 0 O j I w L j A 2 M j c w M z l a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Q l N C w 0 L 3 Q v d G L 0 L U v 0 J j Q t 9 C 8 0 L X Q v d C 1 0 L 3 Q v d G L 0 L k g 0 Y L Q u N C / M y 5 7 S U Q g 0 L 8 s M H 0 m c X V v d D s s J n F 1 b 3 Q 7 U 2 V j d G l v b j E v 0 J T Q s N C 9 0 L 3 R i 9 C 1 L 9 C i 0 L D Q s d C 7 0 L j R h t C w L n t D b 2 x 1 b W 4 y L D F 9 J n F 1 b 3 Q 7 L C Z x d W 9 0 O 1 N l Y 3 R p b 2 4 x L 9 C U 0 L D Q v d C 9 0 Y v Q t S / Q o t C w 0 L H Q u 9 C 4 0 Y b Q s C 5 7 Q 2 9 s d W 1 u N S w 0 f S Z x d W 9 0 O y w m c X V v d D t T Z W N 0 a W 9 u M S / Q l N C w 0 L 3 Q v d G L 0 L U v 0 K L Q s N C x 0 L v Q u N G G 0 L A u e 0 N v b H V t b j Y s N X 0 m c X V v d D s s J n F 1 b 3 Q 7 U 2 V j d G l v b j E v 0 J T Q s N C 9 0 L 3 R i 9 C 1 L 9 C i 0 L D Q s d C 7 0 L j R h t C w L n t D b 2 x 1 b W 4 3 L D Z 9 J n F 1 b 3 Q 7 L C Z x d W 9 0 O 1 N l Y 3 R p b 2 4 x L 9 C g 0 L D R g d C 6 0 Y D R i 9 G C 0 L j Q t S B D R D Q v 0 J j Q t 9 C 8 0 L X Q v d C 1 0 L 3 Q v d G L 0 L k g 0 Y L Q u N C / M i 5 7 0 J T Q s N G C 0 L A g 0 Y H Q t d C 6 0 L L Q t d C 9 0 L j R g N C + 0 L L Q s N C 9 0 L j R j y w 1 f S Z x d W 9 0 O y w m c X V v d D t T Z W N 0 a W 9 u M S / Q l N C w 0 L 3 Q v d G L 0 L U v 0 K L Q s N C x 0 L v Q u N G G 0 L A u e 0 N v b H V t b j E 0 L D E z f S Z x d W 9 0 O y w m c X V v d D t T Z W N 0 a W 9 u M S / Q o N C w 0 Y H Q u t G A 0 Y v R g t C 4 0 L U g Q 0 Q 0 L 9 C e 0 L H R g N C 1 0 L f Q s N C 9 0 L 3 R i 9 C 5 I N G C 0 L X Q u t G B 0 Y I u e 9 C h 0 J Q 0 I N C 6 0 L 7 Q u y 3 Q s t C + L C A l L D d 9 J n F 1 b 3 Q 7 L C Z x d W 9 0 O 1 N l Y 3 R p b 2 4 x L 9 C g 0 L D R g d C 6 0 Y D R i 9 G C 0 L j Q t S B D R D Q v 0 J f Q s N C 8 0 L X Q v d C 1 0 L 3 Q v d C + 0 L U g 0 L f Q v d C w 0 Y f Q t d C 9 0 L j Q t T M u e 9 C h R D Q g J S w 4 f S Z x d W 9 0 O y w m c X V v d D t T Z W N 0 a W 9 u M S / Q o N C w 0 Y H Q u t G A 0 Y v R g t C 4 0 L U g Q 0 Q 0 L 9 C X 0 L D Q v N C 1 0 L 3 Q t d C 9 0 L 3 Q v t C 1 I N C 3 0 L 3 Q s N G H 0 L X Q v d C 4 0 L U u e 0 N E N C D Q u t C + 0 L / Q u N C 4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/ Q l N C w 0 L 3 Q v d G L 0 L U v 0 J j Q t 9 C 8 0 L X Q v d C 1 0 L 3 Q v d G L 0 L k g 0 Y L Q u N C / M y 5 7 S U Q g 0 L 8 s M H 0 m c X V v d D s s J n F 1 b 3 Q 7 U 2 V j d G l v b j E v 0 J T Q s N C 9 0 L 3 R i 9 C 1 L 9 C i 0 L D Q s d C 7 0 L j R h t C w L n t D b 2 x 1 b W 4 y L D F 9 J n F 1 b 3 Q 7 L C Z x d W 9 0 O 1 N l Y 3 R p b 2 4 x L 9 C U 0 L D Q v d C 9 0 Y v Q t S / Q o t C w 0 L H Q u 9 C 4 0 Y b Q s C 5 7 Q 2 9 s d W 1 u N S w 0 f S Z x d W 9 0 O y w m c X V v d D t T Z W N 0 a W 9 u M S / Q l N C w 0 L 3 Q v d G L 0 L U v 0 K L Q s N C x 0 L v Q u N G G 0 L A u e 0 N v b H V t b j Y s N X 0 m c X V v d D s s J n F 1 b 3 Q 7 U 2 V j d G l v b j E v 0 J T Q s N C 9 0 L 3 R i 9 C 1 L 9 C i 0 L D Q s d C 7 0 L j R h t C w L n t D b 2 x 1 b W 4 3 L D Z 9 J n F 1 b 3 Q 7 L C Z x d W 9 0 O 1 N l Y 3 R p b 2 4 x L 9 C g 0 L D R g d C 6 0 Y D R i 9 G C 0 L j Q t S B D R D Q v 0 J j Q t 9 C 8 0 L X Q v d C 1 0 L 3 Q v d G L 0 L k g 0 Y L Q u N C / M i 5 7 0 J T Q s N G C 0 L A g 0 Y H Q t d C 6 0 L L Q t d C 9 0 L j R g N C + 0 L L Q s N C 9 0 L j R j y w 1 f S Z x d W 9 0 O y w m c X V v d D t T Z W N 0 a W 9 u M S / Q l N C w 0 L 3 Q v d G L 0 L U v 0 K L Q s N C x 0 L v Q u N G G 0 L A u e 0 N v b H V t b j E 0 L D E z f S Z x d W 9 0 O y w m c X V v d D t T Z W N 0 a W 9 u M S / Q o N C w 0 Y H Q u t G A 0 Y v R g t C 4 0 L U g Q 0 Q 0 L 9 C e 0 L H R g N C 1 0 L f Q s N C 9 0 L 3 R i 9 C 5 I N G C 0 L X Q u t G B 0 Y I u e 9 C h 0 J Q 0 I N C 6 0 L 7 Q u y 3 Q s t C + L C A l L D d 9 J n F 1 b 3 Q 7 L C Z x d W 9 0 O 1 N l Y 3 R p b 2 4 x L 9 C g 0 L D R g d C 6 0 Y D R i 9 G C 0 L j Q t S B D R D Q v 0 J f Q s N C 8 0 L X Q v d C 1 0 L 3 Q v d C + 0 L U g 0 L f Q v d C w 0 Y f Q t d C 9 0 L j Q t T M u e 9 C h R D Q g J S w 4 f S Z x d W 9 0 O y w m c X V v d D t T Z W N 0 a W 9 u M S / Q o N C w 0 Y H Q u t G A 0 Y v R g t C 4 0 L U g Q 0 Q 0 L 9 C X 0 L D Q v N C 1 0 L 3 Q t d C 9 0 L 3 Q v t C 1 I N C 3 0 L 3 Q s N G H 0 L X Q v d C 4 0 L U u e 0 N E N C D Q u t C + 0 L / Q u N C 4 L D l 9 J n F 1 b 3 Q 7 X S w m c X V v d D t S Z W x h d G l v b n N o a X B J b m Z v J n F 1 b 3 Q 7 O l t d f S I g L z 4 8 R W 5 0 c n k g V H l w Z T 0 i T G 9 h Z G V k V G 9 B b m F s e X N p c 1 N l c n Z p Y 2 V z I i B W Y W x 1 Z T 0 i b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8 l R D A l Q T A l R D A l Q j A l R D E l O D E l R D A l Q k E l R D E l O D A l R D E l O E I l R D E l O D I l R D A l Q j g l R D A l Q j U l M j B D R D Q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w J U Q w J U I w J U Q x J T g x J U Q w J U J B J U Q x J T g w J U Q x J T h C J U Q x J T g y J U Q w J U I 4 J U Q w J U I 1 J T I w Q 0 Q 0 L y V E M C V B M y V E M C V C N C V E M C V C M C V E M C V C Q i V E M C V C N S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C V E M C V C M C V E M S U 4 M S V E M C V C Q S V E M S U 4 M C V E M S U 4 Q i V E M S U 4 M i V E M C V C O C V E M C V C N S U y M E N E N C 8 l R D A l O U Y l R D A l Q j U l R D E l O D A l R D A l Q j U l R D A l Q j g l R D A l Q k M l R D A l Q j U l R D A l Q k Q l R D A l Q k U l R D A l Q j I l R D A l Q j A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A l R D A l Q j A l R D E l O D E l R D A l Q k E l R D E l O D A l R D E l O E I l R D E l O D I l R D A l Q j g l R D A l Q j U l M j B D R D Q v J U Q w J T k 4 J U Q w J U I 3 J U Q w J U J D J U Q w J U I 1 J U Q w J U J E J U Q w J U I 1 J U Q w J U J E J U Q w J U J E J U Q x J T h C J U Q w J U I 5 J T I w J U Q x J T g y J U Q w J U I 4 J U Q w J U J G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C V E M C V C M C V E M S U 4 M S V E M C V C Q S V E M S U 4 M C V E M S U 4 Q i V E M S U 4 M i V E M C V C O C V E M C V C N S U y M E N E N C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A l R D A l Q j A l R D E l O D E l R D A l Q k E l R D E l O D A l R D E l O E I l R D E l O D I l R D A l Q j g l R D A l Q j U l M j B D R D Q v J U Q w J T l F J U Q w J U I x J U Q x J T g w J U Q w J U I 1 J U Q w J U I 3 J U Q w J U I w J U Q w J U J E J U Q w J U J E J U Q x J T h C J U Q w J U I 5 J T I w J U Q x J T g y J U Q w J U I 1 J U Q w J U J B J U Q x J T g x J U Q x J T g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w J U Q w J U I w J U Q x J T g x J U Q w J U J B J U Q x J T g w J U Q x J T h C J U Q x J T g y J U Q w J U I 4 J U Q w J U I 1 J T I w Q 0 Q 0 L y V E M C V B M y V E M S U 4 M S V E M C V C Q i V E M C V C R S V E M C V C M i V E M C V C R C V E M S U 4 Q i V E M C V C O S U y M C V E M S U 4 M S V E M S U 4 M i V E M C V C R S V E M C V C Q i V E M C V C M S V E M C V C N S V E M S U 4 N i U y M C V E M C V C N C V E M C V C R S V E M C V C M S V E M C V C M C V E M C V C M i V E M C V C Q i V E M C V C N S V E M C V C R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C V E M C V C M C V E M S U 4 M S V E M C V C Q S V E M S U 4 M C V E M S U 4 Q i V E M S U 4 M i V E M C V C O C V E M C V C N S U y M E N E N C 8 l R D A l Q T M l R D E l O D E l R D A l Q k I l R D A l Q k U l R D A l Q j I l R D A l Q k Q l R D E l O E I l R D A l Q j k l M j A l R D E l O D E l R D E l O D I l R D A l Q k U l R D A l Q k I l R D A l Q j E l R D A l Q j U l R D E l O D Y l M j A l R D A l Q j Q l R D A l Q k U l R D A l Q j E l R D A l Q j A l R D A l Q j I l R D A l Q k I l R D A l Q j U l R D A l Q k Q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w J U Q w J U I w J U Q x J T g x J U Q w J U J B J U Q x J T g w J U Q x J T h C J U Q x J T g y J U Q w J U I 4 J U Q w J U I 1 J T I w Q 0 Q 0 L y V E M C V B M y V E M S U 4 M S V E M C V C Q i V E M C V C R S V E M C V C M i V E M C V C R C V E M S U 4 Q i V E M C V C O S U y M C V E M S U 4 M S V E M S U 4 M i V E M C V C R S V E M C V C Q i V E M C V C M S V E M C V C N S V E M S U 4 N i U y M C V E M C V C N C V E M C V C R S V E M C V C M S V E M C V C M C V E M C V C M i V E M C V C Q i V E M C V C N S V E M C V C R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A l R D A l Q j A l R D E l O D E l R D A l Q k E l R D E l O D A l R D E l O E I l R D E l O D I l R D A l Q j g l R D A l Q j U l M j B D R D Q v J U Q w J T l G J U Q w J U I 1 J U Q x J T g w J U Q w J U I 1 J U Q w J U I 4 J U Q w J U J D J U Q w J U I 1 J U Q w J U J E J U Q w J U J F J U Q w J U I y J U Q w J U I w J U Q w J U J E J U Q w J U J E J U Q x J T h C J U Q w J U I 1 J T I w J U Q x J T g x J U Q x J T g y J U Q w J U J F J U Q w J U J C J U Q w J U I x J U Q x J T g 2 J U Q x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C V E M C V C M C V E M S U 4 M S V E M C V C Q S V E M S U 4 M C V E M S U 4 Q i V E M S U 4 M i V E M C V C O C V E M C V C N S U y M E N E N C 8 l R D A l O T g l R D A l Q j c l R D A l Q k M l R D A l Q j U l R D A l Q k Q l R D A l Q j U l R D A l Q k Q l R D A l Q k Q l R D E l O E I l R D A l Q j k l M j A l R D E l O D I l R D A l Q j g l R D A l Q k Y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w J U Q w J U I w J U Q x J T g x J U Q w J U J B J U Q x J T g w J U Q x J T h C J U Q x J T g y J U Q w J U I 4 J U Q w J U I 1 J T I w Q 0 Q 0 L y V E M C U 5 M i V E M S U 4 M S V E M S U 4 M i V E M C V C M C V E M C V C M i V E M C V C Q i V E M C V C N S V E M C V C R C V E M C V C R C V E M S U 4 Q i V E M C V C O S U y M C V E M S U 4 M i V E M C V C N S V E M C V C Q S V E M S U 4 M S V E M S U 4 M i U y M C V E M C V C R i V E M C V C N S V E M S U 4 M C V E M C V C N S V E M C V C N C U y M C V E M S U 4 M C V E M C V C M C V E M C V C N y V E M C V C N C V E M C V C N S V E M C V C Q i V E M C V C O C V E M S U 4 M i V E M C V C N S V E M C V C Q i V E M C V C N S V E M C V C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C V E M C V C M C V E M S U 4 M S V E M C V C Q S V E M S U 4 M C V E M S U 4 Q i V E M S U 4 M i V E M C V C O C V E M C V C N S U y M E N E N C 8 l R D A l Q T M l R D A l Q j Q l R D A l Q j A l R D A l Q k I l R D A l Q j U l R D A l Q k Q l R D A l Q k Q l R D E l O E I l R D A l Q j U l M j A l R D E l O D E l R D E l O D I l R D A l Q k U l R D A l Q k I l R D A l Q j E l R D E l O D Y l R D E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w J U Q w J U I w J U Q x J T g x J U Q w J U J B J U Q x J T g w J U Q x J T h C J U Q x J T g y J U Q w J U I 4 J U Q w J U I 1 J T I w Q 0 Q 0 L y V E M C U 5 R S V E M C V C M S V E M S U 4 Q S V E M C V C N S V E M C V C N C V E M C V C O C V E M C V C R C V E M C V C N S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C V E M C V C M C V E M S U 4 M S V E M C V C Q S V E M S U 4 M C V E M S U 4 Q i V E M S U 4 M i V E M C V C O C V E M C V C N S U y M E N E N C 8 l R D A l Q T A l R D A l Q j A l R D A l Q j c l R D A l Q j I l R D A l Q j U l R D E l O D A l R D A l Q k Q l R D E l O D M l R D E l O D I l R D E l O E I l R D A l Q j k l M j A l R D E l O E Q l R D A l Q k I l R D A l Q j U l R D A l Q k M l R D A l Q j U l R D A l Q k Q l R D E l O D I l M j A l R D A l O T A l R D A l Q k Q l R D A l Q j A l R D A l Q k M l R D A l Q k Q l R D A l Q j U l R D A l Q j c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A l R D A l Q j A l R D E l O D E l R D A l Q k E l R D E l O D A l R D E l O E I l R D E l O D I l R D A l Q j g l R D A l Q j U l M j B D R D Q v J U Q w J T k 3 J U Q w J U I w J U Q w J U J D J U Q w J U I 1 J U Q w J U J E J U Q w J U I 1 J U Q w J U J E J U Q w J U J E J U Q w J U J F J U Q w J U I 1 J T I w J U Q w J U I 3 J U Q w J U J E J U Q w J U I w J U Q x J T g 3 J U Q w J U I 1 J U Q w J U J E J U Q w J U I 4 J U Q w J U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w J U Q w J U I w J U Q x J T g x J U Q w J U J B J U Q x J T g w J U Q x J T h C J U Q x J T g y J U Q w J U I 4 J U Q w J U I 1 J T I w Q 0 Q 0 L y V E M C U 5 R i V E M C V C N S V E M S U 4 M C V E M C V C N S V E M C V C O C V E M C V C Q y V E M C V C N S V E M C V C R C V E M C V C R S V E M C V C M i V E M C V C M C V E M C V C R C V E M C V C R C V E M S U 4 Q i V E M C V C N S U y M C V E M S U 4 M S V E M S U 4 M i V E M C V C R S V E M C V C Q i V E M C V C M S V E M S U 4 N i V E M S U 4 Q j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A l R D A l Q j A l R D E l O D E l R D A l Q k E l R D E l O D A l R D E l O E I l R D E l O D I l R D A l Q j g l R D A l Q j U l M j B D R D Q v J U Q w J T k 4 J U Q w J U I 3 J U Q w J U I y J U Q w J U J C J U Q w J U I 1 J U Q x J T g 3 J U Q w J U I 1 J U Q w J U J E J U Q w J U J E J U Q x J T h C J U Q w J U I 5 J T I w J U Q x J T g y J U Q w J U I 1 J U Q w J U J B J U Q x J T g x J U Q x J T g y J T I w J U Q w J U J D J U Q w J U I 1 J U Q w J U I 2 J U Q w J U I 0 J U Q x J T g z J T I w J U Q x J T g w J U Q w J U I w J U Q w J U I 3 J U Q w J U I 0 J U Q w J U I 1 J U Q w J U J C J U Q w J U I 4 J U Q x J T g y J U Q w J U I 1 J U Q w J U J C J U Q x J T h G J U Q w J U J D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w J U Q w J U I w J U Q x J T g x J U Q w J U J B J U Q x J T g w J U Q x J T h C J U Q x J T g y J U Q w J U I 4 J U Q w J U I 1 J T I w Q 0 Q 0 L y V E M C U 5 N y V E M C V C M C V E M C V C Q y V E M C V C N S V E M C V C R C V E M C V C N S V E M C V C R C V E M C V C R C V E M C V C R S V E M C V C N S U y M C V E M C V C N y V E M C V C R C V E M C V C M C V E M S U 4 N y V E M C V C N S V E M C V C R C V E M C V C O C V E M C V C N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A l R D A l Q j A l R D E l O D E l R D A l Q k E l R D E l O D A l R D E l O E I l R D E l O D I l R D A l Q j g l R D A l Q j U l M j B D R D Q v J U Q w J T k 3 J U Q w J U I w J U Q w J U J D J U Q w J U I 1 J U Q w J U J E J U Q w J U I 1 J U Q w J U J E J U Q w J U J E J U Q w J U J F J U Q w J U I 1 J T I w J U Q w J U I 3 J U Q w J U J E J U Q w J U I w J U Q x J T g 3 J U Q w J U I 1 J U Q w J U J E J U Q w J U I 4 J U Q w J U I 1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C V E M C V C M C V E M S U 4 M S V E M C V C Q S V E M S U 4 M C V E M S U 4 Q i V E M S U 4 M i V E M C V C O C V E M C V C N S U y M E N E N C 8 l R D A l O T c l R D A l Q j A l R D A l Q k M l R D A l Q j U l R D A l Q k Q l R D A l Q j U l R D A l Q k Q l R D A l Q k Q l R D A l Q k U l R D A l Q j U l M j A l R D A l Q j c l R D A l Q k Q l R D A l Q j A l R D E l O D c l R D A l Q j U l R D A l Q k Q l R D A l Q j g l R D A l Q j U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w J U Q w J U I w J U Q x J T g x J U Q w J U J B J U Q x J T g w J U Q x J T h C J U Q x J T g y J U Q w J U I 4 J U Q w J U I 1 J T I w J U Q w J T k y J U Q w J T l E L y V E M C U 5 R S V E M C V C M S V E M S U 4 Q S V E M C V C N S V E M C V C N C V E M C V C O C V E M C V C R C V E M C V C N S V E M C V C R C V E M C V C R C V E M S U 4 Q i V E M C V C N S U y M C V E M C V C N y V E M C V C M C V E M C V C R i V E M S U 4 M C V E M C V C R S V E M S U 4 M S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C V E M C V C M C V E M S U 4 M S V E M C V C Q S V E M S U 4 M C V E M S U 4 Q i V E M S U 4 M i V E M C V C O C V E M C V C N S U y M C V E M C U 5 M i V E M C U 5 R C 8 l R D A l Q T A l R D A l Q j A l R D A l Q j c l R D A l Q j I l R D A l Q j U l R D E l O D A l R D A l Q k Q l R D E l O D M l R D E l O D I l R D E l O E I l R D A l Q j k l M j A l R D E l O E Q l R D A l Q k I l R D A l Q j U l R D A l Q k M l R D A l Q j U l R D A l Q k Q l R D E l O D I l M j A l R D A l Q T A l R D A l Q j A l R D E l O D E l R D A l Q k E l R D E l O D A l R D E l O E I l R D E l O D I l R D A l Q j g l R D A l Q j U l M j B D R D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A l R D A l Q j A l R D E l O D E l R D A l Q k E l R D E l O D A l R D E l O E I l R D E l O D I l R D A l Q j g l R D A l Q j U l M j A l R D A l O T I l R D A l O U Q v J U Q w J T l F J U Q w J U I x J U Q x J T h B J U Q w J U I 1 J U Q w J U I 0 J U Q w J U I 4 J U Q w J U J E J U Q w J U I 1 J U Q w J U J E J U Q w J U J E J U Q x J T h C J U Q w J U I 1 J T I w J U Q x J T g x J U Q x J T g y J U Q w J U J F J U Q w J U J C J U Q w J U I x J U Q x J T g 2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w J U Q w J U I w J U Q x J T g x J U Q w J U J B J U Q x J T g w J U Q x J T h C J U Q x J T g y J U Q w J U I 4 J U Q w J U I 1 J T I w J U Q w J T k y J U Q w J T l E L y V E M C U 5 R i V E M C V C N S V E M S U 4 M C V E M C V C N S V E M C V C O C V E M C V C Q y V E M C V C N S V E M C V C R C V E M C V C R S V E M C V C M i V E M C V C M C V E M C V C R C V E M C V C R C V E M S U 4 Q i V E M C V C N S U y M C V E M S U 4 M S V E M S U 4 M i V E M C V C R S V E M C V C Q i V E M C V C M S V E M S U 4 N i V E M S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A l R D A l Q j A l R D E l O D E l R D A l Q k E l R D E l O D A l R D E l O E I l R D E l O D I l R D A l Q j g l R D A l Q j U l M j B D R D Q v J U Q w J T k 3 J U Q w J U I w J U Q w J U J D J U Q w J U I 1 J U Q w J U J E J U Q w J U I 1 J U Q w J U J E J U Q w J U J E J U Q x J T h C J U Q w J U I 1 J T I w J U Q w J U J F J U Q x J T g 4 J U Q w J U I 4 J U Q w J U I x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w J U Q w J U I w J U Q x J T g x J U Q w J U J B J U Q x J T g w J U Q x J T h C J U Q x J T g y J U Q w J U I 4 J U Q w J U I 1 J T I w Q 0 Q 0 L y V E M C U 5 N y V E M C V C M C V E M C V C Q y V E M C V C N S V E M C V C R C V E M C V C N S V E M C V C R C V E M C V C R C V E M S U 4 Q i V E M C V C N S U y M C V E M C V C R S V E M S U 4 O C V E M C V C O C V E M C V C M S V E M C V C Q S V E M C V C O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A l R D A l Q j A l R D E l O D E l R D A l Q k E l R D E l O D A l R D E l O E I l R D E l O D I l R D A l Q j g l R D A l Q j U l M j A l R D A l O T I l R D A l O U Q v J U Q w J T k 4 J U Q w J U I 3 J U Q w J U J D J U Q w J U I 1 J U Q w J U J E J U Q w J U I 1 J U Q w J U J E J U Q w J U J E J U Q x J T h C J U Q w J U I 5 J T I w J U Q x J T g y J U Q w J U I 4 J U Q w J U J G J T I w J U Q x J T g x J T I w J U Q x J T h G J U Q w J U I 3 J U Q x J T h C J U Q w J U J B J U Q w J U J F J U Q w J U J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w J U Q w J U I w J U Q x J T g x J U Q w J U J B J U Q x J T g w J U Q x J T h C J U Q x J T g y J U Q w J U I 4 J U Q w J U I 1 J T I w J U Q w J T k y J U Q w J T l E L y V E M C U 5 O C V E M C V C N y V E M C V C Q y V E M C V C N S V E M C V C R C V E M C V C N S V E M C V C R C V E M C V C R C V E M S U 4 Q i V E M C V C O S U y M C V E M S U 4 M i V E M C V C O C V E M C V C R j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A U 3 W s u C f k E u Z y 4 9 7 l t s N q g A A A A A C A A A A A A A Q Z g A A A A E A A C A A A A C W D w b B m f d R 6 + H K Q p + r I j l q 6 2 i O S + x L i v D u C w 1 A t d C / 0 A A A A A A O g A A A A A I A A C A A A A D F a j O n J z X E H D m 2 0 Y e 6 + n T m O Z 8 z h Q g Q l F N 0 0 r r J O H L p V l A A A A A N u p x l j U O w p g h X 4 h + 8 n A R z X a a F 3 H x V t d J t u P O M 1 A P B r g 0 a 6 F p 1 y 2 W K Y c w / G 1 o p V f k F z X C G 0 i U r + b h 7 v i h M g V Z 2 J q L 1 f g e K V m u S 4 H E g 7 I j R S 0 A A A A C O y 7 1 v R g s H P R a Y j Z y C D 6 n n B K 5 K G 7 F w m 2 k Y D q 7 6 K 1 P R d 9 A 9 d + x R z + C N M 9 u K 5 4 K O 0 + I z R Y J s C V w 7 x u p 1 n d 2 p T P X x < / D a t a M a s h u p > 
</file>

<file path=customXml/itemProps1.xml><?xml version="1.0" encoding="utf-8"?>
<ds:datastoreItem xmlns:ds="http://schemas.openxmlformats.org/officeDocument/2006/customXml" ds:itemID="{EDEE247A-03AB-424C-8DC0-ED3D73C7278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S</vt:lpstr>
      <vt:lpstr>ВН НИИ и ЧЛБ</vt:lpstr>
      <vt:lpstr>Расчеты</vt:lpstr>
      <vt:lpstr>Нормальность</vt:lpstr>
      <vt:lpstr>Попарное сравнение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Питерский Михаил Валерьевич</dc:creator>
  <cp:lastModifiedBy>User</cp:lastModifiedBy>
  <cp:lastPrinted>2022-11-15T10:21:39Z</cp:lastPrinted>
  <dcterms:created xsi:type="dcterms:W3CDTF">2022-09-20T04:58:49Z</dcterms:created>
  <dcterms:modified xsi:type="dcterms:W3CDTF">2023-04-13T07:00:55Z</dcterms:modified>
</cp:coreProperties>
</file>