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1" activeTab="2"/>
  </bookViews>
  <sheets>
    <sheet name="S" sheetId="5" r:id="rId1"/>
    <sheet name="ВН НИИ и ЧЛБ" sheetId="14" r:id="rId2"/>
    <sheet name="Расчеты" sheetId="15" r:id="rId3"/>
    <sheet name="Нормальность" sheetId="16" r:id="rId4"/>
    <sheet name="Попарное сравнение" sheetId="17" r:id="rId5"/>
    <sheet name="Избевление от выбросов" sheetId="19" r:id="rId6"/>
  </sheets>
  <definedNames>
    <definedName name="_xlnm._FilterDatabase" localSheetId="5" hidden="1">'Избевление от выбросов'!$A$3:$Y$54</definedName>
    <definedName name="_xlnm._FilterDatabase" localSheetId="2" hidden="1">Расчеты!$A$5:$M$61</definedName>
    <definedName name="ExternalData_1" localSheetId="1" hidden="1">'ВН НИИ и ЧЛБ'!$A$1:$I$184</definedName>
  </definedNames>
  <calcPr calcId="152511"/>
</workbook>
</file>

<file path=xl/calcChain.xml><?xml version="1.0" encoding="utf-8"?>
<calcChain xmlns="http://schemas.openxmlformats.org/spreadsheetml/2006/main">
  <c r="Y5" i="19" l="1"/>
  <c r="Y4" i="19"/>
  <c r="R5" i="19"/>
  <c r="R4" i="19"/>
  <c r="K5" i="19"/>
  <c r="K4" i="19"/>
  <c r="E5" i="19"/>
  <c r="E4" i="19"/>
  <c r="G52" i="15"/>
  <c r="G36" i="15"/>
  <c r="G20" i="15"/>
  <c r="G42" i="15"/>
  <c r="G10" i="15"/>
  <c r="G29" i="15"/>
  <c r="G55" i="15"/>
  <c r="G39" i="15"/>
  <c r="G23" i="15"/>
  <c r="G7" i="15"/>
  <c r="G46" i="15"/>
  <c r="G14" i="15"/>
  <c r="G33" i="15"/>
  <c r="G6" i="15"/>
  <c r="E51" i="15"/>
  <c r="E58" i="15"/>
  <c r="E56" i="15"/>
  <c r="E45" i="15"/>
  <c r="E35" i="15"/>
  <c r="E19" i="15"/>
  <c r="E25" i="15"/>
  <c r="E20" i="15"/>
  <c r="E30" i="15"/>
  <c r="E14" i="15"/>
  <c r="E21" i="15"/>
  <c r="E16" i="15"/>
  <c r="E40" i="15"/>
  <c r="G60" i="15"/>
  <c r="G28" i="15"/>
  <c r="G26" i="15"/>
  <c r="G13" i="15"/>
  <c r="G31" i="15"/>
  <c r="G54" i="15"/>
  <c r="G49" i="15"/>
  <c r="E59" i="15"/>
  <c r="E50" i="15"/>
  <c r="E43" i="15"/>
  <c r="E11" i="15"/>
  <c r="E38" i="15"/>
  <c r="E37" i="15"/>
  <c r="E7" i="15"/>
  <c r="G56" i="15"/>
  <c r="G24" i="15"/>
  <c r="G18" i="15"/>
  <c r="G59" i="15"/>
  <c r="G27" i="15"/>
  <c r="G50" i="15"/>
  <c r="G41" i="15"/>
  <c r="E55" i="15"/>
  <c r="E57" i="15"/>
  <c r="E39" i="15"/>
  <c r="E33" i="15"/>
  <c r="E34" i="15"/>
  <c r="E29" i="15"/>
  <c r="E6" i="15"/>
  <c r="G48" i="15"/>
  <c r="G32" i="15"/>
  <c r="G16" i="15"/>
  <c r="G34" i="15"/>
  <c r="G53" i="15"/>
  <c r="G21" i="15"/>
  <c r="G51" i="15"/>
  <c r="G35" i="15"/>
  <c r="G19" i="15"/>
  <c r="G58" i="15"/>
  <c r="G38" i="15"/>
  <c r="G57" i="15"/>
  <c r="G25" i="15"/>
  <c r="E60" i="15"/>
  <c r="E53" i="15"/>
  <c r="E54" i="15"/>
  <c r="E46" i="15"/>
  <c r="E44" i="15"/>
  <c r="E31" i="15"/>
  <c r="E15" i="15"/>
  <c r="E17" i="15"/>
  <c r="E12" i="15"/>
  <c r="E26" i="15"/>
  <c r="E10" i="15"/>
  <c r="E36" i="15"/>
  <c r="E8" i="15"/>
  <c r="E48" i="15"/>
  <c r="G44" i="15"/>
  <c r="G12" i="15"/>
  <c r="G45" i="15"/>
  <c r="G47" i="15"/>
  <c r="G15" i="15"/>
  <c r="G30" i="15"/>
  <c r="G17" i="15"/>
  <c r="E49" i="15"/>
  <c r="E42" i="15"/>
  <c r="E27" i="15"/>
  <c r="E13" i="15"/>
  <c r="E22" i="15"/>
  <c r="E28" i="15"/>
  <c r="E9" i="15"/>
  <c r="G40" i="15"/>
  <c r="G8" i="15"/>
  <c r="G37" i="15"/>
  <c r="G43" i="15"/>
  <c r="G11" i="15"/>
  <c r="G22" i="15"/>
  <c r="G9" i="15"/>
  <c r="E52" i="15"/>
  <c r="E47" i="15"/>
  <c r="E23" i="15"/>
  <c r="E32" i="15"/>
  <c r="E18" i="15"/>
  <c r="E24" i="15"/>
  <c r="E41" i="15"/>
  <c r="Y6" i="19" l="1"/>
  <c r="Y8" i="19" s="1"/>
  <c r="R6" i="19"/>
  <c r="R7" i="19" s="1"/>
  <c r="E6" i="19"/>
  <c r="E8" i="19" s="1"/>
  <c r="K6" i="19"/>
  <c r="K7" i="19" s="1"/>
  <c r="D61" i="15"/>
  <c r="C61" i="15"/>
  <c r="D56" i="15"/>
  <c r="D53" i="15"/>
  <c r="D58" i="15"/>
  <c r="D45" i="15"/>
  <c r="D35" i="15"/>
  <c r="D19" i="15"/>
  <c r="D16" i="15"/>
  <c r="D30" i="15"/>
  <c r="D41" i="15"/>
  <c r="D25" i="15"/>
  <c r="D20" i="15"/>
  <c r="D10" i="15"/>
  <c r="C59" i="15"/>
  <c r="C54" i="15"/>
  <c r="C56" i="15"/>
  <c r="C40" i="15"/>
  <c r="C24" i="15"/>
  <c r="C37" i="15"/>
  <c r="C43" i="15"/>
  <c r="C27" i="15"/>
  <c r="C11" i="15"/>
  <c r="C46" i="15"/>
  <c r="C30" i="15"/>
  <c r="C14" i="15"/>
  <c r="C21" i="15"/>
  <c r="C9" i="15"/>
  <c r="H26" i="15"/>
  <c r="H43" i="15"/>
  <c r="H51" i="15"/>
  <c r="H58" i="15"/>
  <c r="D15" i="15"/>
  <c r="H37" i="15"/>
  <c r="H44" i="15"/>
  <c r="H53" i="15"/>
  <c r="D50" i="15"/>
  <c r="D49" i="15"/>
  <c r="D24" i="15"/>
  <c r="D29" i="15"/>
  <c r="D6" i="15"/>
  <c r="C44" i="15"/>
  <c r="C47" i="15"/>
  <c r="C17" i="15"/>
  <c r="C33" i="15"/>
  <c r="H41" i="15"/>
  <c r="D13" i="15"/>
  <c r="H50" i="15"/>
  <c r="D52" i="15"/>
  <c r="D59" i="15"/>
  <c r="D54" i="15"/>
  <c r="D46" i="15"/>
  <c r="D31" i="15"/>
  <c r="D40" i="15"/>
  <c r="D42" i="15"/>
  <c r="D26" i="15"/>
  <c r="D37" i="15"/>
  <c r="D21" i="15"/>
  <c r="D14" i="15"/>
  <c r="D7" i="15"/>
  <c r="C55" i="15"/>
  <c r="C50" i="15"/>
  <c r="C52" i="15"/>
  <c r="C36" i="15"/>
  <c r="C20" i="15"/>
  <c r="C25" i="15"/>
  <c r="C39" i="15"/>
  <c r="C23" i="15"/>
  <c r="C41" i="15"/>
  <c r="C42" i="15"/>
  <c r="C26" i="15"/>
  <c r="C10" i="15"/>
  <c r="C7" i="15"/>
  <c r="C49" i="15"/>
  <c r="H36" i="15"/>
  <c r="H45" i="15"/>
  <c r="H52" i="15"/>
  <c r="H60" i="15"/>
  <c r="D44" i="15"/>
  <c r="H38" i="15"/>
  <c r="H46" i="15"/>
  <c r="H55" i="15"/>
  <c r="D60" i="15"/>
  <c r="D39" i="15"/>
  <c r="D34" i="15"/>
  <c r="D36" i="15"/>
  <c r="C58" i="15"/>
  <c r="C28" i="15"/>
  <c r="C31" i="15"/>
  <c r="C34" i="15"/>
  <c r="C6" i="15"/>
  <c r="H49" i="15"/>
  <c r="H42" i="15"/>
  <c r="D28" i="15"/>
  <c r="D48" i="15"/>
  <c r="D55" i="15"/>
  <c r="D57" i="15"/>
  <c r="D43" i="15"/>
  <c r="D27" i="15"/>
  <c r="D32" i="15"/>
  <c r="D38" i="15"/>
  <c r="D22" i="15"/>
  <c r="D33" i="15"/>
  <c r="D17" i="15"/>
  <c r="D12" i="15"/>
  <c r="D8" i="15"/>
  <c r="C51" i="15"/>
  <c r="C57" i="15"/>
  <c r="C48" i="15"/>
  <c r="C32" i="15"/>
  <c r="C16" i="15"/>
  <c r="C13" i="15"/>
  <c r="C35" i="15"/>
  <c r="C19" i="15"/>
  <c r="C29" i="15"/>
  <c r="C38" i="15"/>
  <c r="C22" i="15"/>
  <c r="C45" i="15"/>
  <c r="C8" i="15"/>
  <c r="C60" i="15"/>
  <c r="H39" i="15"/>
  <c r="H47" i="15"/>
  <c r="H54" i="15"/>
  <c r="D9" i="15"/>
  <c r="D47" i="15"/>
  <c r="H40" i="15"/>
  <c r="H48" i="15"/>
  <c r="H57" i="15"/>
  <c r="D51" i="15"/>
  <c r="D23" i="15"/>
  <c r="D18" i="15"/>
  <c r="D11" i="15"/>
  <c r="C53" i="15"/>
  <c r="C12" i="15"/>
  <c r="C15" i="15"/>
  <c r="C18" i="15"/>
  <c r="H8" i="15"/>
  <c r="H56" i="15"/>
  <c r="H35" i="15"/>
  <c r="H59" i="15"/>
  <c r="R8" i="19" l="1"/>
  <c r="O7" i="19" s="1"/>
  <c r="Y7" i="19"/>
  <c r="V10" i="19" s="1"/>
  <c r="O8" i="19"/>
  <c r="O12" i="19"/>
  <c r="O16" i="19"/>
  <c r="O24" i="19"/>
  <c r="O28" i="19"/>
  <c r="O32" i="19"/>
  <c r="O40" i="19"/>
  <c r="O5" i="19"/>
  <c r="O9" i="19"/>
  <c r="O17" i="19"/>
  <c r="O21" i="19"/>
  <c r="O25" i="19"/>
  <c r="O33" i="19"/>
  <c r="O37" i="19"/>
  <c r="O41" i="19"/>
  <c r="O10" i="19"/>
  <c r="O14" i="19"/>
  <c r="O18" i="19"/>
  <c r="O26" i="19"/>
  <c r="O30" i="19"/>
  <c r="O34" i="19"/>
  <c r="O42" i="19"/>
  <c r="O11" i="19"/>
  <c r="O15" i="19"/>
  <c r="O23" i="19"/>
  <c r="O27" i="19"/>
  <c r="O31" i="19"/>
  <c r="O39" i="19"/>
  <c r="O4" i="19"/>
  <c r="E7" i="19"/>
  <c r="B10" i="19" s="1"/>
  <c r="K8" i="19"/>
  <c r="H5" i="19" s="1"/>
  <c r="B13" i="19"/>
  <c r="M59" i="15"/>
  <c r="M57" i="15"/>
  <c r="M55" i="15"/>
  <c r="M53" i="15"/>
  <c r="M51" i="15"/>
  <c r="M49" i="15"/>
  <c r="M47" i="15"/>
  <c r="M45" i="15"/>
  <c r="M43" i="15"/>
  <c r="M41" i="15"/>
  <c r="M39" i="15"/>
  <c r="M37" i="15"/>
  <c r="M35" i="15"/>
  <c r="M9" i="15"/>
  <c r="M8" i="15"/>
  <c r="M60" i="15"/>
  <c r="M58" i="15"/>
  <c r="M56" i="15"/>
  <c r="M54" i="15"/>
  <c r="M52" i="15"/>
  <c r="M50" i="15"/>
  <c r="M48" i="15"/>
  <c r="M46" i="15"/>
  <c r="M44" i="15"/>
  <c r="M42" i="15"/>
  <c r="M40" i="15"/>
  <c r="M38" i="15"/>
  <c r="M36" i="15"/>
  <c r="M26" i="15"/>
  <c r="M7" i="15"/>
  <c r="M12" i="15"/>
  <c r="M16" i="15"/>
  <c r="M20" i="15"/>
  <c r="M24" i="15"/>
  <c r="M11" i="15"/>
  <c r="M13" i="15"/>
  <c r="M15" i="15"/>
  <c r="M17" i="15"/>
  <c r="M19" i="15"/>
  <c r="M21" i="15"/>
  <c r="M23" i="15"/>
  <c r="M25" i="15"/>
  <c r="M10" i="15"/>
  <c r="M14" i="15"/>
  <c r="M18" i="15"/>
  <c r="M22" i="15"/>
  <c r="M27" i="15"/>
  <c r="M29" i="15"/>
  <c r="M31" i="15"/>
  <c r="M33" i="15"/>
  <c r="M28" i="15"/>
  <c r="M30" i="15"/>
  <c r="M32" i="15"/>
  <c r="M34" i="15"/>
  <c r="M6" i="15"/>
  <c r="L60" i="15"/>
  <c r="L49" i="15"/>
  <c r="L9" i="15"/>
  <c r="L8" i="15"/>
  <c r="L7" i="15"/>
  <c r="L21" i="15"/>
  <c r="L33" i="15"/>
  <c r="L45" i="15"/>
  <c r="L10" i="15"/>
  <c r="L14" i="15"/>
  <c r="L18" i="15"/>
  <c r="L22" i="15"/>
  <c r="L26" i="15"/>
  <c r="L30" i="15"/>
  <c r="L34" i="15"/>
  <c r="L38" i="15"/>
  <c r="L42" i="15"/>
  <c r="L46" i="15"/>
  <c r="L17" i="15"/>
  <c r="L29" i="15"/>
  <c r="L41" i="15"/>
  <c r="L11" i="15"/>
  <c r="L15" i="15"/>
  <c r="L19" i="15"/>
  <c r="L23" i="15"/>
  <c r="L27" i="15"/>
  <c r="L31" i="15"/>
  <c r="L35" i="15"/>
  <c r="L39" i="15"/>
  <c r="L43" i="15"/>
  <c r="L47" i="15"/>
  <c r="L13" i="15"/>
  <c r="L25" i="15"/>
  <c r="L37" i="15"/>
  <c r="L12" i="15"/>
  <c r="L16" i="15"/>
  <c r="L20" i="15"/>
  <c r="L24" i="15"/>
  <c r="L28" i="15"/>
  <c r="L32" i="15"/>
  <c r="L36" i="15"/>
  <c r="L40" i="15"/>
  <c r="L44" i="15"/>
  <c r="L48" i="15"/>
  <c r="L52" i="15"/>
  <c r="L56" i="15"/>
  <c r="L53" i="15"/>
  <c r="L57" i="15"/>
  <c r="L50" i="15"/>
  <c r="L54" i="15"/>
  <c r="L58" i="15"/>
  <c r="L51" i="15"/>
  <c r="L55" i="15"/>
  <c r="L59" i="15"/>
  <c r="L6" i="15"/>
  <c r="J60" i="15"/>
  <c r="J49" i="15"/>
  <c r="J9" i="15"/>
  <c r="J8" i="15"/>
  <c r="J7" i="15"/>
  <c r="J21" i="15"/>
  <c r="J33" i="15"/>
  <c r="J45" i="15"/>
  <c r="J10" i="15"/>
  <c r="J14" i="15"/>
  <c r="J18" i="15"/>
  <c r="J22" i="15"/>
  <c r="J26" i="15"/>
  <c r="J30" i="15"/>
  <c r="J34" i="15"/>
  <c r="J38" i="15"/>
  <c r="J42" i="15"/>
  <c r="J46" i="15"/>
  <c r="J17" i="15"/>
  <c r="J29" i="15"/>
  <c r="J41" i="15"/>
  <c r="J11" i="15"/>
  <c r="J15" i="15"/>
  <c r="J19" i="15"/>
  <c r="J23" i="15"/>
  <c r="J27" i="15"/>
  <c r="J31" i="15"/>
  <c r="J35" i="15"/>
  <c r="J39" i="15"/>
  <c r="J43" i="15"/>
  <c r="J47" i="15"/>
  <c r="J13" i="15"/>
  <c r="J25" i="15"/>
  <c r="J37" i="15"/>
  <c r="J12" i="15"/>
  <c r="J16" i="15"/>
  <c r="J20" i="15"/>
  <c r="J24" i="15"/>
  <c r="J28" i="15"/>
  <c r="J32" i="15"/>
  <c r="J36" i="15"/>
  <c r="J40" i="15"/>
  <c r="J44" i="15"/>
  <c r="J48" i="15"/>
  <c r="J52" i="15"/>
  <c r="J56" i="15"/>
  <c r="J53" i="15"/>
  <c r="J57" i="15"/>
  <c r="J50" i="15"/>
  <c r="J54" i="15"/>
  <c r="J58" i="15"/>
  <c r="J51" i="15"/>
  <c r="J55" i="15"/>
  <c r="J59" i="15"/>
  <c r="J6" i="15"/>
  <c r="I60" i="15"/>
  <c r="I49" i="15"/>
  <c r="I9" i="15"/>
  <c r="I8" i="15"/>
  <c r="I7" i="15"/>
  <c r="I21" i="15"/>
  <c r="I33" i="15"/>
  <c r="I45" i="15"/>
  <c r="I10" i="15"/>
  <c r="I14" i="15"/>
  <c r="I18" i="15"/>
  <c r="I22" i="15"/>
  <c r="I26" i="15"/>
  <c r="I30" i="15"/>
  <c r="I34" i="15"/>
  <c r="I38" i="15"/>
  <c r="I42" i="15"/>
  <c r="I46" i="15"/>
  <c r="I17" i="15"/>
  <c r="I29" i="15"/>
  <c r="I41" i="15"/>
  <c r="I11" i="15"/>
  <c r="I15" i="15"/>
  <c r="I19" i="15"/>
  <c r="I23" i="15"/>
  <c r="I27" i="15"/>
  <c r="I31" i="15"/>
  <c r="I35" i="15"/>
  <c r="I39" i="15"/>
  <c r="I43" i="15"/>
  <c r="I47" i="15"/>
  <c r="I13" i="15"/>
  <c r="I25" i="15"/>
  <c r="I37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53" i="15"/>
  <c r="I57" i="15"/>
  <c r="I50" i="15"/>
  <c r="I54" i="15"/>
  <c r="I58" i="15"/>
  <c r="I51" i="15"/>
  <c r="I55" i="15"/>
  <c r="I59" i="15"/>
  <c r="I6" i="15"/>
  <c r="B50" i="19" l="1"/>
  <c r="B12" i="19"/>
  <c r="O35" i="19"/>
  <c r="O19" i="19"/>
  <c r="O38" i="19"/>
  <c r="O22" i="19"/>
  <c r="O6" i="19"/>
  <c r="O29" i="19"/>
  <c r="O13" i="19"/>
  <c r="O36" i="19"/>
  <c r="O20" i="19"/>
  <c r="B54" i="19"/>
  <c r="B44" i="19"/>
  <c r="B9" i="19"/>
  <c r="B22" i="19"/>
  <c r="B40" i="19"/>
  <c r="B35" i="19"/>
  <c r="H28" i="19"/>
  <c r="B8" i="19"/>
  <c r="B31" i="19"/>
  <c r="B18" i="19"/>
  <c r="H46" i="19"/>
  <c r="H43" i="19"/>
  <c r="H14" i="19"/>
  <c r="V6" i="19"/>
  <c r="V5" i="19"/>
  <c r="H11" i="19"/>
  <c r="H33" i="19"/>
  <c r="V8" i="19"/>
  <c r="V15" i="19"/>
  <c r="V9" i="19"/>
  <c r="V14" i="19"/>
  <c r="B21" i="19"/>
  <c r="B24" i="19"/>
  <c r="B29" i="19"/>
  <c r="B47" i="19"/>
  <c r="B15" i="19"/>
  <c r="B34" i="19"/>
  <c r="H4" i="19"/>
  <c r="H23" i="19"/>
  <c r="H40" i="19"/>
  <c r="H8" i="19"/>
  <c r="H26" i="19"/>
  <c r="H45" i="19"/>
  <c r="H13" i="19"/>
  <c r="V13" i="19"/>
  <c r="V12" i="19"/>
  <c r="V7" i="19"/>
  <c r="H39" i="19"/>
  <c r="H7" i="19"/>
  <c r="H24" i="19"/>
  <c r="H42" i="19"/>
  <c r="H10" i="19"/>
  <c r="H29" i="19"/>
  <c r="B33" i="19"/>
  <c r="B28" i="19"/>
  <c r="B37" i="19"/>
  <c r="B51" i="19"/>
  <c r="B19" i="19"/>
  <c r="B38" i="19"/>
  <c r="B6" i="19"/>
  <c r="H27" i="19"/>
  <c r="H44" i="19"/>
  <c r="H12" i="19"/>
  <c r="H30" i="19"/>
  <c r="H49" i="19"/>
  <c r="H17" i="19"/>
  <c r="V4" i="19"/>
  <c r="V16" i="19"/>
  <c r="V11" i="19"/>
  <c r="B49" i="19"/>
  <c r="B52" i="19"/>
  <c r="B36" i="19"/>
  <c r="B20" i="19"/>
  <c r="B53" i="19"/>
  <c r="B25" i="19"/>
  <c r="B5" i="19"/>
  <c r="B43" i="19"/>
  <c r="B27" i="19"/>
  <c r="B11" i="19"/>
  <c r="B46" i="19"/>
  <c r="B30" i="19"/>
  <c r="B14" i="19"/>
  <c r="H51" i="19"/>
  <c r="H35" i="19"/>
  <c r="H19" i="19"/>
  <c r="H52" i="19"/>
  <c r="H36" i="19"/>
  <c r="H20" i="19"/>
  <c r="H54" i="19"/>
  <c r="H38" i="19"/>
  <c r="H22" i="19"/>
  <c r="H6" i="19"/>
  <c r="H41" i="19"/>
  <c r="H25" i="19"/>
  <c r="H9" i="19"/>
  <c r="B41" i="19"/>
  <c r="B48" i="19"/>
  <c r="B32" i="19"/>
  <c r="B16" i="19"/>
  <c r="B45" i="19"/>
  <c r="B17" i="19"/>
  <c r="B4" i="19"/>
  <c r="B39" i="19"/>
  <c r="B23" i="19"/>
  <c r="B7" i="19"/>
  <c r="B42" i="19"/>
  <c r="B26" i="19"/>
  <c r="H47" i="19"/>
  <c r="H31" i="19"/>
  <c r="H15" i="19"/>
  <c r="H48" i="19"/>
  <c r="H32" i="19"/>
  <c r="H16" i="19"/>
  <c r="H50" i="19"/>
  <c r="H34" i="19"/>
  <c r="H18" i="19"/>
  <c r="H53" i="19"/>
  <c r="H37" i="19"/>
  <c r="H21" i="19"/>
  <c r="M61" i="15"/>
  <c r="L61" i="15"/>
  <c r="J61" i="15"/>
  <c r="I61" i="15"/>
  <c r="L17" i="16"/>
  <c r="L58" i="16"/>
  <c r="L22" i="16"/>
  <c r="L26" i="16"/>
  <c r="L36" i="16"/>
  <c r="L45" i="16"/>
  <c r="L39" i="16"/>
  <c r="L15" i="16"/>
  <c r="L16" i="16"/>
  <c r="L57" i="16"/>
  <c r="L20" i="16"/>
  <c r="L42" i="16"/>
  <c r="L54" i="16"/>
  <c r="L34" i="16"/>
  <c r="L44" i="16"/>
  <c r="L7" i="16"/>
  <c r="L51" i="16"/>
  <c r="L32" i="16"/>
  <c r="L24" i="16"/>
  <c r="L8" i="16"/>
  <c r="L41" i="16"/>
  <c r="L29" i="16"/>
  <c r="L48" i="16"/>
  <c r="L33" i="16"/>
  <c r="L28" i="16"/>
  <c r="L11" i="16"/>
  <c r="L23" i="16"/>
  <c r="L21" i="16"/>
  <c r="L47" i="16"/>
  <c r="L46" i="16"/>
  <c r="L9" i="16"/>
  <c r="L40" i="16"/>
  <c r="L14" i="16"/>
  <c r="L35" i="16"/>
  <c r="L43" i="16"/>
  <c r="L6" i="16"/>
  <c r="L49" i="16"/>
  <c r="L55" i="16"/>
  <c r="L53" i="16"/>
  <c r="L56" i="16"/>
  <c r="L13" i="16"/>
  <c r="L38" i="16"/>
  <c r="L27" i="16"/>
  <c r="L50" i="16"/>
  <c r="L52" i="16"/>
  <c r="L37" i="16"/>
  <c r="L25" i="16"/>
  <c r="L10" i="16"/>
  <c r="L31" i="16"/>
  <c r="L18" i="16"/>
  <c r="L5" i="16"/>
  <c r="L30" i="16"/>
  <c r="L19" i="16"/>
  <c r="L4" i="16"/>
  <c r="L12" i="16"/>
</calcChain>
</file>

<file path=xl/connections.xml><?xml version="1.0" encoding="utf-8"?>
<connections xmlns="http://schemas.openxmlformats.org/spreadsheetml/2006/main">
  <connection id="1" name="Запрос — Данные" description="Соединение с запросом &quot;Данные&quot; в книге." type="5" refreshedVersion="0" background="1">
    <dbPr connection="provider=Microsoft.Mashup.OleDb.1;data source=$EmbeddedMashup(b2e41e96-9a7e-4a3a-89dd-56144f91e9e2)$;location=Данные;extended properties=&quot;UEsDBBQAAgAIAIt0j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It0j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dI1Wnq9f+CgEAAC7EwAAEwAcAEZvcm11bGFzL1NlY3Rpb24xLm0gohgAKKAUAAAAAAAAAAAAAAAAAAAAAAAAAAAA7ZjdbhtFFMfvI+UdRouQbLGY7pcBlRChNBWBUlBs0QvLQlt7ildd70a7Y0hlGeUDBSQXCaFcREK0FPoAacCqG+fjFWbeiDMTe73OnjR2c0l8Y8+ZnXP+v/Gc8TmOaY15YUBKZ+/Gzfm5+bm44Ua0Tvgu3+fH/Fh0eY8sEJ+y+TkCL74nNsUWPxE/wWyfH8LcDX049VRsiy3xGEzL6zXqF5ZaUUQDdi+MHt4Pw4e5fLty123SBW30pFbtVJbCgMFD1crIWG2fj9EZBXgOml7xQRIg8Xzb82lh6CnOjTzldRK0fF8nLGrR/NDJWxp/BpMb/IQf8j4Rm4SfwqjPj3gPwvWG0EdE/AjGgXg8fPjI1iBu2b0PkUrUhy1bDb+HWENNOqFurUGCkJEyXWeFEnMjFt/zWCOnoKs60X7Q8ldWgYq4AtNQd67yuRfUq+BcU94nlP4JiC/5Ae/BomO1tV3+iohf+ABcqxBii9xymTsWt7y+5gZ19Xkp9FvN4M01gkRNOddJW/kA44C/ADU7hpybNJlZk5U12VmTkzUVs6b3s6YPsqYPsybjBmJD9BsIgIEQGAiCgTAYCISBUBgIhoFwmAiHiX0PCIeJcJgIh4lwmAiHiXCYCIeJcFgIh4VwWNiBQjgshMNCOCyEw0I4LITDQjhshMNGOGyEw8YyA+GwEQ4b4bARDhvhsBEOB+FwEA4H4XAQDgdLcYTDQTgchMNBOByEo4hwFBGOIsJRRDiKtta5vviuL77ri+/64vvfXXypGvQpzByIrvg5qRR7BIrSff6PWgKTsqw0xhXoV1HYDBn9lLp1GqkSefoyVieV4fJPfL9Uc303ihdkE1FNKdoVG2IbwvdBCXz4F7wPUuLE5ohG7Iiucb5uP6uKla5p0XT4FTh9j5+qvXrO9/iTs13juzYZveBJWPMuLDnR5fht9chv/I/RtKqpD6D1Sm/u32P1oivr8m2pPsEYFe0X9R4z7kSqVbrjxaywEi8319ijnBqs0mb4Hf3CZbWGF3y7wmgzzq3SWhjVC7c96te/dv0WjXPf5OWPonbW4HXySbfCf4Ww+/Btyo7iJURLJJcjN4gfhFEztfPTcuvt9njHVXtXjrwm9JWP1ihhMO6kd/MJgG7I8EkHDadsCwyH0mnqJGQkZdTPEJj/BStfAExf7PD9y1rkqzXoRmeytW6r7lE2j6UGpQy0SjdyzH8HPYoaPMncqs6a0hdm9CTwVCn77I0aUOuicz8lQNJiyzysko8+VltHoD8mY5O2uLionbfJvYN8T/fiexBgUrA6XH1+al14sMpwWq7wJ4Glzv/KLaKunpWAFe2CdDnDoX/Nmb+EabbUm8yBdzLXwVjHXRozWv8s9NQ/E5eo1xMNUItPk+HpBVpGhC7Dyowp3KEP2JctRqP8/JwXTI9x8z9QSwECLQAUAAIACACLdI1WMUHlJKoAAAD6AAAAEgAAAAAAAAAAAAAAAAAAAAAAQ29uZmlnL1BhY2thZ2UueG1sUEsBAi0AFAACAAgAi3SNVg/K6aukAAAA6QAAABMAAAAAAAAAAAAAAAAA9gAAAFtDb250ZW50X1R5cGVzXS54bWxQSwECLQAUAAIACACLdI1Wnq9f+CgEAAC7EwAAEwAAAAAAAAAAAAAAAADnAQAARm9ybXVsYXMvU2VjdGlvbjEubVBLBQYAAAAAAwADAMIAAABcBgAAAAA=&quot;" command="SELECT * FROM [Данные]"/>
  </connection>
  <connection id="2" keepAlive="1" name="Запрос — Раскрытие ВН" description="Соединение с запросом &quot;Раскрытие ВН&quot; в книге." type="5" refreshedVersion="5" background="1" saveData="1">
    <dbPr connection="provider=Microsoft.Mashup.OleDb.1;data source=$EmbeddedMashup(b2e41e96-9a7e-4a3a-89dd-56144f91e9e2)$;location=&quot;Раскрытие ВН&quot;;extended properties=&quot;UEsDBBQAAgAIAIt0j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It0j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dI1WlAltyVAGAAAZIgAAEwAcAEZvcm11bGFzL1NlY3Rpb24xLm0gohgAKKAUAAAAAAAAAAAAAAAAAAAAAAAAAAAA7VjdbhtFFL6PlHcYbYVki62b/bELKqUqSSoCpaA4oheRhbb2lFisd6P1BlpFQWlaFaQUAVUFlYD+0Qdw01p16zZ5hdlX4Ek4M16vd71ns7t2uCK5cebMzpzvOzPnb9q07jZti1QHv8qZ2ZnZmfaa4dAGYfdYh71lb71d1iVniUnd2RkCf+y+d8PbYfveDzDbY69hbk72px56N70d7w6IFq/VqVma33AcarmXbeebK7b9TaG4uXrJaNGz0vBLqba1Om9bLnxUWx0Ka5vjOraGCp4CplesHygIdr7QNGnJ36ldGO5UlIm1YZoycZ0NWvQ3OSGxxzC5zfbZa9Yj3g3CDmDUY29YF9R1fdJviHcLhH3vjv/xG10CvSvGFdBUpSaYbNn+DnT5mGRCjfoasWyXrNBrbqnqGo7bvtx01wqCdE0m0vdScWoUKIgpOPm4C6ufNq1GDTaXxO4RpI+A4ku2x7qw6K0w7S57RbyfWB+2Fiq8HbJguMYI3OK1dcNqiP/nbXOjZU2OESBKYnOZbIo9QNhnzwDNbYXPRUVqXKTFRXpcVI6LKnHR6bjovbjo/bhImUNkCH4FIaAgDBSEgoJwUBASCsJCQWgoCA8V4aFi54DwUBEeKsJDRXioCA8V4aEiPFSEh4bw0BAeGnahEB4awkNDeGgIDw3hoSE8NISHjvDQER46wkPHPAPhoSM8dISHjvDQER46wqOM8CgjPMoIjzLCo4y5OMKjjPAoIzzKCI8ywqOC8KggPCoIjwrCo6JLW8eB7zjwHQe+48D3vwt8oRr0Iczsebvej0Gl2CVQlHbYc7EEJnlZqYwq0C8cu2W79GNqNKgjSuTsZaxMVv3l502zWjdMw2mf5U1ELYTonrft3QT1PUAC/7yA3fshcN6NIRvvtrerjNftg6pY4MpKTYYscHCKHQhbPWX32YOB1dg9nQz/4EtYcxKW7Mt8/I745C77azgtauo9aL3Cxv17hN7b5XX5TY4+oDEs2pN6j5yWCLVKF5ttt7TUXmytu9cLYrBMW/a39DPDra81ra+XXNpqF5Zp3XYapQtNaja+NMwN2i58VeRJURo0eFvFoFthv4DaDpwm7yhegrYA8opjWO2rttMKWT4rb3lzc2Rx0d6tOM0W9JXX1ylxYbwVtuYDILrN1QcdNNyyHRC85puGbkIMUgx9DsXsCax8BmR63m3WSWuRp2vQla1oa70pukfePFbXKHUBK9+Gj9kfgEewhp24b9XyunSiR0cJZ3LZxxM1oFrSvc9IIGixuR/WyAcfCtMR6I/JSCSdO3dOGpdx24G/h3vx+6AgClhcrh470BIv1grclikeCTRx/5cWiAg9S5Zb0Ut8yxyX/pA7n8Ipn+tFfeDdWDgY4bhE2y5tfGI3xctECno5wAC1eBYPDy+QYiBkrpZ7TOkivep+vuFSpzg707Sy0wi/1A0yG1wUiO1wGXdEGOZ3SEp5tws/8eV87Em2a/zhZ1wzT0gxi4gOZ8JENtXiSRP6Ifl8MgvKk5MYWPQRe3JS7Nlje0IExwuIO6Q6XBiRisv7DI5lm3XExK/sT/77z63fSFBmDJw+WodxWl2wzwFf6/0MduJHm26nZQpJnDohQ+UzuDyKQf8V3aO4RXcF7A6s6kfDmR8dQNvAhOwF4WAA2AsYcGffEb/d8CPv+UZj9H6a2/Yc75Nciv1cJQLtRxTiNF2gZrPVhBBVWD2RaiD+yl2QiqHwnCl1pWeuI7GqyCUJF0IAbhguHYST8GUaTSGOEORPnu07GZzAgsooU+4bwM17fNL8gs4Ppn8KtoUfKQI6WVtyWRqcQS7GAjwerEapm5t6HG+kwuAfhD10bMr38jFpSqXyuwi7gQ0AlqjaIJT4rgThKHxg66ZRp6LtOPy8oLGRhEccwKgXHrySZH8bZ7gfdzA5wUJHHU2UhHCSyRBHHEIwwjxohGyVED2yoFWSz+1oDClLaqU0d7qkzqkKe16CcfLR5rPapKFFOSS2ZDPZZGGGH2QpWsRIud1MTT6vfDaQpcPPAgObE6uWjDUbVVki02BMDjxqeujORnAYs8dhZA2lgwZ4H/rhHmTWSO/uc110HNvxn3BSOEEkT87W4tUn4QUrNQPzB6ZkL4mTmKIyz2OsePAas1Yqx6jJqiM7RZrLdBxn/gVQSwECLQAUAAIACACLdI1WMUHlJKoAAAD6AAAAEgAAAAAAAAAAAAAAAAAAAAAAQ29uZmlnL1BhY2thZ2UueG1sUEsBAi0AFAACAAgAi3SNVg/K6aukAAAA6QAAABMAAAAAAAAAAAAAAAAA9gAAAFtDb250ZW50X1R5cGVzXS54bWxQSwECLQAUAAIACACLdI1WlAltyVAGAAAZIgAAEwAAAAAAAAAAAAAAAADnAQAARm9ybXVsYXMvU2VjdGlvbjEubVBLBQYAAAAAAwADAMIAAACECAAAAAA=&quot;" command="SELECT * FROM [Раскрытие ВН]"/>
  </connection>
</connections>
</file>

<file path=xl/sharedStrings.xml><?xml version="1.0" encoding="utf-8"?>
<sst xmlns="http://schemas.openxmlformats.org/spreadsheetml/2006/main" count="577" uniqueCount="118">
  <si>
    <t>Дата забора</t>
  </si>
  <si>
    <t>ВН</t>
  </si>
  <si>
    <t>БМ</t>
  </si>
  <si>
    <t>плазма</t>
  </si>
  <si>
    <t>ликвор</t>
  </si>
  <si>
    <t>Примечание</t>
  </si>
  <si>
    <t>АРТ-наив</t>
  </si>
  <si>
    <t>Путь</t>
  </si>
  <si>
    <t>c:\Users\User\Projects\Work\HIV-CNS\230323 Номера + последние.xlsx</t>
  </si>
  <si>
    <t>ВН наша</t>
  </si>
  <si>
    <t>ID п</t>
  </si>
  <si>
    <t>№ п/п</t>
  </si>
  <si>
    <t>ВН.Анамнез</t>
  </si>
  <si>
    <t>ВН в каждом БМ и в разных организациях</t>
  </si>
  <si>
    <t>All</t>
  </si>
  <si>
    <t>N</t>
  </si>
  <si>
    <t>Shapiro-Wilk W</t>
  </si>
  <si>
    <t>0.8354</t>
  </si>
  <si>
    <t xml:space="preserve">  p(normal)</t>
  </si>
  <si>
    <t>3.17E-06</t>
  </si>
  <si>
    <t>Anderson-Darling A</t>
  </si>
  <si>
    <t>1.751</t>
  </si>
  <si>
    <t>0.0001518</t>
  </si>
  <si>
    <t xml:space="preserve">  p(Monte Carlo)</t>
  </si>
  <si>
    <t>0.0005</t>
  </si>
  <si>
    <t>Lilliefors L</t>
  </si>
  <si>
    <t>0.1587</t>
  </si>
  <si>
    <t>0.0001</t>
  </si>
  <si>
    <t>0.0022</t>
  </si>
  <si>
    <t>Jarque-Bera JB</t>
  </si>
  <si>
    <t>100.1</t>
  </si>
  <si>
    <t>1.841E-22</t>
  </si>
  <si>
    <t>0.0002</t>
  </si>
  <si>
    <t>0.8531</t>
  </si>
  <si>
    <t>8.311E-06</t>
  </si>
  <si>
    <t>2.581</t>
  </si>
  <si>
    <t>1.34E-06</t>
  </si>
  <si>
    <t>0.1626</t>
  </si>
  <si>
    <t>0.0009</t>
  </si>
  <si>
    <t>14.73</t>
  </si>
  <si>
    <t>0.0006338</t>
  </si>
  <si>
    <t>0.0073</t>
  </si>
  <si>
    <t>Tests for equal means</t>
  </si>
  <si>
    <t>A</t>
  </si>
  <si>
    <t>B</t>
  </si>
  <si>
    <t>N:</t>
  </si>
  <si>
    <t>Mean:</t>
  </si>
  <si>
    <t>95% conf.:</t>
  </si>
  <si>
    <t>(4.4024 5.0844)</t>
  </si>
  <si>
    <t>(3.4473 4.292)</t>
  </si>
  <si>
    <t>Variance:</t>
  </si>
  <si>
    <t>Difference between means:</t>
  </si>
  <si>
    <t>0.87381</t>
  </si>
  <si>
    <t>95% conf. interval (parametric):</t>
  </si>
  <si>
    <t>(0.33723 1.4104)</t>
  </si>
  <si>
    <t>95% conf. interval (bootstrap):</t>
  </si>
  <si>
    <t>(0.34165 1.4047)</t>
  </si>
  <si>
    <t>t :</t>
  </si>
  <si>
    <t>p (same mean):</t>
  </si>
  <si>
    <t>0.0016561</t>
  </si>
  <si>
    <t>Critical t value (p=0.05):</t>
  </si>
  <si>
    <t>Uneq. var. t :</t>
  </si>
  <si>
    <t>0.001676</t>
  </si>
  <si>
    <t>Monte Carlo permutation:</t>
  </si>
  <si>
    <t>0.0015</t>
  </si>
  <si>
    <t>БМ пл&gt;БМ лик</t>
  </si>
  <si>
    <t>БМ лик&gt;БМ пл</t>
  </si>
  <si>
    <t>Итого</t>
  </si>
  <si>
    <t>пл НИИ&gt;пл ЧЛБ</t>
  </si>
  <si>
    <t>пл ЧЛБ&gt;пл НИИ</t>
  </si>
  <si>
    <t>СD4 %</t>
  </si>
  <si>
    <t>Раскрытие_ВН</t>
  </si>
  <si>
    <t>0.0008</t>
  </si>
  <si>
    <t>4.729</t>
  </si>
  <si>
    <t>5.0727</t>
  </si>
  <si>
    <t>(4.3678 5.0902)</t>
  </si>
  <si>
    <t>(4.745 5.4003)</t>
  </si>
  <si>
    <t>0.34368</t>
  </si>
  <si>
    <t>(-0.13802 0.82537)</t>
  </si>
  <si>
    <t>(-0.12884 0.8121)</t>
  </si>
  <si>
    <t>0.16003</t>
  </si>
  <si>
    <t>1.984</t>
  </si>
  <si>
    <t>0.16005</t>
  </si>
  <si>
    <t>0.1647</t>
  </si>
  <si>
    <t>Дата S</t>
  </si>
  <si>
    <t>Анамнезы</t>
  </si>
  <si>
    <t>c:\Users\User\Projects\ЧЛБ\Анамнез\89124011129_230128.xlsx</t>
  </si>
  <si>
    <t>CD4 кл/мкл</t>
  </si>
  <si>
    <t>0.8261</t>
  </si>
  <si>
    <t>3.095E-06</t>
  </si>
  <si>
    <t>2.288</t>
  </si>
  <si>
    <t>7.001E-06</t>
  </si>
  <si>
    <t>0.1658</t>
  </si>
  <si>
    <t>88.06</t>
  </si>
  <si>
    <t>7.544E-20</t>
  </si>
  <si>
    <t>0.6605</t>
  </si>
  <si>
    <t>1.354E-09</t>
  </si>
  <si>
    <t>3.888</t>
  </si>
  <si>
    <t>7.919E-10</t>
  </si>
  <si>
    <t>0.2076</t>
  </si>
  <si>
    <t>577.9</t>
  </si>
  <si>
    <t>3.298E-126</t>
  </si>
  <si>
    <t>за пределами</t>
  </si>
  <si>
    <t>кварлиь1</t>
  </si>
  <si>
    <t>квартиль3</t>
  </si>
  <si>
    <t>размах</t>
  </si>
  <si>
    <t>нижняя граница</t>
  </si>
  <si>
    <t>верхняя граница</t>
  </si>
  <si>
    <t>Tests for equal medians</t>
  </si>
  <si>
    <t>Mean rank:</t>
  </si>
  <si>
    <t>14.973</t>
  </si>
  <si>
    <t>4.027</t>
  </si>
  <si>
    <t>Mann-Whitn U :</t>
  </si>
  <si>
    <t>z :</t>
  </si>
  <si>
    <t>0.76258</t>
  </si>
  <si>
    <t>p (same med.):</t>
  </si>
  <si>
    <t>0.44571</t>
  </si>
  <si>
    <t>0.457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</si>
</sst>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1"/>
      <color rgb="FF111111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/>
    <xf numFmtId="0" fontId="0" fillId="0" borderId="0" xfId="0" quotePrefix="1" applyNumberFormat="1" applyAlignment="1"/>
    <xf numFmtId="0" fontId="1" fillId="2" borderId="3" xfId="0" applyNumberFormat="1" applyFont="1" applyFill="1" applyBorder="1" applyAlignment="1"/>
    <xf numFmtId="14" fontId="0" fillId="0" borderId="0" xfId="0" applyNumberFormat="1" applyAlignment="1"/>
    <xf numFmtId="0" fontId="1" fillId="2" borderId="1" xfId="0" applyNumberFormat="1" applyFont="1" applyFill="1" applyBorder="1" applyAlignment="1"/>
    <xf numFmtId="0" fontId="0" fillId="3" borderId="1" xfId="0" applyNumberFormat="1" applyFill="1" applyBorder="1" applyAlignment="1"/>
    <xf numFmtId="0" fontId="0" fillId="0" borderId="1" xfId="0" applyNumberFormat="1" applyBorder="1" applyAlignment="1"/>
    <xf numFmtId="0" fontId="1" fillId="2" borderId="2" xfId="0" quotePrefix="1" applyNumberFormat="1" applyFont="1" applyFill="1" applyBorder="1" applyAlignment="1"/>
    <xf numFmtId="17" fontId="0" fillId="0" borderId="0" xfId="0" applyNumberFormat="1"/>
    <xf numFmtId="0" fontId="0" fillId="3" borderId="0" xfId="0" applyNumberFormat="1" applyFill="1" applyBorder="1" applyAlignment="1"/>
    <xf numFmtId="0" fontId="0" fillId="0" borderId="0" xfId="0" quotePrefix="1"/>
    <xf numFmtId="0" fontId="1" fillId="2" borderId="1" xfId="0" quotePrefix="1" applyNumberFormat="1" applyFont="1" applyFill="1" applyBorder="1" applyAlignment="1"/>
    <xf numFmtId="0" fontId="0" fillId="0" borderId="0" xfId="0" applyBorder="1"/>
    <xf numFmtId="0" fontId="2" fillId="0" borderId="0" xfId="0" applyFont="1"/>
  </cellXfs>
  <cellStyles count="1">
    <cellStyle name="Обычный" xfId="0" builtinId="0"/>
  </cellStyles>
  <dxfs count="1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13</xdr:row>
      <xdr:rowOff>152400</xdr:rowOff>
    </xdr:from>
    <xdr:to>
      <xdr:col>10</xdr:col>
      <xdr:colOff>94783</xdr:colOff>
      <xdr:row>30</xdr:row>
      <xdr:rowOff>180567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628900"/>
          <a:ext cx="3733333" cy="32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75733</xdr:colOff>
      <xdr:row>31</xdr:row>
      <xdr:rowOff>28167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2667000"/>
          <a:ext cx="3733333" cy="32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28</xdr:col>
      <xdr:colOff>75733</xdr:colOff>
      <xdr:row>31</xdr:row>
      <xdr:rowOff>28167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2667000"/>
          <a:ext cx="3733333" cy="326666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36</xdr:col>
      <xdr:colOff>56683</xdr:colOff>
      <xdr:row>31</xdr:row>
      <xdr:rowOff>28167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2667000"/>
          <a:ext cx="3733333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9</xdr:col>
      <xdr:colOff>75733</xdr:colOff>
      <xdr:row>32</xdr:row>
      <xdr:rowOff>132952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048000"/>
          <a:ext cx="3733333" cy="31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19</xdr:col>
      <xdr:colOff>75733</xdr:colOff>
      <xdr:row>33</xdr:row>
      <xdr:rowOff>190071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048000"/>
          <a:ext cx="37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19</xdr:col>
      <xdr:colOff>75733</xdr:colOff>
      <xdr:row>51</xdr:row>
      <xdr:rowOff>132952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6667500"/>
          <a:ext cx="3733333" cy="318095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30</xdr:col>
      <xdr:colOff>75733</xdr:colOff>
      <xdr:row>17</xdr:row>
      <xdr:rowOff>190071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16800" y="0"/>
          <a:ext cx="3733333" cy="3428571"/>
        </a:xfrm>
        <a:prstGeom prst="rect">
          <a:avLst/>
        </a:prstGeom>
      </xdr:spPr>
    </xdr:pic>
    <xdr:clientData/>
  </xdr:twoCellAnchor>
  <xdr:twoCellAnchor editAs="oneCell">
    <xdr:from>
      <xdr:col>33</xdr:col>
      <xdr:colOff>514350</xdr:colOff>
      <xdr:row>11</xdr:row>
      <xdr:rowOff>47625</xdr:rowOff>
    </xdr:from>
    <xdr:to>
      <xdr:col>39</xdr:col>
      <xdr:colOff>590083</xdr:colOff>
      <xdr:row>27</xdr:row>
      <xdr:rowOff>180577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31150" y="2143125"/>
          <a:ext cx="3733333" cy="31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ID п" tableColumnId="65"/>
      <queryTableField id="2" name="АРТ-наив" tableColumnId="66"/>
      <queryTableField id="3" name="Дата S" tableColumnId="67"/>
      <queryTableField id="4" name="ВН" tableColumnId="68"/>
      <queryTableField id="5" name="Дата забора" tableColumnId="69"/>
      <queryTableField id="6" name="БМ" tableColumnId="70"/>
      <queryTableField id="7" name="№ п/п" tableColumnId="71"/>
      <queryTableField id="8" name="CD4 кл/мкл" tableColumnId="72"/>
      <queryTableField id="9" name="ВН.Анамнез" tableColumnId="7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Путь" displayName="Путь" ref="A1:B3" totalsRowShown="0">
  <autoFilter ref="A1:B3"/>
  <tableColumns count="2">
    <tableColumn id="1" name="Путь"/>
    <tableColumn id="2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Раскрытие_ВН" displayName="Раскрытие_ВН" ref="A1:I184" tableType="queryTable" totalsRowShown="0" headerRowDxfId="10" dataDxfId="9">
  <autoFilter ref="A1:I184"/>
  <tableColumns count="9">
    <tableColumn id="65" uniqueName="65" name="ID п" queryTableFieldId="1" dataDxfId="8"/>
    <tableColumn id="66" uniqueName="66" name="АРТ-наив" queryTableFieldId="2" dataDxfId="7"/>
    <tableColumn id="67" uniqueName="67" name="Дата S" queryTableFieldId="3" dataDxfId="6"/>
    <tableColumn id="68" uniqueName="68" name="ВН" queryTableFieldId="4" dataDxfId="5"/>
    <tableColumn id="69" uniqueName="69" name="Дата забора" queryTableFieldId="5" dataDxfId="4"/>
    <tableColumn id="70" uniqueName="70" name="БМ" queryTableFieldId="6" dataDxfId="3"/>
    <tableColumn id="71" uniqueName="71" name="№ п/п" queryTableFieldId="7" dataDxfId="2"/>
    <tableColumn id="72" uniqueName="72" name="CD4 кл/мкл" queryTableFieldId="8" dataDxfId="1"/>
    <tableColumn id="73" uniqueName="73" name="ВН.Анамнез" queryTableFieldId="9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3"/>
  <sheetViews>
    <sheetView workbookViewId="0">
      <selection activeCell="B12" sqref="B12"/>
    </sheetView>
  </sheetViews>
  <sheetFormatPr defaultRowHeight="15" x14ac:dyDescent="0.25"/>
  <cols>
    <col min="1" max="1" width="57.42578125" bestFit="1" customWidth="1"/>
    <col min="2" max="2" width="22.7109375" bestFit="1" customWidth="1"/>
    <col min="5" max="5" width="11.85546875" customWidth="1"/>
  </cols>
  <sheetData>
    <row r="1" spans="1:2" x14ac:dyDescent="0.25">
      <c r="A1" t="s">
        <v>7</v>
      </c>
      <c r="B1" t="s">
        <v>5</v>
      </c>
    </row>
    <row r="2" spans="1:2" x14ac:dyDescent="0.25">
      <c r="A2" t="s">
        <v>86</v>
      </c>
      <c r="B2" t="s">
        <v>85</v>
      </c>
    </row>
    <row r="3" spans="1:2" x14ac:dyDescent="0.25">
      <c r="A3" t="s">
        <v>8</v>
      </c>
      <c r="B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184"/>
  <sheetViews>
    <sheetView workbookViewId="0">
      <selection activeCell="H1" sqref="H1"/>
    </sheetView>
  </sheetViews>
  <sheetFormatPr defaultRowHeight="15" x14ac:dyDescent="0.25"/>
  <cols>
    <col min="1" max="1" width="6.7109375" bestFit="1" customWidth="1"/>
    <col min="2" max="2" width="11.7109375" bestFit="1" customWidth="1"/>
    <col min="3" max="3" width="10.140625" bestFit="1" customWidth="1"/>
    <col min="4" max="4" width="9" bestFit="1" customWidth="1"/>
    <col min="5" max="5" width="14.28515625" bestFit="1" customWidth="1"/>
    <col min="6" max="6" width="7.5703125" bestFit="1" customWidth="1"/>
    <col min="7" max="7" width="9.140625" bestFit="1" customWidth="1"/>
    <col min="8" max="8" width="13.85546875" bestFit="1" customWidth="1"/>
    <col min="9" max="9" width="14.42578125" bestFit="1" customWidth="1"/>
    <col min="11" max="11" width="7.5703125" bestFit="1" customWidth="1"/>
    <col min="12" max="12" width="14.28515625" bestFit="1" customWidth="1"/>
    <col min="13" max="13" width="9" bestFit="1" customWidth="1"/>
    <col min="14" max="14" width="22.28515625" bestFit="1" customWidth="1"/>
    <col min="15" max="15" width="11.7109375" bestFit="1" customWidth="1"/>
    <col min="16" max="16" width="14.42578125" bestFit="1" customWidth="1"/>
  </cols>
  <sheetData>
    <row r="1" spans="1:9" x14ac:dyDescent="0.25">
      <c r="A1" s="1" t="s">
        <v>10</v>
      </c>
      <c r="B1" s="1" t="s">
        <v>6</v>
      </c>
      <c r="C1" s="4" t="s">
        <v>84</v>
      </c>
      <c r="D1" s="1" t="s">
        <v>1</v>
      </c>
      <c r="E1" s="4" t="s">
        <v>0</v>
      </c>
      <c r="F1" s="1" t="s">
        <v>2</v>
      </c>
      <c r="G1" s="1" t="s">
        <v>11</v>
      </c>
      <c r="H1" s="2" t="s">
        <v>87</v>
      </c>
      <c r="I1" s="2" t="s">
        <v>12</v>
      </c>
    </row>
    <row r="2" spans="1:9" x14ac:dyDescent="0.25">
      <c r="A2" s="1">
        <v>60</v>
      </c>
      <c r="B2" s="1"/>
      <c r="C2" s="4"/>
      <c r="D2" s="1">
        <v>377000</v>
      </c>
      <c r="E2" s="4">
        <v>44274</v>
      </c>
      <c r="F2" s="1" t="s">
        <v>3</v>
      </c>
      <c r="G2" s="1">
        <v>1</v>
      </c>
      <c r="H2" s="1"/>
      <c r="I2" s="1"/>
    </row>
    <row r="3" spans="1:9" x14ac:dyDescent="0.25">
      <c r="A3" s="1">
        <v>60</v>
      </c>
      <c r="B3" s="1"/>
      <c r="C3" s="4"/>
      <c r="D3" s="1">
        <v>68100</v>
      </c>
      <c r="E3" s="4">
        <v>44274</v>
      </c>
      <c r="F3" s="1" t="s">
        <v>4</v>
      </c>
      <c r="G3" s="1">
        <v>61</v>
      </c>
      <c r="H3" s="1"/>
      <c r="I3" s="1"/>
    </row>
    <row r="4" spans="1:9" x14ac:dyDescent="0.25">
      <c r="A4" s="1">
        <v>1</v>
      </c>
      <c r="B4" s="1">
        <v>1</v>
      </c>
      <c r="C4" s="4"/>
      <c r="D4" s="1">
        <v>330</v>
      </c>
      <c r="E4" s="4">
        <v>43349</v>
      </c>
      <c r="F4" s="1" t="s">
        <v>3</v>
      </c>
      <c r="G4" s="1">
        <v>34</v>
      </c>
      <c r="H4" s="1">
        <v>12</v>
      </c>
      <c r="I4" s="1">
        <v>697862</v>
      </c>
    </row>
    <row r="5" spans="1:9" x14ac:dyDescent="0.25">
      <c r="A5" s="1">
        <v>1</v>
      </c>
      <c r="B5" s="1">
        <v>1</v>
      </c>
      <c r="C5" s="4"/>
      <c r="D5" s="1">
        <v>21050</v>
      </c>
      <c r="E5" s="4">
        <v>43349</v>
      </c>
      <c r="F5" s="1" t="s">
        <v>4</v>
      </c>
      <c r="G5" s="1">
        <v>94</v>
      </c>
      <c r="H5" s="1">
        <v>12</v>
      </c>
      <c r="I5" s="1">
        <v>697862</v>
      </c>
    </row>
    <row r="6" spans="1:9" x14ac:dyDescent="0.25">
      <c r="A6" s="1">
        <v>45</v>
      </c>
      <c r="B6" s="1"/>
      <c r="C6" s="4"/>
      <c r="D6" s="1">
        <v>677</v>
      </c>
      <c r="E6" s="4">
        <v>43944</v>
      </c>
      <c r="F6" s="1" t="s">
        <v>3</v>
      </c>
      <c r="G6" s="1">
        <v>2</v>
      </c>
      <c r="H6" s="1">
        <v>6</v>
      </c>
      <c r="I6" s="1">
        <v>16280</v>
      </c>
    </row>
    <row r="7" spans="1:9" x14ac:dyDescent="0.25">
      <c r="A7" s="1">
        <v>45</v>
      </c>
      <c r="B7" s="1"/>
      <c r="C7" s="4"/>
      <c r="D7" s="1">
        <v>0</v>
      </c>
      <c r="E7" s="4">
        <v>43944</v>
      </c>
      <c r="F7" s="1" t="s">
        <v>4</v>
      </c>
      <c r="G7" s="1">
        <v>62</v>
      </c>
      <c r="H7" s="1">
        <v>6</v>
      </c>
      <c r="I7" s="1">
        <v>16280</v>
      </c>
    </row>
    <row r="8" spans="1:9" x14ac:dyDescent="0.25">
      <c r="A8" s="1">
        <v>2</v>
      </c>
      <c r="B8" s="1">
        <v>1</v>
      </c>
      <c r="C8" s="4"/>
      <c r="D8" s="1">
        <v>0</v>
      </c>
      <c r="E8" s="4">
        <v>42786</v>
      </c>
      <c r="F8" s="1" t="s">
        <v>3</v>
      </c>
      <c r="G8" s="1">
        <v>59</v>
      </c>
      <c r="H8" s="1">
        <v>25</v>
      </c>
      <c r="I8" s="1">
        <v>1218995</v>
      </c>
    </row>
    <row r="9" spans="1:9" x14ac:dyDescent="0.25">
      <c r="A9" s="1">
        <v>59</v>
      </c>
      <c r="B9" s="1"/>
      <c r="C9" s="4">
        <v>44694</v>
      </c>
      <c r="D9" s="1">
        <v>622000</v>
      </c>
      <c r="E9" s="4">
        <v>44074</v>
      </c>
      <c r="F9" s="1" t="s">
        <v>3</v>
      </c>
      <c r="G9" s="1">
        <v>3</v>
      </c>
      <c r="H9" s="1">
        <v>28</v>
      </c>
      <c r="I9" s="1">
        <v>90000</v>
      </c>
    </row>
    <row r="10" spans="1:9" x14ac:dyDescent="0.25">
      <c r="A10" s="1">
        <v>59</v>
      </c>
      <c r="B10" s="1"/>
      <c r="C10" s="4">
        <v>44769</v>
      </c>
      <c r="D10" s="1">
        <v>47300</v>
      </c>
      <c r="E10" s="4">
        <v>44074</v>
      </c>
      <c r="F10" s="1" t="s">
        <v>4</v>
      </c>
      <c r="G10" s="1">
        <v>63</v>
      </c>
      <c r="H10" s="1">
        <v>28</v>
      </c>
      <c r="I10" s="1">
        <v>90000</v>
      </c>
    </row>
    <row r="11" spans="1:9" x14ac:dyDescent="0.25">
      <c r="A11" s="1">
        <v>3</v>
      </c>
      <c r="B11" s="1">
        <v>1</v>
      </c>
      <c r="C11" s="4"/>
      <c r="D11" s="1">
        <v>77600</v>
      </c>
      <c r="E11" s="4">
        <v>43451</v>
      </c>
      <c r="F11" s="1" t="s">
        <v>3</v>
      </c>
      <c r="G11" s="1">
        <v>55</v>
      </c>
      <c r="H11" s="1">
        <v>197</v>
      </c>
      <c r="I11" s="1">
        <v>1982274</v>
      </c>
    </row>
    <row r="12" spans="1:9" x14ac:dyDescent="0.25">
      <c r="A12" s="1">
        <v>3</v>
      </c>
      <c r="B12" s="1">
        <v>1</v>
      </c>
      <c r="C12" s="4"/>
      <c r="D12" s="1">
        <v>0</v>
      </c>
      <c r="E12" s="4">
        <v>43451</v>
      </c>
      <c r="F12" s="1" t="s">
        <v>4</v>
      </c>
      <c r="G12" s="1">
        <v>115</v>
      </c>
      <c r="H12" s="1">
        <v>197</v>
      </c>
      <c r="I12" s="1">
        <v>1982274</v>
      </c>
    </row>
    <row r="13" spans="1:9" x14ac:dyDescent="0.25">
      <c r="A13" s="1">
        <v>40</v>
      </c>
      <c r="B13" s="1"/>
      <c r="C13" s="4">
        <v>44694</v>
      </c>
      <c r="D13" s="1">
        <v>3360000</v>
      </c>
      <c r="E13" s="4">
        <v>43942</v>
      </c>
      <c r="F13" s="1" t="s">
        <v>3</v>
      </c>
      <c r="G13" s="1">
        <v>4</v>
      </c>
      <c r="H13" s="1">
        <v>31</v>
      </c>
      <c r="I13" s="1">
        <v>2254554</v>
      </c>
    </row>
    <row r="14" spans="1:9" x14ac:dyDescent="0.25">
      <c r="A14" s="1">
        <v>40</v>
      </c>
      <c r="B14" s="1"/>
      <c r="C14" s="4">
        <v>44769</v>
      </c>
      <c r="D14" s="1">
        <v>292000</v>
      </c>
      <c r="E14" s="4">
        <v>43942</v>
      </c>
      <c r="F14" s="1" t="s">
        <v>4</v>
      </c>
      <c r="G14" s="1">
        <v>64</v>
      </c>
      <c r="H14" s="1">
        <v>31</v>
      </c>
      <c r="I14" s="1">
        <v>2254554</v>
      </c>
    </row>
    <row r="15" spans="1:9" x14ac:dyDescent="0.25">
      <c r="A15" s="1">
        <v>4</v>
      </c>
      <c r="B15" s="1">
        <v>1</v>
      </c>
      <c r="C15" s="4"/>
      <c r="D15" s="1">
        <v>94300</v>
      </c>
      <c r="E15" s="4">
        <v>43678</v>
      </c>
      <c r="F15" s="1" t="s">
        <v>3</v>
      </c>
      <c r="G15" s="1">
        <v>46</v>
      </c>
      <c r="H15" s="1">
        <v>104</v>
      </c>
      <c r="I15" s="1">
        <v>651848</v>
      </c>
    </row>
    <row r="16" spans="1:9" x14ac:dyDescent="0.25">
      <c r="A16" s="1">
        <v>4</v>
      </c>
      <c r="B16" s="1">
        <v>1</v>
      </c>
      <c r="C16" s="4"/>
      <c r="D16" s="1">
        <v>9737</v>
      </c>
      <c r="E16" s="4">
        <v>43678</v>
      </c>
      <c r="F16" s="1" t="s">
        <v>4</v>
      </c>
      <c r="G16" s="1">
        <v>106</v>
      </c>
      <c r="H16" s="1">
        <v>104</v>
      </c>
      <c r="I16" s="1">
        <v>651848</v>
      </c>
    </row>
    <row r="17" spans="1:9" x14ac:dyDescent="0.25">
      <c r="A17" s="1">
        <v>64</v>
      </c>
      <c r="B17" s="1"/>
      <c r="C17" s="4">
        <v>44694</v>
      </c>
      <c r="D17" s="1">
        <v>450000</v>
      </c>
      <c r="E17" s="4">
        <v>44323</v>
      </c>
      <c r="F17" s="1" t="s">
        <v>3</v>
      </c>
      <c r="G17" s="1">
        <v>5</v>
      </c>
      <c r="H17" s="1">
        <v>103</v>
      </c>
      <c r="I17" s="1">
        <v>201997</v>
      </c>
    </row>
    <row r="18" spans="1:9" x14ac:dyDescent="0.25">
      <c r="A18" s="1">
        <v>64</v>
      </c>
      <c r="B18" s="1"/>
      <c r="C18" s="4">
        <v>44769</v>
      </c>
      <c r="D18" s="1">
        <v>111000</v>
      </c>
      <c r="E18" s="4">
        <v>44323</v>
      </c>
      <c r="F18" s="1" t="s">
        <v>4</v>
      </c>
      <c r="G18" s="1">
        <v>65</v>
      </c>
      <c r="H18" s="1">
        <v>103</v>
      </c>
      <c r="I18" s="1">
        <v>201997</v>
      </c>
    </row>
    <row r="19" spans="1:9" x14ac:dyDescent="0.25">
      <c r="A19" s="1">
        <v>5</v>
      </c>
      <c r="B19" s="1">
        <v>1</v>
      </c>
      <c r="C19" s="4"/>
      <c r="D19" s="1">
        <v>754000</v>
      </c>
      <c r="E19" s="4">
        <v>43725</v>
      </c>
      <c r="F19" s="1" t="s">
        <v>3</v>
      </c>
      <c r="G19" s="1">
        <v>10</v>
      </c>
      <c r="H19" s="1">
        <v>31</v>
      </c>
      <c r="I19" s="1">
        <v>202294</v>
      </c>
    </row>
    <row r="20" spans="1:9" x14ac:dyDescent="0.25">
      <c r="A20" s="1">
        <v>5</v>
      </c>
      <c r="B20" s="1">
        <v>1</v>
      </c>
      <c r="C20" s="4"/>
      <c r="D20" s="1">
        <v>0</v>
      </c>
      <c r="E20" s="4">
        <v>43725</v>
      </c>
      <c r="F20" s="1" t="s">
        <v>4</v>
      </c>
      <c r="G20" s="1">
        <v>70</v>
      </c>
      <c r="H20" s="1">
        <v>31</v>
      </c>
      <c r="I20" s="1">
        <v>202294</v>
      </c>
    </row>
    <row r="21" spans="1:9" x14ac:dyDescent="0.25">
      <c r="A21" s="1">
        <v>16</v>
      </c>
      <c r="B21" s="1"/>
      <c r="C21" s="4"/>
      <c r="D21" s="1">
        <v>54300</v>
      </c>
      <c r="E21" s="4">
        <v>43741</v>
      </c>
      <c r="F21" s="1" t="s">
        <v>3</v>
      </c>
      <c r="G21" s="1">
        <v>6</v>
      </c>
      <c r="H21" s="1">
        <v>108</v>
      </c>
      <c r="I21" s="1">
        <v>4880</v>
      </c>
    </row>
    <row r="22" spans="1:9" x14ac:dyDescent="0.25">
      <c r="A22" s="1">
        <v>16</v>
      </c>
      <c r="B22" s="1"/>
      <c r="C22" s="4"/>
      <c r="D22" s="1">
        <v>348000</v>
      </c>
      <c r="E22" s="4">
        <v>43741</v>
      </c>
      <c r="F22" s="1" t="s">
        <v>4</v>
      </c>
      <c r="G22" s="1">
        <v>66</v>
      </c>
      <c r="H22" s="1">
        <v>108</v>
      </c>
      <c r="I22" s="1">
        <v>4880</v>
      </c>
    </row>
    <row r="23" spans="1:9" x14ac:dyDescent="0.25">
      <c r="A23" s="1">
        <v>6</v>
      </c>
      <c r="B23" s="1">
        <v>1</v>
      </c>
      <c r="C23" s="4"/>
      <c r="D23" s="1">
        <v>35300</v>
      </c>
      <c r="E23" s="4">
        <v>43768</v>
      </c>
      <c r="F23" s="1" t="s">
        <v>3</v>
      </c>
      <c r="G23" s="1">
        <v>32</v>
      </c>
      <c r="H23" s="1">
        <v>9</v>
      </c>
      <c r="I23" s="1">
        <v>15240</v>
      </c>
    </row>
    <row r="24" spans="1:9" x14ac:dyDescent="0.25">
      <c r="A24" s="1">
        <v>6</v>
      </c>
      <c r="B24" s="1">
        <v>1</v>
      </c>
      <c r="C24" s="4"/>
      <c r="D24" s="1">
        <v>0</v>
      </c>
      <c r="E24" s="4">
        <v>43768</v>
      </c>
      <c r="F24" s="1" t="s">
        <v>4</v>
      </c>
      <c r="G24" s="1">
        <v>92</v>
      </c>
      <c r="H24" s="1">
        <v>9</v>
      </c>
      <c r="I24" s="1">
        <v>15240</v>
      </c>
    </row>
    <row r="25" spans="1:9" x14ac:dyDescent="0.25">
      <c r="A25" s="1">
        <v>7</v>
      </c>
      <c r="B25" s="1"/>
      <c r="C25" s="4"/>
      <c r="D25" s="1">
        <v>0</v>
      </c>
      <c r="E25" s="4">
        <v>43760</v>
      </c>
      <c r="F25" s="1" t="s">
        <v>3</v>
      </c>
      <c r="G25" s="1">
        <v>8</v>
      </c>
      <c r="H25" s="1">
        <v>56</v>
      </c>
      <c r="I25" s="1">
        <v>358269</v>
      </c>
    </row>
    <row r="26" spans="1:9" x14ac:dyDescent="0.25">
      <c r="A26" s="1">
        <v>7</v>
      </c>
      <c r="B26" s="1"/>
      <c r="C26" s="4"/>
      <c r="D26" s="1">
        <v>366</v>
      </c>
      <c r="E26" s="4">
        <v>43760</v>
      </c>
      <c r="F26" s="1" t="s">
        <v>3</v>
      </c>
      <c r="G26" s="1">
        <v>9</v>
      </c>
      <c r="H26" s="1">
        <v>56</v>
      </c>
      <c r="I26" s="1">
        <v>358269</v>
      </c>
    </row>
    <row r="27" spans="1:9" x14ac:dyDescent="0.25">
      <c r="A27" s="1">
        <v>7</v>
      </c>
      <c r="B27" s="1"/>
      <c r="C27" s="4"/>
      <c r="D27" s="1">
        <v>13400</v>
      </c>
      <c r="E27" s="4">
        <v>43760</v>
      </c>
      <c r="F27" s="1" t="s">
        <v>4</v>
      </c>
      <c r="G27" s="1">
        <v>68</v>
      </c>
      <c r="H27" s="1">
        <v>56</v>
      </c>
      <c r="I27" s="1">
        <v>358269</v>
      </c>
    </row>
    <row r="28" spans="1:9" x14ac:dyDescent="0.25">
      <c r="A28" s="1">
        <v>7</v>
      </c>
      <c r="B28" s="1"/>
      <c r="C28" s="4"/>
      <c r="D28" s="1">
        <v>14400</v>
      </c>
      <c r="E28" s="4">
        <v>43760</v>
      </c>
      <c r="F28" s="1" t="s">
        <v>4</v>
      </c>
      <c r="G28" s="1">
        <v>69</v>
      </c>
      <c r="H28" s="1">
        <v>56</v>
      </c>
      <c r="I28" s="1">
        <v>358269</v>
      </c>
    </row>
    <row r="29" spans="1:9" x14ac:dyDescent="0.25">
      <c r="A29" s="1">
        <v>8</v>
      </c>
      <c r="B29" s="1"/>
      <c r="C29" s="4">
        <v>44695</v>
      </c>
      <c r="D29" s="1">
        <v>349000</v>
      </c>
      <c r="E29" s="4">
        <v>43760</v>
      </c>
      <c r="F29" s="1" t="s">
        <v>3</v>
      </c>
      <c r="G29" s="1">
        <v>13</v>
      </c>
      <c r="H29" s="1">
        <v>51</v>
      </c>
      <c r="I29" s="1">
        <v>310230</v>
      </c>
    </row>
    <row r="30" spans="1:9" x14ac:dyDescent="0.25">
      <c r="A30" s="1">
        <v>8</v>
      </c>
      <c r="B30" s="1"/>
      <c r="C30" s="4"/>
      <c r="D30" s="1">
        <v>45700</v>
      </c>
      <c r="E30" s="4">
        <v>43760</v>
      </c>
      <c r="F30" s="1" t="s">
        <v>4</v>
      </c>
      <c r="G30" s="1">
        <v>73</v>
      </c>
      <c r="H30" s="1">
        <v>51</v>
      </c>
      <c r="I30" s="1">
        <v>310230</v>
      </c>
    </row>
    <row r="31" spans="1:9" x14ac:dyDescent="0.25">
      <c r="A31" s="1">
        <v>9</v>
      </c>
      <c r="B31" s="1"/>
      <c r="C31" s="4"/>
      <c r="D31" s="1">
        <v>1036529</v>
      </c>
      <c r="E31" s="4">
        <v>43755</v>
      </c>
      <c r="F31" s="1" t="s">
        <v>4</v>
      </c>
      <c r="G31" s="1">
        <v>105</v>
      </c>
      <c r="H31" s="1">
        <v>184</v>
      </c>
      <c r="I31" s="1">
        <v>239309</v>
      </c>
    </row>
    <row r="32" spans="1:9" x14ac:dyDescent="0.25">
      <c r="A32" s="1">
        <v>54</v>
      </c>
      <c r="B32" s="1"/>
      <c r="C32" s="4"/>
      <c r="D32" s="1">
        <v>351000</v>
      </c>
      <c r="E32" s="4">
        <v>44089</v>
      </c>
      <c r="F32" s="1" t="s">
        <v>3</v>
      </c>
      <c r="G32" s="1">
        <v>12</v>
      </c>
      <c r="H32" s="1">
        <v>105</v>
      </c>
      <c r="I32" s="1">
        <v>39695</v>
      </c>
    </row>
    <row r="33" spans="1:9" x14ac:dyDescent="0.25">
      <c r="A33" s="1">
        <v>54</v>
      </c>
      <c r="B33" s="1"/>
      <c r="C33" s="4"/>
      <c r="D33" s="1">
        <v>6130</v>
      </c>
      <c r="E33" s="4">
        <v>44089</v>
      </c>
      <c r="F33" s="1" t="s">
        <v>4</v>
      </c>
      <c r="G33" s="1">
        <v>72</v>
      </c>
      <c r="H33" s="1">
        <v>105</v>
      </c>
      <c r="I33" s="1">
        <v>39695</v>
      </c>
    </row>
    <row r="34" spans="1:9" x14ac:dyDescent="0.25">
      <c r="A34" s="1">
        <v>10</v>
      </c>
      <c r="B34" s="1"/>
      <c r="C34" s="4">
        <v>44695</v>
      </c>
      <c r="D34" s="1">
        <v>735000</v>
      </c>
      <c r="E34" s="4">
        <v>43725</v>
      </c>
      <c r="F34" s="1" t="s">
        <v>3</v>
      </c>
      <c r="G34" s="1">
        <v>17</v>
      </c>
      <c r="H34" s="1">
        <v>23</v>
      </c>
      <c r="I34" s="1">
        <v>598018</v>
      </c>
    </row>
    <row r="35" spans="1:9" x14ac:dyDescent="0.25">
      <c r="A35" s="1">
        <v>10</v>
      </c>
      <c r="B35" s="1"/>
      <c r="C35" s="4"/>
      <c r="D35" s="1">
        <v>2070</v>
      </c>
      <c r="E35" s="4">
        <v>43725</v>
      </c>
      <c r="F35" s="1" t="s">
        <v>4</v>
      </c>
      <c r="G35" s="1">
        <v>77</v>
      </c>
      <c r="H35" s="1">
        <v>23</v>
      </c>
      <c r="I35" s="1">
        <v>598018</v>
      </c>
    </row>
    <row r="36" spans="1:9" x14ac:dyDescent="0.25">
      <c r="A36" s="1">
        <v>11</v>
      </c>
      <c r="B36" s="1">
        <v>1</v>
      </c>
      <c r="C36" s="4"/>
      <c r="D36" s="1">
        <v>199000</v>
      </c>
      <c r="E36" s="4">
        <v>43692</v>
      </c>
      <c r="F36" s="1" t="s">
        <v>3</v>
      </c>
      <c r="G36" s="1">
        <v>42</v>
      </c>
      <c r="H36" s="1">
        <v>10</v>
      </c>
      <c r="I36" s="1">
        <v>246282</v>
      </c>
    </row>
    <row r="37" spans="1:9" x14ac:dyDescent="0.25">
      <c r="A37" s="1">
        <v>11</v>
      </c>
      <c r="B37" s="1">
        <v>1</v>
      </c>
      <c r="C37" s="4">
        <v>44769</v>
      </c>
      <c r="D37" s="1">
        <v>528</v>
      </c>
      <c r="E37" s="4">
        <v>43692</v>
      </c>
      <c r="F37" s="1" t="s">
        <v>4</v>
      </c>
      <c r="G37" s="1">
        <v>102</v>
      </c>
      <c r="H37" s="1">
        <v>10</v>
      </c>
      <c r="I37" s="1">
        <v>246282</v>
      </c>
    </row>
    <row r="38" spans="1:9" x14ac:dyDescent="0.25">
      <c r="A38" s="1">
        <v>44</v>
      </c>
      <c r="B38" s="1"/>
      <c r="C38" s="4"/>
      <c r="D38" s="1">
        <v>1810000</v>
      </c>
      <c r="E38" s="4">
        <v>44078</v>
      </c>
      <c r="F38" s="1" t="s">
        <v>3</v>
      </c>
      <c r="G38" s="1">
        <v>14</v>
      </c>
      <c r="H38" s="1">
        <v>126</v>
      </c>
      <c r="I38" s="1">
        <v>640518</v>
      </c>
    </row>
    <row r="39" spans="1:9" x14ac:dyDescent="0.25">
      <c r="A39" s="1">
        <v>44</v>
      </c>
      <c r="B39" s="1"/>
      <c r="C39" s="4"/>
      <c r="D39" s="1">
        <v>482000</v>
      </c>
      <c r="E39" s="4">
        <v>44078</v>
      </c>
      <c r="F39" s="1" t="s">
        <v>4</v>
      </c>
      <c r="G39" s="1">
        <v>74</v>
      </c>
      <c r="H39" s="1">
        <v>126</v>
      </c>
      <c r="I39" s="1">
        <v>640518</v>
      </c>
    </row>
    <row r="40" spans="1:9" x14ac:dyDescent="0.25">
      <c r="A40" s="1">
        <v>12</v>
      </c>
      <c r="B40" s="1"/>
      <c r="C40" s="4"/>
      <c r="D40" s="1">
        <v>372000</v>
      </c>
      <c r="E40" s="4">
        <v>43725</v>
      </c>
      <c r="F40" s="1" t="s">
        <v>3</v>
      </c>
      <c r="G40" s="1">
        <v>39</v>
      </c>
      <c r="H40" s="1">
        <v>99</v>
      </c>
      <c r="I40" s="1">
        <v>261077</v>
      </c>
    </row>
    <row r="41" spans="1:9" x14ac:dyDescent="0.25">
      <c r="A41" s="1">
        <v>12</v>
      </c>
      <c r="B41" s="1"/>
      <c r="C41" s="4">
        <v>44769</v>
      </c>
      <c r="D41" s="1">
        <v>85036</v>
      </c>
      <c r="E41" s="4">
        <v>43725</v>
      </c>
      <c r="F41" s="1" t="s">
        <v>4</v>
      </c>
      <c r="G41" s="1">
        <v>99</v>
      </c>
      <c r="H41" s="1">
        <v>99</v>
      </c>
      <c r="I41" s="1">
        <v>261077</v>
      </c>
    </row>
    <row r="42" spans="1:9" x14ac:dyDescent="0.25">
      <c r="A42" s="1">
        <v>36</v>
      </c>
      <c r="B42" s="1"/>
      <c r="C42" s="4"/>
      <c r="D42" s="1">
        <v>3400000</v>
      </c>
      <c r="E42" s="4">
        <v>43942</v>
      </c>
      <c r="F42" s="1" t="s">
        <v>3</v>
      </c>
      <c r="G42" s="1">
        <v>15</v>
      </c>
      <c r="H42" s="1">
        <v>57</v>
      </c>
      <c r="I42" s="1">
        <v>1414672</v>
      </c>
    </row>
    <row r="43" spans="1:9" x14ac:dyDescent="0.25">
      <c r="A43" s="1">
        <v>36</v>
      </c>
      <c r="B43" s="1"/>
      <c r="C43" s="4"/>
      <c r="D43" s="1">
        <v>10000000</v>
      </c>
      <c r="E43" s="4">
        <v>43942</v>
      </c>
      <c r="F43" s="1" t="s">
        <v>4</v>
      </c>
      <c r="G43" s="1">
        <v>75</v>
      </c>
      <c r="H43" s="1">
        <v>57</v>
      </c>
      <c r="I43" s="1">
        <v>1414672</v>
      </c>
    </row>
    <row r="44" spans="1:9" x14ac:dyDescent="0.25">
      <c r="A44" s="1">
        <v>13</v>
      </c>
      <c r="B44" s="1"/>
      <c r="C44" s="4"/>
      <c r="D44" s="1">
        <v>297000</v>
      </c>
      <c r="E44" s="4">
        <v>43805</v>
      </c>
      <c r="F44" s="1" t="s">
        <v>3</v>
      </c>
      <c r="G44" s="1">
        <v>44</v>
      </c>
      <c r="H44" s="1">
        <v>51</v>
      </c>
      <c r="I44" s="1">
        <v>224621</v>
      </c>
    </row>
    <row r="45" spans="1:9" x14ac:dyDescent="0.25">
      <c r="A45" s="1">
        <v>13</v>
      </c>
      <c r="B45" s="1"/>
      <c r="C45" s="4"/>
      <c r="D45" s="1">
        <v>0</v>
      </c>
      <c r="E45" s="4">
        <v>43805</v>
      </c>
      <c r="F45" s="1" t="s">
        <v>4</v>
      </c>
      <c r="G45" s="1">
        <v>104</v>
      </c>
      <c r="H45" s="1">
        <v>51</v>
      </c>
      <c r="I45" s="1">
        <v>224621</v>
      </c>
    </row>
    <row r="46" spans="1:9" x14ac:dyDescent="0.25">
      <c r="A46" s="1">
        <v>14</v>
      </c>
      <c r="B46" s="1"/>
      <c r="C46" s="4"/>
      <c r="D46" s="1">
        <v>1130000</v>
      </c>
      <c r="E46" s="4">
        <v>43727</v>
      </c>
      <c r="F46" s="1" t="s">
        <v>3</v>
      </c>
      <c r="G46" s="1">
        <v>16</v>
      </c>
      <c r="H46" s="1">
        <v>26</v>
      </c>
      <c r="I46" s="1">
        <v>151103</v>
      </c>
    </row>
    <row r="47" spans="1:9" x14ac:dyDescent="0.25">
      <c r="A47" s="1">
        <v>14</v>
      </c>
      <c r="B47" s="1"/>
      <c r="C47" s="4"/>
      <c r="D47" s="1">
        <v>2550</v>
      </c>
      <c r="E47" s="4">
        <v>43727</v>
      </c>
      <c r="F47" s="1" t="s">
        <v>4</v>
      </c>
      <c r="G47" s="1">
        <v>76</v>
      </c>
      <c r="H47" s="1">
        <v>26</v>
      </c>
      <c r="I47" s="1">
        <v>151103</v>
      </c>
    </row>
    <row r="48" spans="1:9" x14ac:dyDescent="0.25">
      <c r="A48" s="1">
        <v>15</v>
      </c>
      <c r="B48" s="1"/>
      <c r="C48" s="4"/>
      <c r="D48" s="1">
        <v>431000</v>
      </c>
      <c r="E48" s="4">
        <v>43725</v>
      </c>
      <c r="F48" s="1" t="s">
        <v>3</v>
      </c>
      <c r="G48" s="1">
        <v>48</v>
      </c>
      <c r="H48" s="1">
        <v>30</v>
      </c>
      <c r="I48" s="1">
        <v>366782</v>
      </c>
    </row>
    <row r="49" spans="1:9" x14ac:dyDescent="0.25">
      <c r="A49" s="1">
        <v>15</v>
      </c>
      <c r="B49" s="1"/>
      <c r="C49" s="4"/>
      <c r="D49" s="1">
        <v>5744</v>
      </c>
      <c r="E49" s="4">
        <v>43725</v>
      </c>
      <c r="F49" s="1" t="s">
        <v>4</v>
      </c>
      <c r="G49" s="1">
        <v>108</v>
      </c>
      <c r="H49" s="1">
        <v>30</v>
      </c>
      <c r="I49" s="1">
        <v>366782</v>
      </c>
    </row>
    <row r="50" spans="1:9" x14ac:dyDescent="0.25">
      <c r="A50" s="1">
        <v>24</v>
      </c>
      <c r="B50" s="1">
        <v>1</v>
      </c>
      <c r="C50" s="4"/>
      <c r="D50" s="1">
        <v>222000</v>
      </c>
      <c r="E50" s="4">
        <v>43728</v>
      </c>
      <c r="F50" s="1" t="s">
        <v>3</v>
      </c>
      <c r="G50" s="1">
        <v>18</v>
      </c>
      <c r="H50" s="1">
        <v>25</v>
      </c>
      <c r="I50" s="1">
        <v>210000</v>
      </c>
    </row>
    <row r="51" spans="1:9" x14ac:dyDescent="0.25">
      <c r="A51" s="1">
        <v>24</v>
      </c>
      <c r="B51" s="1">
        <v>1</v>
      </c>
      <c r="C51" s="4"/>
      <c r="D51" s="1">
        <v>4390</v>
      </c>
      <c r="E51" s="4">
        <v>43728</v>
      </c>
      <c r="F51" s="1" t="s">
        <v>4</v>
      </c>
      <c r="G51" s="1">
        <v>78</v>
      </c>
      <c r="H51" s="1">
        <v>25</v>
      </c>
      <c r="I51" s="1">
        <v>210000</v>
      </c>
    </row>
    <row r="52" spans="1:9" x14ac:dyDescent="0.25">
      <c r="A52" s="1">
        <v>41</v>
      </c>
      <c r="B52" s="1">
        <v>1</v>
      </c>
      <c r="C52" s="4"/>
      <c r="D52" s="1">
        <v>854000</v>
      </c>
      <c r="E52" s="4">
        <v>43970</v>
      </c>
      <c r="F52" s="1" t="s">
        <v>3</v>
      </c>
      <c r="G52" s="1">
        <v>19</v>
      </c>
      <c r="H52" s="1">
        <v>4</v>
      </c>
      <c r="I52" s="1">
        <v>52088</v>
      </c>
    </row>
    <row r="53" spans="1:9" x14ac:dyDescent="0.25">
      <c r="A53" s="1">
        <v>41</v>
      </c>
      <c r="B53" s="1">
        <v>1</v>
      </c>
      <c r="C53" s="4"/>
      <c r="D53" s="1">
        <v>207000</v>
      </c>
      <c r="E53" s="4">
        <v>43970</v>
      </c>
      <c r="F53" s="1" t="s">
        <v>4</v>
      </c>
      <c r="G53" s="1">
        <v>79</v>
      </c>
      <c r="H53" s="1">
        <v>4</v>
      </c>
      <c r="I53" s="1">
        <v>52088</v>
      </c>
    </row>
    <row r="54" spans="1:9" x14ac:dyDescent="0.25">
      <c r="A54" s="1">
        <v>17</v>
      </c>
      <c r="B54" s="1"/>
      <c r="C54" s="4"/>
      <c r="D54" s="1">
        <v>5880000</v>
      </c>
      <c r="E54" s="4">
        <v>43547</v>
      </c>
      <c r="F54" s="1" t="s">
        <v>3</v>
      </c>
      <c r="G54" s="1">
        <v>51</v>
      </c>
      <c r="H54" s="1">
        <v>213</v>
      </c>
      <c r="I54" s="1">
        <v>1190</v>
      </c>
    </row>
    <row r="55" spans="1:9" x14ac:dyDescent="0.25">
      <c r="A55" s="1">
        <v>17</v>
      </c>
      <c r="B55" s="1"/>
      <c r="C55" s="4"/>
      <c r="D55" s="1">
        <v>91894</v>
      </c>
      <c r="E55" s="4">
        <v>43547</v>
      </c>
      <c r="F55" s="1" t="s">
        <v>4</v>
      </c>
      <c r="G55" s="1">
        <v>111</v>
      </c>
      <c r="H55" s="1">
        <v>213</v>
      </c>
      <c r="I55" s="1">
        <v>1190</v>
      </c>
    </row>
    <row r="56" spans="1:9" x14ac:dyDescent="0.25">
      <c r="A56" s="1">
        <v>23</v>
      </c>
      <c r="B56" s="1"/>
      <c r="C56" s="4"/>
      <c r="D56" s="1">
        <v>0</v>
      </c>
      <c r="E56" s="4">
        <v>43654</v>
      </c>
      <c r="F56" s="1" t="s">
        <v>3</v>
      </c>
      <c r="G56" s="1">
        <v>20</v>
      </c>
      <c r="H56" s="1">
        <v>84</v>
      </c>
      <c r="I56" s="1">
        <v>50319</v>
      </c>
    </row>
    <row r="57" spans="1:9" x14ac:dyDescent="0.25">
      <c r="A57" s="1">
        <v>23</v>
      </c>
      <c r="B57" s="1"/>
      <c r="C57" s="4"/>
      <c r="D57" s="1">
        <v>0</v>
      </c>
      <c r="E57" s="4">
        <v>43654</v>
      </c>
      <c r="F57" s="1" t="s">
        <v>4</v>
      </c>
      <c r="G57" s="1">
        <v>80</v>
      </c>
      <c r="H57" s="1">
        <v>84</v>
      </c>
      <c r="I57" s="1">
        <v>50319</v>
      </c>
    </row>
    <row r="58" spans="1:9" x14ac:dyDescent="0.25">
      <c r="A58" s="1">
        <v>18</v>
      </c>
      <c r="B58" s="1"/>
      <c r="C58" s="4"/>
      <c r="D58" s="1">
        <v>7040000</v>
      </c>
      <c r="E58" s="4">
        <v>43547</v>
      </c>
      <c r="F58" s="1" t="s">
        <v>3</v>
      </c>
      <c r="G58" s="1">
        <v>29</v>
      </c>
      <c r="H58" s="1">
        <v>7</v>
      </c>
      <c r="I58" s="1">
        <v>203232</v>
      </c>
    </row>
    <row r="59" spans="1:9" x14ac:dyDescent="0.25">
      <c r="A59" s="1">
        <v>18</v>
      </c>
      <c r="B59" s="1"/>
      <c r="C59" s="4"/>
      <c r="D59" s="1">
        <v>1296</v>
      </c>
      <c r="E59" s="4">
        <v>43547</v>
      </c>
      <c r="F59" s="1" t="s">
        <v>4</v>
      </c>
      <c r="G59" s="1">
        <v>89</v>
      </c>
      <c r="H59" s="1">
        <v>7</v>
      </c>
      <c r="I59" s="1">
        <v>203232</v>
      </c>
    </row>
    <row r="60" spans="1:9" x14ac:dyDescent="0.25">
      <c r="A60" s="1">
        <v>47</v>
      </c>
      <c r="B60" s="1"/>
      <c r="C60" s="4"/>
      <c r="D60" s="1">
        <v>189000</v>
      </c>
      <c r="E60" s="4">
        <v>43502</v>
      </c>
      <c r="F60" s="1" t="s">
        <v>3</v>
      </c>
      <c r="G60" s="1">
        <v>22</v>
      </c>
      <c r="H60" s="1">
        <v>103</v>
      </c>
      <c r="I60" s="1">
        <v>111542</v>
      </c>
    </row>
    <row r="61" spans="1:9" x14ac:dyDescent="0.25">
      <c r="A61" s="1">
        <v>47</v>
      </c>
      <c r="B61" s="1"/>
      <c r="C61" s="4"/>
      <c r="D61" s="1">
        <v>13200</v>
      </c>
      <c r="E61" s="4">
        <v>43502</v>
      </c>
      <c r="F61" s="1" t="s">
        <v>4</v>
      </c>
      <c r="G61" s="1">
        <v>82</v>
      </c>
      <c r="H61" s="1">
        <v>103</v>
      </c>
      <c r="I61" s="1">
        <v>111542</v>
      </c>
    </row>
    <row r="62" spans="1:9" x14ac:dyDescent="0.25">
      <c r="A62" s="1">
        <v>19</v>
      </c>
      <c r="B62" s="1"/>
      <c r="C62" s="4"/>
      <c r="D62" s="1">
        <v>25700</v>
      </c>
      <c r="E62" s="4">
        <v>43727</v>
      </c>
      <c r="F62" s="1" t="s">
        <v>3</v>
      </c>
      <c r="G62" s="1">
        <v>58</v>
      </c>
      <c r="H62" s="1">
        <v>97</v>
      </c>
      <c r="I62" s="1">
        <v>94971</v>
      </c>
    </row>
    <row r="63" spans="1:9" x14ac:dyDescent="0.25">
      <c r="A63" s="1">
        <v>26</v>
      </c>
      <c r="B63" s="1">
        <v>1</v>
      </c>
      <c r="C63" s="4"/>
      <c r="D63" s="1">
        <v>32500</v>
      </c>
      <c r="E63" s="4">
        <v>43865</v>
      </c>
      <c r="F63" s="1" t="s">
        <v>3</v>
      </c>
      <c r="G63" s="1">
        <v>23</v>
      </c>
      <c r="H63" s="1">
        <v>85</v>
      </c>
      <c r="I63" s="1">
        <v>73388</v>
      </c>
    </row>
    <row r="64" spans="1:9" x14ac:dyDescent="0.25">
      <c r="A64" s="1">
        <v>26</v>
      </c>
      <c r="B64" s="1">
        <v>1</v>
      </c>
      <c r="C64" s="4">
        <v>44769</v>
      </c>
      <c r="D64" s="1">
        <v>30100</v>
      </c>
      <c r="E64" s="4">
        <v>43865</v>
      </c>
      <c r="F64" s="1" t="s">
        <v>4</v>
      </c>
      <c r="G64" s="1">
        <v>83</v>
      </c>
      <c r="H64" s="1">
        <v>85</v>
      </c>
      <c r="I64" s="1">
        <v>73388</v>
      </c>
    </row>
    <row r="65" spans="1:9" x14ac:dyDescent="0.25">
      <c r="A65" s="1">
        <v>20</v>
      </c>
      <c r="B65" s="1"/>
      <c r="C65" s="4"/>
      <c r="D65" s="1">
        <v>3310</v>
      </c>
      <c r="E65" s="4">
        <v>43706</v>
      </c>
      <c r="F65" s="1" t="s">
        <v>3</v>
      </c>
      <c r="G65" s="1">
        <v>37</v>
      </c>
      <c r="H65" s="1">
        <v>293</v>
      </c>
      <c r="I65" s="1">
        <v>2088</v>
      </c>
    </row>
    <row r="66" spans="1:9" x14ac:dyDescent="0.25">
      <c r="A66" s="1">
        <v>20</v>
      </c>
      <c r="B66" s="1"/>
      <c r="C66" s="4"/>
      <c r="D66" s="1">
        <v>511</v>
      </c>
      <c r="E66" s="4">
        <v>43706</v>
      </c>
      <c r="F66" s="1" t="s">
        <v>4</v>
      </c>
      <c r="G66" s="1">
        <v>97</v>
      </c>
      <c r="H66" s="1">
        <v>293</v>
      </c>
      <c r="I66" s="1">
        <v>2088</v>
      </c>
    </row>
    <row r="67" spans="1:9" x14ac:dyDescent="0.25">
      <c r="A67" s="1">
        <v>46</v>
      </c>
      <c r="B67" s="1"/>
      <c r="C67" s="4"/>
      <c r="D67" s="1">
        <v>4200</v>
      </c>
      <c r="E67" s="4">
        <v>43490</v>
      </c>
      <c r="F67" s="1" t="s">
        <v>3</v>
      </c>
      <c r="G67" s="1">
        <v>24</v>
      </c>
      <c r="H67" s="1">
        <v>63</v>
      </c>
      <c r="I67" s="1">
        <v>588324</v>
      </c>
    </row>
    <row r="68" spans="1:9" x14ac:dyDescent="0.25">
      <c r="A68" s="1">
        <v>46</v>
      </c>
      <c r="B68" s="1"/>
      <c r="C68" s="4">
        <v>44769</v>
      </c>
      <c r="D68" s="1">
        <v>0</v>
      </c>
      <c r="E68" s="4">
        <v>43490</v>
      </c>
      <c r="F68" s="1" t="s">
        <v>4</v>
      </c>
      <c r="G68" s="1">
        <v>84</v>
      </c>
      <c r="H68" s="1">
        <v>63</v>
      </c>
      <c r="I68" s="1">
        <v>588324</v>
      </c>
    </row>
    <row r="69" spans="1:9" x14ac:dyDescent="0.25">
      <c r="A69" s="1">
        <v>56</v>
      </c>
      <c r="B69" s="1"/>
      <c r="C69" s="4"/>
      <c r="D69" s="1">
        <v>12400</v>
      </c>
      <c r="E69" s="4">
        <v>44118</v>
      </c>
      <c r="F69" s="1" t="s">
        <v>3</v>
      </c>
      <c r="G69" s="1">
        <v>25</v>
      </c>
      <c r="H69" s="1">
        <v>39</v>
      </c>
      <c r="I69" s="1">
        <v>3915</v>
      </c>
    </row>
    <row r="70" spans="1:9" x14ac:dyDescent="0.25">
      <c r="A70" s="1">
        <v>56</v>
      </c>
      <c r="B70" s="1"/>
      <c r="C70" s="4"/>
      <c r="D70" s="1">
        <v>469</v>
      </c>
      <c r="E70" s="4">
        <v>44118</v>
      </c>
      <c r="F70" s="1" t="s">
        <v>4</v>
      </c>
      <c r="G70" s="1">
        <v>85</v>
      </c>
      <c r="H70" s="1">
        <v>39</v>
      </c>
      <c r="I70" s="1">
        <v>3915</v>
      </c>
    </row>
    <row r="71" spans="1:9" x14ac:dyDescent="0.25">
      <c r="A71" s="1">
        <v>22</v>
      </c>
      <c r="B71" s="1"/>
      <c r="C71" s="4"/>
      <c r="D71" s="1">
        <v>1670000</v>
      </c>
      <c r="E71" s="4">
        <v>43804</v>
      </c>
      <c r="F71" s="1" t="s">
        <v>3</v>
      </c>
      <c r="G71" s="1">
        <v>47</v>
      </c>
      <c r="H71" s="1">
        <v>42</v>
      </c>
      <c r="I71" s="1">
        <v>98907</v>
      </c>
    </row>
    <row r="72" spans="1:9" x14ac:dyDescent="0.25">
      <c r="A72" s="1">
        <v>22</v>
      </c>
      <c r="B72" s="1"/>
      <c r="C72" s="4"/>
      <c r="D72" s="1">
        <v>14892</v>
      </c>
      <c r="E72" s="4">
        <v>43804</v>
      </c>
      <c r="F72" s="1" t="s">
        <v>4</v>
      </c>
      <c r="G72" s="1">
        <v>107</v>
      </c>
      <c r="H72" s="1">
        <v>42</v>
      </c>
      <c r="I72" s="1">
        <v>98907</v>
      </c>
    </row>
    <row r="73" spans="1:9" x14ac:dyDescent="0.25">
      <c r="A73" s="1">
        <v>28</v>
      </c>
      <c r="B73" s="1"/>
      <c r="C73" s="4"/>
      <c r="D73" s="1">
        <v>97700</v>
      </c>
      <c r="E73" s="4">
        <v>43846</v>
      </c>
      <c r="F73" s="1" t="s">
        <v>3</v>
      </c>
      <c r="G73" s="1">
        <v>26</v>
      </c>
      <c r="H73" s="1"/>
      <c r="I73" s="1"/>
    </row>
    <row r="74" spans="1:9" x14ac:dyDescent="0.25">
      <c r="A74" s="1">
        <v>28</v>
      </c>
      <c r="B74" s="1"/>
      <c r="C74" s="4"/>
      <c r="D74" s="1">
        <v>0</v>
      </c>
      <c r="E74" s="4">
        <v>43846</v>
      </c>
      <c r="F74" s="1" t="s">
        <v>4</v>
      </c>
      <c r="G74" s="1">
        <v>86</v>
      </c>
      <c r="H74" s="1"/>
      <c r="I74" s="1"/>
    </row>
    <row r="75" spans="1:9" x14ac:dyDescent="0.25">
      <c r="A75" s="1">
        <v>38</v>
      </c>
      <c r="B75" s="1"/>
      <c r="C75" s="4"/>
      <c r="D75" s="1">
        <v>5240</v>
      </c>
      <c r="E75" s="4">
        <v>43979</v>
      </c>
      <c r="F75" s="1" t="s">
        <v>3</v>
      </c>
      <c r="G75" s="1">
        <v>27</v>
      </c>
      <c r="H75" s="1">
        <v>3</v>
      </c>
      <c r="I75" s="1">
        <v>64322</v>
      </c>
    </row>
    <row r="76" spans="1:9" x14ac:dyDescent="0.25">
      <c r="A76" s="1">
        <v>38</v>
      </c>
      <c r="B76" s="1"/>
      <c r="C76" s="4"/>
      <c r="D76" s="1">
        <v>0</v>
      </c>
      <c r="E76" s="4">
        <v>43979</v>
      </c>
      <c r="F76" s="1" t="s">
        <v>4</v>
      </c>
      <c r="G76" s="1">
        <v>87</v>
      </c>
      <c r="H76" s="1">
        <v>3</v>
      </c>
      <c r="I76" s="1">
        <v>64322</v>
      </c>
    </row>
    <row r="77" spans="1:9" x14ac:dyDescent="0.25">
      <c r="A77" s="1">
        <v>53</v>
      </c>
      <c r="B77" s="1"/>
      <c r="C77" s="4"/>
      <c r="D77" s="1">
        <v>847000</v>
      </c>
      <c r="E77" s="4">
        <v>43550</v>
      </c>
      <c r="F77" s="1" t="s">
        <v>3</v>
      </c>
      <c r="G77" s="1">
        <v>28</v>
      </c>
      <c r="H77" s="1">
        <v>67</v>
      </c>
      <c r="I77" s="1">
        <v>271289</v>
      </c>
    </row>
    <row r="78" spans="1:9" x14ac:dyDescent="0.25">
      <c r="A78" s="1">
        <v>53</v>
      </c>
      <c r="B78" s="1"/>
      <c r="C78" s="4">
        <v>44769</v>
      </c>
      <c r="D78" s="1">
        <v>14572</v>
      </c>
      <c r="E78" s="4">
        <v>43550</v>
      </c>
      <c r="F78" s="1" t="s">
        <v>4</v>
      </c>
      <c r="G78" s="1">
        <v>88</v>
      </c>
      <c r="H78" s="1">
        <v>67</v>
      </c>
      <c r="I78" s="1">
        <v>271289</v>
      </c>
    </row>
    <row r="79" spans="1:9" x14ac:dyDescent="0.25">
      <c r="A79" s="1">
        <v>25</v>
      </c>
      <c r="B79" s="1"/>
      <c r="C79" s="4"/>
      <c r="D79" s="1">
        <v>23300</v>
      </c>
      <c r="E79" s="4">
        <v>43867</v>
      </c>
      <c r="F79" s="1" t="s">
        <v>3</v>
      </c>
      <c r="G79" s="1">
        <v>38</v>
      </c>
      <c r="H79" s="1">
        <v>43</v>
      </c>
      <c r="I79" s="1">
        <v>17795</v>
      </c>
    </row>
    <row r="80" spans="1:9" x14ac:dyDescent="0.25">
      <c r="A80" s="1">
        <v>25</v>
      </c>
      <c r="B80" s="1"/>
      <c r="C80" s="4"/>
      <c r="D80" s="1">
        <v>7879</v>
      </c>
      <c r="E80" s="4">
        <v>43867</v>
      </c>
      <c r="F80" s="1" t="s">
        <v>4</v>
      </c>
      <c r="G80" s="1">
        <v>98</v>
      </c>
      <c r="H80" s="1">
        <v>43</v>
      </c>
      <c r="I80" s="1">
        <v>17795</v>
      </c>
    </row>
    <row r="81" spans="1:9" x14ac:dyDescent="0.25">
      <c r="A81" s="1">
        <v>49</v>
      </c>
      <c r="B81" s="1">
        <v>1</v>
      </c>
      <c r="C81" s="4"/>
      <c r="D81" s="1">
        <v>341000</v>
      </c>
      <c r="E81" s="4">
        <v>44000</v>
      </c>
      <c r="F81" s="1" t="s">
        <v>3</v>
      </c>
      <c r="G81" s="1">
        <v>30</v>
      </c>
      <c r="H81" s="1">
        <v>73</v>
      </c>
      <c r="I81" s="1">
        <v>29014</v>
      </c>
    </row>
    <row r="82" spans="1:9" x14ac:dyDescent="0.25">
      <c r="A82" s="1">
        <v>49</v>
      </c>
      <c r="B82" s="1">
        <v>1</v>
      </c>
      <c r="C82" s="4"/>
      <c r="D82" s="1">
        <v>352</v>
      </c>
      <c r="E82" s="4">
        <v>44000</v>
      </c>
      <c r="F82" s="1" t="s">
        <v>4</v>
      </c>
      <c r="G82" s="1">
        <v>90</v>
      </c>
      <c r="H82" s="1">
        <v>73</v>
      </c>
      <c r="I82" s="1">
        <v>29014</v>
      </c>
    </row>
    <row r="83" spans="1:9" x14ac:dyDescent="0.25">
      <c r="A83" s="1">
        <v>27</v>
      </c>
      <c r="B83" s="1"/>
      <c r="C83" s="4"/>
      <c r="D83" s="1">
        <v>17700</v>
      </c>
      <c r="E83" s="4">
        <v>43879</v>
      </c>
      <c r="F83" s="1" t="s">
        <v>3</v>
      </c>
      <c r="G83" s="1">
        <v>40</v>
      </c>
      <c r="H83" s="1">
        <v>61</v>
      </c>
      <c r="I83" s="1">
        <v>693817</v>
      </c>
    </row>
    <row r="84" spans="1:9" x14ac:dyDescent="0.25">
      <c r="A84" s="1">
        <v>27</v>
      </c>
      <c r="B84" s="1"/>
      <c r="C84" s="4">
        <v>44769</v>
      </c>
      <c r="D84" s="1">
        <v>28331</v>
      </c>
      <c r="E84" s="4">
        <v>43879</v>
      </c>
      <c r="F84" s="1" t="s">
        <v>4</v>
      </c>
      <c r="G84" s="1">
        <v>100</v>
      </c>
      <c r="H84" s="1">
        <v>61</v>
      </c>
      <c r="I84" s="1">
        <v>693817</v>
      </c>
    </row>
    <row r="85" spans="1:9" x14ac:dyDescent="0.25">
      <c r="A85" s="1">
        <v>37</v>
      </c>
      <c r="B85" s="1"/>
      <c r="C85" s="4"/>
      <c r="D85" s="1">
        <v>3220000</v>
      </c>
      <c r="E85" s="4">
        <v>43921</v>
      </c>
      <c r="F85" s="1" t="s">
        <v>3</v>
      </c>
      <c r="G85" s="1">
        <v>31</v>
      </c>
      <c r="H85" s="1">
        <v>29</v>
      </c>
      <c r="I85" s="1">
        <v>211363</v>
      </c>
    </row>
    <row r="86" spans="1:9" x14ac:dyDescent="0.25">
      <c r="A86" s="1">
        <v>37</v>
      </c>
      <c r="B86" s="1"/>
      <c r="C86" s="4"/>
      <c r="D86" s="1">
        <v>8346</v>
      </c>
      <c r="E86" s="4">
        <v>43921</v>
      </c>
      <c r="F86" s="1" t="s">
        <v>4</v>
      </c>
      <c r="G86" s="1">
        <v>91</v>
      </c>
      <c r="H86" s="1">
        <v>29</v>
      </c>
      <c r="I86" s="1">
        <v>211363</v>
      </c>
    </row>
    <row r="87" spans="1:9" x14ac:dyDescent="0.25">
      <c r="A87" s="1">
        <v>29</v>
      </c>
      <c r="B87" s="1"/>
      <c r="C87" s="4"/>
      <c r="D87" s="1">
        <v>471</v>
      </c>
      <c r="E87" s="4">
        <v>43840</v>
      </c>
      <c r="F87" s="1" t="s">
        <v>4</v>
      </c>
      <c r="G87" s="1">
        <v>81</v>
      </c>
      <c r="H87" s="1">
        <v>51</v>
      </c>
      <c r="I87" s="1">
        <v>68425</v>
      </c>
    </row>
    <row r="88" spans="1:9" x14ac:dyDescent="0.25">
      <c r="A88" s="1">
        <v>43</v>
      </c>
      <c r="B88" s="1"/>
      <c r="C88" s="4"/>
      <c r="D88" s="1">
        <v>1740000</v>
      </c>
      <c r="E88" s="4">
        <v>44068</v>
      </c>
      <c r="F88" s="1" t="s">
        <v>3</v>
      </c>
      <c r="G88" s="1">
        <v>33</v>
      </c>
      <c r="H88" s="1">
        <v>13</v>
      </c>
      <c r="I88" s="1">
        <v>70758</v>
      </c>
    </row>
    <row r="89" spans="1:9" x14ac:dyDescent="0.25">
      <c r="A89" s="1">
        <v>43</v>
      </c>
      <c r="B89" s="1"/>
      <c r="C89" s="4"/>
      <c r="D89" s="1">
        <v>11174</v>
      </c>
      <c r="E89" s="4">
        <v>44068</v>
      </c>
      <c r="F89" s="1" t="s">
        <v>4</v>
      </c>
      <c r="G89" s="1">
        <v>93</v>
      </c>
      <c r="H89" s="1">
        <v>13</v>
      </c>
      <c r="I89" s="1">
        <v>70758</v>
      </c>
    </row>
    <row r="90" spans="1:9" x14ac:dyDescent="0.25">
      <c r="A90" s="1">
        <v>30</v>
      </c>
      <c r="B90" s="1"/>
      <c r="C90" s="4"/>
      <c r="D90" s="1">
        <v>1190</v>
      </c>
      <c r="E90" s="4">
        <v>43853</v>
      </c>
      <c r="F90" s="1" t="s">
        <v>3</v>
      </c>
      <c r="G90" s="1">
        <v>60</v>
      </c>
      <c r="H90" s="1">
        <v>15</v>
      </c>
      <c r="I90" s="1">
        <v>82813</v>
      </c>
    </row>
    <row r="91" spans="1:9" x14ac:dyDescent="0.25">
      <c r="A91" s="1">
        <v>34</v>
      </c>
      <c r="B91" s="1"/>
      <c r="C91" s="4"/>
      <c r="D91" s="1">
        <v>655000</v>
      </c>
      <c r="E91" s="4">
        <v>43986</v>
      </c>
      <c r="F91" s="1" t="s">
        <v>3</v>
      </c>
      <c r="G91" s="1">
        <v>36</v>
      </c>
      <c r="H91" s="1">
        <v>90</v>
      </c>
      <c r="I91" s="1">
        <v>1156082</v>
      </c>
    </row>
    <row r="92" spans="1:9" x14ac:dyDescent="0.25">
      <c r="A92" s="1">
        <v>34</v>
      </c>
      <c r="B92" s="1"/>
      <c r="C92" s="4"/>
      <c r="D92" s="1">
        <v>193504</v>
      </c>
      <c r="E92" s="4">
        <v>43986</v>
      </c>
      <c r="F92" s="1" t="s">
        <v>4</v>
      </c>
      <c r="G92" s="1">
        <v>96</v>
      </c>
      <c r="H92" s="1">
        <v>90</v>
      </c>
      <c r="I92" s="1">
        <v>1156082</v>
      </c>
    </row>
    <row r="93" spans="1:9" x14ac:dyDescent="0.25">
      <c r="A93" s="1">
        <v>32</v>
      </c>
      <c r="B93" s="1"/>
      <c r="C93" s="4"/>
      <c r="D93" s="1">
        <v>318000</v>
      </c>
      <c r="E93" s="4">
        <v>43958</v>
      </c>
      <c r="F93" s="1" t="s">
        <v>3</v>
      </c>
      <c r="G93" s="1">
        <v>53</v>
      </c>
      <c r="H93" s="1">
        <v>2</v>
      </c>
      <c r="I93" s="1">
        <v>243343</v>
      </c>
    </row>
    <row r="94" spans="1:9" x14ac:dyDescent="0.25">
      <c r="A94" s="1">
        <v>32</v>
      </c>
      <c r="B94" s="1"/>
      <c r="C94" s="4"/>
      <c r="D94" s="1">
        <v>981</v>
      </c>
      <c r="E94" s="4">
        <v>43958</v>
      </c>
      <c r="F94" s="1" t="s">
        <v>4</v>
      </c>
      <c r="G94" s="1">
        <v>113</v>
      </c>
      <c r="H94" s="1">
        <v>2</v>
      </c>
      <c r="I94" s="1">
        <v>243343</v>
      </c>
    </row>
    <row r="95" spans="1:9" x14ac:dyDescent="0.25">
      <c r="A95" s="1">
        <v>33</v>
      </c>
      <c r="B95" s="1">
        <v>1</v>
      </c>
      <c r="C95" s="4"/>
      <c r="D95" s="1">
        <v>248000</v>
      </c>
      <c r="E95" s="4">
        <v>43999</v>
      </c>
      <c r="F95" s="1" t="s">
        <v>3</v>
      </c>
      <c r="G95" s="1">
        <v>54</v>
      </c>
      <c r="H95" s="1">
        <v>35</v>
      </c>
      <c r="I95" s="1">
        <v>204390</v>
      </c>
    </row>
    <row r="96" spans="1:9" x14ac:dyDescent="0.25">
      <c r="A96" s="1">
        <v>33</v>
      </c>
      <c r="B96" s="1">
        <v>1</v>
      </c>
      <c r="C96" s="4"/>
      <c r="D96" s="1">
        <v>4323</v>
      </c>
      <c r="E96" s="4">
        <v>43999</v>
      </c>
      <c r="F96" s="1" t="s">
        <v>4</v>
      </c>
      <c r="G96" s="1">
        <v>114</v>
      </c>
      <c r="H96" s="1">
        <v>35</v>
      </c>
      <c r="I96" s="1">
        <v>204390</v>
      </c>
    </row>
    <row r="97" spans="1:9" x14ac:dyDescent="0.25">
      <c r="A97" s="1">
        <v>35</v>
      </c>
      <c r="B97" s="1"/>
      <c r="C97" s="4"/>
      <c r="D97" s="1">
        <v>431</v>
      </c>
      <c r="E97" s="4">
        <v>43853</v>
      </c>
      <c r="F97" s="1" t="s">
        <v>3</v>
      </c>
      <c r="G97" s="1">
        <v>56</v>
      </c>
      <c r="H97" s="1">
        <v>97</v>
      </c>
      <c r="I97" s="1">
        <v>453052</v>
      </c>
    </row>
    <row r="98" spans="1:9" x14ac:dyDescent="0.25">
      <c r="A98" s="1">
        <v>35</v>
      </c>
      <c r="B98" s="1"/>
      <c r="C98" s="4"/>
      <c r="D98" s="1">
        <v>4180</v>
      </c>
      <c r="E98" s="4">
        <v>43853</v>
      </c>
      <c r="F98" s="1" t="s">
        <v>4</v>
      </c>
      <c r="G98" s="1">
        <v>116</v>
      </c>
      <c r="H98" s="1">
        <v>97</v>
      </c>
      <c r="I98" s="1">
        <v>453052</v>
      </c>
    </row>
    <row r="99" spans="1:9" x14ac:dyDescent="0.25">
      <c r="A99" s="1">
        <v>39</v>
      </c>
      <c r="B99" s="1"/>
      <c r="C99" s="4"/>
      <c r="D99" s="1">
        <v>893000</v>
      </c>
      <c r="E99" s="4">
        <v>43944</v>
      </c>
      <c r="F99" s="1" t="s">
        <v>3</v>
      </c>
      <c r="G99" s="1">
        <v>41</v>
      </c>
      <c r="H99" s="1">
        <v>22</v>
      </c>
      <c r="I99" s="1">
        <v>170141</v>
      </c>
    </row>
    <row r="100" spans="1:9" x14ac:dyDescent="0.25">
      <c r="A100" s="1">
        <v>39</v>
      </c>
      <c r="B100" s="1"/>
      <c r="C100" s="4">
        <v>44769</v>
      </c>
      <c r="D100" s="1">
        <v>44281</v>
      </c>
      <c r="E100" s="4">
        <v>43944</v>
      </c>
      <c r="F100" s="1" t="s">
        <v>4</v>
      </c>
      <c r="G100" s="1">
        <v>101</v>
      </c>
      <c r="H100" s="1">
        <v>22</v>
      </c>
      <c r="I100" s="1">
        <v>170141</v>
      </c>
    </row>
    <row r="101" spans="1:9" x14ac:dyDescent="0.25">
      <c r="A101" s="1">
        <v>51</v>
      </c>
      <c r="B101" s="1">
        <v>1</v>
      </c>
      <c r="C101" s="4"/>
      <c r="D101" s="1">
        <v>10000000</v>
      </c>
      <c r="E101" s="4">
        <v>43922</v>
      </c>
      <c r="F101" s="1" t="s">
        <v>3</v>
      </c>
      <c r="G101" s="1">
        <v>43</v>
      </c>
      <c r="H101" s="1">
        <v>4</v>
      </c>
      <c r="I101" s="1">
        <v>924988</v>
      </c>
    </row>
    <row r="102" spans="1:9" x14ac:dyDescent="0.25">
      <c r="A102" s="1">
        <v>51</v>
      </c>
      <c r="B102" s="1">
        <v>1</v>
      </c>
      <c r="C102" s="4"/>
      <c r="D102" s="1">
        <v>1668</v>
      </c>
      <c r="E102" s="4">
        <v>43922</v>
      </c>
      <c r="F102" s="1" t="s">
        <v>4</v>
      </c>
      <c r="G102" s="1">
        <v>103</v>
      </c>
      <c r="H102" s="2">
        <v>4</v>
      </c>
      <c r="I102" s="2">
        <v>924988</v>
      </c>
    </row>
    <row r="103" spans="1:9" x14ac:dyDescent="0.25">
      <c r="A103" s="1">
        <v>42</v>
      </c>
      <c r="B103" s="1">
        <v>1</v>
      </c>
      <c r="C103" s="4"/>
      <c r="D103" s="1">
        <v>0</v>
      </c>
      <c r="E103" s="4">
        <v>44000</v>
      </c>
      <c r="F103" s="1" t="s">
        <v>4</v>
      </c>
      <c r="G103" s="1">
        <v>71</v>
      </c>
      <c r="H103" s="1">
        <v>57</v>
      </c>
      <c r="I103" s="1">
        <v>6211</v>
      </c>
    </row>
    <row r="104" spans="1:9" x14ac:dyDescent="0.25">
      <c r="A104" s="1">
        <v>52</v>
      </c>
      <c r="B104" s="1"/>
      <c r="C104" s="4"/>
      <c r="D104" s="1">
        <v>60700</v>
      </c>
      <c r="E104" s="4">
        <v>43202</v>
      </c>
      <c r="F104" s="1" t="s">
        <v>3</v>
      </c>
      <c r="G104" s="1">
        <v>49</v>
      </c>
      <c r="H104" s="1">
        <v>397</v>
      </c>
      <c r="I104" s="1">
        <v>1993667</v>
      </c>
    </row>
    <row r="105" spans="1:9" x14ac:dyDescent="0.25">
      <c r="A105" s="1">
        <v>52</v>
      </c>
      <c r="B105" s="1"/>
      <c r="C105" s="4">
        <v>44769</v>
      </c>
      <c r="D105" s="1">
        <v>3719</v>
      </c>
      <c r="E105" s="4">
        <v>43202</v>
      </c>
      <c r="F105" s="1" t="s">
        <v>4</v>
      </c>
      <c r="G105" s="1">
        <v>109</v>
      </c>
      <c r="H105" s="1">
        <v>397</v>
      </c>
      <c r="I105" s="1">
        <v>1993667</v>
      </c>
    </row>
    <row r="106" spans="1:9" x14ac:dyDescent="0.25">
      <c r="A106" s="1">
        <v>48</v>
      </c>
      <c r="B106" s="1"/>
      <c r="C106" s="4"/>
      <c r="D106" s="1">
        <v>95100</v>
      </c>
      <c r="E106" s="4">
        <v>44099</v>
      </c>
      <c r="F106" s="1" t="s">
        <v>3</v>
      </c>
      <c r="G106" s="1">
        <v>50</v>
      </c>
      <c r="H106" s="1">
        <v>23</v>
      </c>
      <c r="I106" s="1">
        <v>8830</v>
      </c>
    </row>
    <row r="107" spans="1:9" x14ac:dyDescent="0.25">
      <c r="A107" s="1">
        <v>48</v>
      </c>
      <c r="B107" s="1"/>
      <c r="C107" s="4"/>
      <c r="D107" s="1">
        <v>80644</v>
      </c>
      <c r="E107" s="4">
        <v>44099</v>
      </c>
      <c r="F107" s="1" t="s">
        <v>4</v>
      </c>
      <c r="G107" s="1">
        <v>110</v>
      </c>
      <c r="H107" s="1">
        <v>23</v>
      </c>
      <c r="I107" s="1">
        <v>8830</v>
      </c>
    </row>
    <row r="108" spans="1:9" x14ac:dyDescent="0.25">
      <c r="A108" s="1">
        <v>50</v>
      </c>
      <c r="B108" s="1"/>
      <c r="C108" s="4">
        <v>44769</v>
      </c>
      <c r="D108" s="1">
        <v>28500</v>
      </c>
      <c r="E108" s="4">
        <v>44109</v>
      </c>
      <c r="F108" s="1" t="s">
        <v>3</v>
      </c>
      <c r="G108" s="1">
        <v>52</v>
      </c>
      <c r="H108" s="1">
        <v>13</v>
      </c>
      <c r="I108" s="1">
        <v>8344</v>
      </c>
    </row>
    <row r="109" spans="1:9" x14ac:dyDescent="0.25">
      <c r="A109" s="1">
        <v>50</v>
      </c>
      <c r="B109" s="1"/>
      <c r="C109" s="4"/>
      <c r="D109" s="1">
        <v>0</v>
      </c>
      <c r="E109" s="4">
        <v>44109</v>
      </c>
      <c r="F109" s="1" t="s">
        <v>4</v>
      </c>
      <c r="G109" s="1">
        <v>112</v>
      </c>
      <c r="H109" s="1">
        <v>13</v>
      </c>
      <c r="I109" s="1">
        <v>8344</v>
      </c>
    </row>
    <row r="110" spans="1:9" x14ac:dyDescent="0.25">
      <c r="A110" s="1">
        <v>55</v>
      </c>
      <c r="B110" s="1"/>
      <c r="C110" s="4"/>
      <c r="D110" s="1">
        <v>179000</v>
      </c>
      <c r="E110" s="4">
        <v>44068</v>
      </c>
      <c r="F110" s="1" t="s">
        <v>4</v>
      </c>
      <c r="G110" s="1">
        <v>67</v>
      </c>
      <c r="H110" s="1">
        <v>16</v>
      </c>
      <c r="I110" s="1">
        <v>141378</v>
      </c>
    </row>
    <row r="111" spans="1:9" x14ac:dyDescent="0.25">
      <c r="A111" s="1">
        <v>57</v>
      </c>
      <c r="B111" s="1"/>
      <c r="C111" s="4"/>
      <c r="D111" s="1">
        <v>276607</v>
      </c>
      <c r="E111" s="4">
        <v>43964</v>
      </c>
      <c r="F111" s="1" t="s">
        <v>4</v>
      </c>
      <c r="G111" s="1">
        <v>95</v>
      </c>
      <c r="H111" s="1">
        <v>85</v>
      </c>
      <c r="I111" s="1">
        <v>659273</v>
      </c>
    </row>
    <row r="112" spans="1:9" x14ac:dyDescent="0.25">
      <c r="A112" s="1">
        <v>58</v>
      </c>
      <c r="B112" s="1"/>
      <c r="C112" s="4"/>
      <c r="D112" s="1">
        <v>5841</v>
      </c>
      <c r="E112" s="4">
        <v>44092</v>
      </c>
      <c r="F112" s="1" t="s">
        <v>4</v>
      </c>
      <c r="G112" s="1">
        <v>117</v>
      </c>
      <c r="H112" s="1">
        <v>393</v>
      </c>
      <c r="I112" s="1">
        <v>93605</v>
      </c>
    </row>
    <row r="113" spans="1:9" x14ac:dyDescent="0.25">
      <c r="A113" s="1">
        <v>61</v>
      </c>
      <c r="B113" s="1"/>
      <c r="C113" s="4">
        <v>44886</v>
      </c>
      <c r="D113" s="1">
        <v>4548</v>
      </c>
      <c r="E113" s="4">
        <v>44279</v>
      </c>
      <c r="F113" s="1" t="s">
        <v>4</v>
      </c>
      <c r="G113" s="1">
        <v>121</v>
      </c>
      <c r="H113" s="1">
        <v>83</v>
      </c>
      <c r="I113" s="1">
        <v>2854673</v>
      </c>
    </row>
    <row r="114" spans="1:9" x14ac:dyDescent="0.25">
      <c r="A114" s="1">
        <v>61</v>
      </c>
      <c r="B114" s="1"/>
      <c r="C114" s="4"/>
      <c r="D114" s="1">
        <v>596309</v>
      </c>
      <c r="E114" s="4">
        <v>44279</v>
      </c>
      <c r="F114" s="1" t="s">
        <v>3</v>
      </c>
      <c r="G114" s="1">
        <v>122</v>
      </c>
      <c r="H114" s="1">
        <v>83</v>
      </c>
      <c r="I114" s="1">
        <v>2854673</v>
      </c>
    </row>
    <row r="115" spans="1:9" x14ac:dyDescent="0.25">
      <c r="A115" s="1">
        <v>62</v>
      </c>
      <c r="B115" s="1"/>
      <c r="C115" s="4"/>
      <c r="D115" s="1">
        <v>1592058</v>
      </c>
      <c r="E115" s="4">
        <v>44397</v>
      </c>
      <c r="F115" s="1" t="s">
        <v>4</v>
      </c>
      <c r="G115" s="1">
        <v>123</v>
      </c>
      <c r="H115" s="1">
        <v>13</v>
      </c>
      <c r="I115" s="1">
        <v>423801</v>
      </c>
    </row>
    <row r="116" spans="1:9" x14ac:dyDescent="0.25">
      <c r="A116" s="1">
        <v>62</v>
      </c>
      <c r="B116" s="1"/>
      <c r="C116" s="4"/>
      <c r="D116" s="1">
        <v>386503</v>
      </c>
      <c r="E116" s="4">
        <v>44397</v>
      </c>
      <c r="F116" s="1" t="s">
        <v>3</v>
      </c>
      <c r="G116" s="1">
        <v>124</v>
      </c>
      <c r="H116" s="1">
        <v>13</v>
      </c>
      <c r="I116" s="1">
        <v>423801</v>
      </c>
    </row>
    <row r="117" spans="1:9" x14ac:dyDescent="0.25">
      <c r="A117" s="1">
        <v>63</v>
      </c>
      <c r="B117" s="1"/>
      <c r="C117" s="4"/>
      <c r="D117" s="1">
        <v>254366</v>
      </c>
      <c r="E117" s="4">
        <v>44363</v>
      </c>
      <c r="F117" s="1" t="s">
        <v>4</v>
      </c>
      <c r="G117" s="1">
        <v>125</v>
      </c>
      <c r="H117" s="1">
        <v>46</v>
      </c>
      <c r="I117" s="1">
        <v>2641014</v>
      </c>
    </row>
    <row r="118" spans="1:9" x14ac:dyDescent="0.25">
      <c r="A118" s="1">
        <v>63</v>
      </c>
      <c r="B118" s="1"/>
      <c r="C118" s="4"/>
      <c r="D118" s="1">
        <v>3742988</v>
      </c>
      <c r="E118" s="4">
        <v>44363</v>
      </c>
      <c r="F118" s="1" t="s">
        <v>3</v>
      </c>
      <c r="G118" s="1">
        <v>126</v>
      </c>
      <c r="H118" s="1">
        <v>46</v>
      </c>
      <c r="I118" s="1">
        <v>2641014</v>
      </c>
    </row>
    <row r="119" spans="1:9" x14ac:dyDescent="0.25">
      <c r="A119" s="1">
        <v>31</v>
      </c>
      <c r="B119" s="1"/>
      <c r="C119" s="4"/>
      <c r="D119" s="1">
        <v>0</v>
      </c>
      <c r="E119" s="4">
        <v>43913</v>
      </c>
      <c r="F119" s="1" t="s">
        <v>4</v>
      </c>
      <c r="G119" s="1">
        <v>127</v>
      </c>
      <c r="H119" s="1">
        <v>4</v>
      </c>
      <c r="I119" s="1">
        <v>106824</v>
      </c>
    </row>
    <row r="120" spans="1:9" x14ac:dyDescent="0.25">
      <c r="A120" s="1">
        <v>31</v>
      </c>
      <c r="B120" s="1"/>
      <c r="C120" s="4"/>
      <c r="D120" s="1">
        <v>4940</v>
      </c>
      <c r="E120" s="4">
        <v>43913</v>
      </c>
      <c r="F120" s="1" t="s">
        <v>3</v>
      </c>
      <c r="G120" s="1">
        <v>128</v>
      </c>
      <c r="H120" s="1">
        <v>4</v>
      </c>
      <c r="I120" s="1">
        <v>106824</v>
      </c>
    </row>
    <row r="121" spans="1:9" x14ac:dyDescent="0.25">
      <c r="A121" s="1">
        <v>65</v>
      </c>
      <c r="B121" s="1"/>
      <c r="C121" s="4"/>
      <c r="D121" s="1">
        <v>3689586</v>
      </c>
      <c r="E121" s="4">
        <v>44321</v>
      </c>
      <c r="F121" s="1" t="s">
        <v>4</v>
      </c>
      <c r="G121" s="1">
        <v>129</v>
      </c>
      <c r="H121" s="1">
        <v>117</v>
      </c>
      <c r="I121" s="1">
        <v>1643857</v>
      </c>
    </row>
    <row r="122" spans="1:9" x14ac:dyDescent="0.25">
      <c r="A122" s="1">
        <v>65</v>
      </c>
      <c r="B122" s="1"/>
      <c r="C122" s="4"/>
      <c r="D122" s="1">
        <v>5000000</v>
      </c>
      <c r="E122" s="4">
        <v>44321</v>
      </c>
      <c r="F122" s="1" t="s">
        <v>3</v>
      </c>
      <c r="G122" s="1">
        <v>130</v>
      </c>
      <c r="H122" s="1">
        <v>117</v>
      </c>
      <c r="I122" s="1">
        <v>1643857</v>
      </c>
    </row>
    <row r="123" spans="1:9" x14ac:dyDescent="0.25">
      <c r="A123" s="1">
        <v>66</v>
      </c>
      <c r="B123" s="1"/>
      <c r="C123" s="4"/>
      <c r="D123" s="1">
        <v>3700</v>
      </c>
      <c r="E123" s="4">
        <v>44383</v>
      </c>
      <c r="F123" s="1" t="s">
        <v>4</v>
      </c>
      <c r="G123" s="1">
        <v>131</v>
      </c>
      <c r="H123" s="1">
        <v>10</v>
      </c>
      <c r="I123" s="1">
        <v>1022532</v>
      </c>
    </row>
    <row r="124" spans="1:9" x14ac:dyDescent="0.25">
      <c r="A124" s="1">
        <v>66</v>
      </c>
      <c r="B124" s="1"/>
      <c r="C124" s="4"/>
      <c r="D124" s="1">
        <v>170000</v>
      </c>
      <c r="E124" s="4">
        <v>44383</v>
      </c>
      <c r="F124" s="1" t="s">
        <v>3</v>
      </c>
      <c r="G124" s="1">
        <v>132</v>
      </c>
      <c r="H124" s="1">
        <v>10</v>
      </c>
      <c r="I124" s="1">
        <v>1022532</v>
      </c>
    </row>
    <row r="125" spans="1:9" x14ac:dyDescent="0.25">
      <c r="A125" s="1">
        <v>67</v>
      </c>
      <c r="B125" s="1"/>
      <c r="C125" s="4"/>
      <c r="D125" s="1">
        <v>350000</v>
      </c>
      <c r="E125" s="4">
        <v>44274</v>
      </c>
      <c r="F125" s="1" t="s">
        <v>4</v>
      </c>
      <c r="G125" s="1">
        <v>133</v>
      </c>
      <c r="H125" s="1">
        <v>11</v>
      </c>
      <c r="I125" s="1">
        <v>39939</v>
      </c>
    </row>
    <row r="126" spans="1:9" x14ac:dyDescent="0.25">
      <c r="A126" s="1">
        <v>67</v>
      </c>
      <c r="B126" s="1"/>
      <c r="C126" s="4"/>
      <c r="D126" s="1">
        <v>360000</v>
      </c>
      <c r="E126" s="4">
        <v>44274</v>
      </c>
      <c r="F126" s="1" t="s">
        <v>3</v>
      </c>
      <c r="G126" s="1">
        <v>134</v>
      </c>
      <c r="H126" s="1">
        <v>11</v>
      </c>
      <c r="I126" s="1">
        <v>39939</v>
      </c>
    </row>
    <row r="127" spans="1:9" x14ac:dyDescent="0.25">
      <c r="A127" s="1">
        <v>77</v>
      </c>
      <c r="B127" s="1"/>
      <c r="C127" s="4"/>
      <c r="D127" s="1">
        <v>10000000</v>
      </c>
      <c r="E127" s="4"/>
      <c r="F127" s="1" t="s">
        <v>4</v>
      </c>
      <c r="G127" s="1">
        <v>135</v>
      </c>
      <c r="H127" s="1"/>
      <c r="I127" s="1"/>
    </row>
    <row r="128" spans="1:9" x14ac:dyDescent="0.25">
      <c r="A128" s="1">
        <v>77</v>
      </c>
      <c r="B128" s="1"/>
      <c r="C128" s="4"/>
      <c r="D128" s="1">
        <v>2300000</v>
      </c>
      <c r="E128" s="4"/>
      <c r="F128" s="1" t="s">
        <v>3</v>
      </c>
      <c r="G128" s="1">
        <v>136</v>
      </c>
      <c r="H128" s="1"/>
      <c r="I128" s="1"/>
    </row>
    <row r="129" spans="1:9" x14ac:dyDescent="0.25">
      <c r="A129" s="1">
        <v>21</v>
      </c>
      <c r="B129" s="1"/>
      <c r="C129" s="4"/>
      <c r="D129" s="1">
        <v>280000</v>
      </c>
      <c r="E129" s="4">
        <v>43718</v>
      </c>
      <c r="F129" s="1" t="s">
        <v>4</v>
      </c>
      <c r="G129" s="1">
        <v>137</v>
      </c>
      <c r="H129" s="1">
        <v>18</v>
      </c>
      <c r="I129" s="1">
        <v>42030</v>
      </c>
    </row>
    <row r="130" spans="1:9" x14ac:dyDescent="0.25">
      <c r="A130" s="1">
        <v>21</v>
      </c>
      <c r="B130" s="1"/>
      <c r="C130" s="4"/>
      <c r="D130" s="1">
        <v>6200000</v>
      </c>
      <c r="E130" s="4">
        <v>43718</v>
      </c>
      <c r="F130" s="1" t="s">
        <v>3</v>
      </c>
      <c r="G130" s="1">
        <v>138</v>
      </c>
      <c r="H130" s="1">
        <v>18</v>
      </c>
      <c r="I130" s="1">
        <v>42030</v>
      </c>
    </row>
    <row r="131" spans="1:9" x14ac:dyDescent="0.25">
      <c r="A131" s="1">
        <v>70</v>
      </c>
      <c r="B131" s="1">
        <v>1</v>
      </c>
      <c r="C131" s="4"/>
      <c r="D131" s="1">
        <v>30000</v>
      </c>
      <c r="E131" s="4">
        <v>44069</v>
      </c>
      <c r="F131" s="1" t="s">
        <v>4</v>
      </c>
      <c r="G131" s="1">
        <v>139</v>
      </c>
      <c r="H131" s="1"/>
      <c r="I131" s="1"/>
    </row>
    <row r="132" spans="1:9" x14ac:dyDescent="0.25">
      <c r="A132" s="1">
        <v>70</v>
      </c>
      <c r="B132" s="1">
        <v>1</v>
      </c>
      <c r="C132" s="4"/>
      <c r="D132" s="1">
        <v>88000</v>
      </c>
      <c r="E132" s="4">
        <v>44069</v>
      </c>
      <c r="F132" s="1" t="s">
        <v>3</v>
      </c>
      <c r="G132" s="1">
        <v>140</v>
      </c>
      <c r="H132" s="1"/>
      <c r="I132" s="1"/>
    </row>
    <row r="133" spans="1:9" x14ac:dyDescent="0.25">
      <c r="A133" s="1">
        <v>71</v>
      </c>
      <c r="B133" s="1"/>
      <c r="C133" s="4">
        <v>44886</v>
      </c>
      <c r="D133" s="1">
        <v>7100</v>
      </c>
      <c r="E133" s="4">
        <v>44286</v>
      </c>
      <c r="F133" s="1" t="s">
        <v>4</v>
      </c>
      <c r="G133" s="1">
        <v>141</v>
      </c>
      <c r="H133" s="1">
        <v>1</v>
      </c>
      <c r="I133" s="1">
        <v>1004147</v>
      </c>
    </row>
    <row r="134" spans="1:9" x14ac:dyDescent="0.25">
      <c r="A134" s="1">
        <v>71</v>
      </c>
      <c r="B134" s="1"/>
      <c r="C134" s="4"/>
      <c r="D134" s="1">
        <v>270000</v>
      </c>
      <c r="E134" s="4">
        <v>44286</v>
      </c>
      <c r="F134" s="1" t="s">
        <v>3</v>
      </c>
      <c r="G134" s="1">
        <v>142</v>
      </c>
      <c r="H134" s="1">
        <v>1</v>
      </c>
      <c r="I134" s="1">
        <v>1004147</v>
      </c>
    </row>
    <row r="135" spans="1:9" x14ac:dyDescent="0.25">
      <c r="A135" s="1">
        <v>72</v>
      </c>
      <c r="B135" s="1"/>
      <c r="C135" s="4"/>
      <c r="D135" s="1">
        <v>250000</v>
      </c>
      <c r="E135" s="4">
        <v>44376</v>
      </c>
      <c r="F135" s="1" t="s">
        <v>4</v>
      </c>
      <c r="G135" s="1">
        <v>143</v>
      </c>
      <c r="H135" s="1">
        <v>109</v>
      </c>
      <c r="I135" s="1">
        <v>1692065</v>
      </c>
    </row>
    <row r="136" spans="1:9" x14ac:dyDescent="0.25">
      <c r="A136" s="1">
        <v>72</v>
      </c>
      <c r="B136" s="1"/>
      <c r="C136" s="4"/>
      <c r="D136" s="1">
        <v>270000</v>
      </c>
      <c r="E136" s="4">
        <v>44376</v>
      </c>
      <c r="F136" s="1" t="s">
        <v>3</v>
      </c>
      <c r="G136" s="1">
        <v>144</v>
      </c>
      <c r="H136" s="1">
        <v>109</v>
      </c>
      <c r="I136" s="1">
        <v>1692065</v>
      </c>
    </row>
    <row r="137" spans="1:9" x14ac:dyDescent="0.25">
      <c r="A137" s="1">
        <v>73</v>
      </c>
      <c r="B137" s="1"/>
      <c r="C137" s="4"/>
      <c r="D137" s="1">
        <v>18000</v>
      </c>
      <c r="E137" s="4">
        <v>44277</v>
      </c>
      <c r="F137" s="1" t="s">
        <v>4</v>
      </c>
      <c r="G137" s="1">
        <v>145</v>
      </c>
      <c r="H137" s="1">
        <v>122</v>
      </c>
      <c r="I137" s="1">
        <v>4</v>
      </c>
    </row>
    <row r="138" spans="1:9" x14ac:dyDescent="0.25">
      <c r="A138" s="1">
        <v>73</v>
      </c>
      <c r="B138" s="1"/>
      <c r="C138" s="4">
        <v>44886</v>
      </c>
      <c r="D138" s="1">
        <v>5000</v>
      </c>
      <c r="E138" s="4">
        <v>44277</v>
      </c>
      <c r="F138" s="1" t="s">
        <v>3</v>
      </c>
      <c r="G138" s="1">
        <v>146</v>
      </c>
      <c r="H138" s="1">
        <v>122</v>
      </c>
      <c r="I138" s="1">
        <v>4</v>
      </c>
    </row>
    <row r="139" spans="1:9" x14ac:dyDescent="0.25">
      <c r="A139" s="1">
        <v>74</v>
      </c>
      <c r="B139" s="1"/>
      <c r="C139" s="4"/>
      <c r="D139" s="1">
        <v>190000</v>
      </c>
      <c r="E139" s="4">
        <v>44274</v>
      </c>
      <c r="F139" s="1" t="s">
        <v>4</v>
      </c>
      <c r="G139" s="1">
        <v>147</v>
      </c>
      <c r="H139" s="1">
        <v>27</v>
      </c>
      <c r="I139" s="1">
        <v>72977</v>
      </c>
    </row>
    <row r="140" spans="1:9" x14ac:dyDescent="0.25">
      <c r="A140" s="1">
        <v>74</v>
      </c>
      <c r="B140" s="1"/>
      <c r="C140" s="4"/>
      <c r="D140" s="1">
        <v>56000</v>
      </c>
      <c r="E140" s="4">
        <v>44274</v>
      </c>
      <c r="F140" s="1" t="s">
        <v>3</v>
      </c>
      <c r="G140" s="1">
        <v>148</v>
      </c>
      <c r="H140" s="1">
        <v>27</v>
      </c>
      <c r="I140" s="1">
        <v>72977</v>
      </c>
    </row>
    <row r="141" spans="1:9" x14ac:dyDescent="0.25">
      <c r="A141" s="1">
        <v>75</v>
      </c>
      <c r="B141" s="1"/>
      <c r="C141" s="4"/>
      <c r="D141" s="1">
        <v>430000</v>
      </c>
      <c r="E141" s="4">
        <v>44295</v>
      </c>
      <c r="F141" s="1" t="s">
        <v>4</v>
      </c>
      <c r="G141" s="1">
        <v>149</v>
      </c>
      <c r="H141" s="1">
        <v>69</v>
      </c>
      <c r="I141" s="1">
        <v>867228</v>
      </c>
    </row>
    <row r="142" spans="1:9" x14ac:dyDescent="0.25">
      <c r="A142" s="1">
        <v>75</v>
      </c>
      <c r="B142" s="1"/>
      <c r="C142" s="4"/>
      <c r="D142" s="1">
        <v>460000</v>
      </c>
      <c r="E142" s="4">
        <v>44295</v>
      </c>
      <c r="F142" s="1" t="s">
        <v>3</v>
      </c>
      <c r="G142" s="1">
        <v>150</v>
      </c>
      <c r="H142" s="1">
        <v>69</v>
      </c>
      <c r="I142" s="1">
        <v>867228</v>
      </c>
    </row>
    <row r="143" spans="1:9" x14ac:dyDescent="0.25">
      <c r="A143" s="1">
        <v>76</v>
      </c>
      <c r="B143" s="1"/>
      <c r="C143" s="4"/>
      <c r="D143" s="1">
        <v>530000</v>
      </c>
      <c r="E143" s="4">
        <v>44410</v>
      </c>
      <c r="F143" s="1" t="s">
        <v>4</v>
      </c>
      <c r="G143" s="1">
        <v>151</v>
      </c>
      <c r="H143" s="1">
        <v>165</v>
      </c>
      <c r="I143" s="1">
        <v>384049</v>
      </c>
    </row>
    <row r="144" spans="1:9" x14ac:dyDescent="0.25">
      <c r="A144" s="1">
        <v>76</v>
      </c>
      <c r="B144" s="1"/>
      <c r="C144" s="4"/>
      <c r="D144" s="1">
        <v>6600000</v>
      </c>
      <c r="E144" s="4">
        <v>44410</v>
      </c>
      <c r="F144" s="1" t="s">
        <v>3</v>
      </c>
      <c r="G144" s="1">
        <v>152</v>
      </c>
      <c r="H144" s="1">
        <v>165</v>
      </c>
      <c r="I144" s="1">
        <v>384049</v>
      </c>
    </row>
    <row r="145" spans="1:9" x14ac:dyDescent="0.25">
      <c r="A145" s="1">
        <v>78</v>
      </c>
      <c r="B145" s="1"/>
      <c r="C145" s="4">
        <v>44956</v>
      </c>
      <c r="D145" s="1">
        <v>0</v>
      </c>
      <c r="E145" s="4">
        <v>44908</v>
      </c>
      <c r="F145" s="1" t="s">
        <v>3</v>
      </c>
      <c r="G145" s="1">
        <v>153</v>
      </c>
      <c r="H145" s="1">
        <v>21</v>
      </c>
      <c r="I145" s="1">
        <v>118759</v>
      </c>
    </row>
    <row r="146" spans="1:9" x14ac:dyDescent="0.25">
      <c r="A146" s="1">
        <v>78</v>
      </c>
      <c r="B146" s="1"/>
      <c r="C146" s="4">
        <v>44958</v>
      </c>
      <c r="D146" s="1">
        <v>6191</v>
      </c>
      <c r="E146" s="4">
        <v>44908</v>
      </c>
      <c r="F146" s="1" t="s">
        <v>4</v>
      </c>
      <c r="G146" s="1">
        <v>154</v>
      </c>
      <c r="H146" s="1">
        <v>21</v>
      </c>
      <c r="I146" s="1">
        <v>118759</v>
      </c>
    </row>
    <row r="147" spans="1:9" x14ac:dyDescent="0.25">
      <c r="A147" s="1">
        <v>79</v>
      </c>
      <c r="B147" s="1"/>
      <c r="C147" s="4">
        <v>44956</v>
      </c>
      <c r="D147" s="1">
        <v>68445</v>
      </c>
      <c r="E147" s="4">
        <v>44908</v>
      </c>
      <c r="F147" s="1" t="s">
        <v>3</v>
      </c>
      <c r="G147" s="1">
        <v>155</v>
      </c>
      <c r="H147" s="1">
        <v>21</v>
      </c>
      <c r="I147" s="1">
        <v>930721</v>
      </c>
    </row>
    <row r="148" spans="1:9" x14ac:dyDescent="0.25">
      <c r="A148" s="1">
        <v>79</v>
      </c>
      <c r="B148" s="1"/>
      <c r="C148" s="4">
        <v>44958</v>
      </c>
      <c r="D148" s="1">
        <v>695</v>
      </c>
      <c r="E148" s="4">
        <v>44908</v>
      </c>
      <c r="F148" s="1" t="s">
        <v>4</v>
      </c>
      <c r="G148" s="1">
        <v>156</v>
      </c>
      <c r="H148" s="1">
        <v>21</v>
      </c>
      <c r="I148" s="1">
        <v>930721</v>
      </c>
    </row>
    <row r="149" spans="1:9" x14ac:dyDescent="0.25">
      <c r="A149" s="1">
        <v>80</v>
      </c>
      <c r="B149" s="1"/>
      <c r="C149" s="4">
        <v>44956</v>
      </c>
      <c r="D149" s="1">
        <v>126503</v>
      </c>
      <c r="E149" s="4">
        <v>44908</v>
      </c>
      <c r="F149" s="1" t="s">
        <v>3</v>
      </c>
      <c r="G149" s="1">
        <v>157</v>
      </c>
      <c r="H149" s="1"/>
      <c r="I149" s="1"/>
    </row>
    <row r="150" spans="1:9" x14ac:dyDescent="0.25">
      <c r="A150" s="1">
        <v>80</v>
      </c>
      <c r="B150" s="1"/>
      <c r="C150" s="4">
        <v>44958</v>
      </c>
      <c r="D150" s="1">
        <v>110437</v>
      </c>
      <c r="E150" s="4">
        <v>44908</v>
      </c>
      <c r="F150" s="1" t="s">
        <v>4</v>
      </c>
      <c r="G150" s="1">
        <v>158</v>
      </c>
      <c r="H150" s="1"/>
      <c r="I150" s="1"/>
    </row>
    <row r="151" spans="1:9" x14ac:dyDescent="0.25">
      <c r="A151" s="1">
        <v>81</v>
      </c>
      <c r="B151" s="1"/>
      <c r="C151" s="4">
        <v>44956</v>
      </c>
      <c r="D151" s="1">
        <v>33863</v>
      </c>
      <c r="E151" s="4">
        <v>44908</v>
      </c>
      <c r="F151" s="1" t="s">
        <v>3</v>
      </c>
      <c r="G151" s="1">
        <v>159</v>
      </c>
      <c r="H151" s="1">
        <v>23</v>
      </c>
      <c r="I151" s="1">
        <v>1129392</v>
      </c>
    </row>
    <row r="152" spans="1:9" x14ac:dyDescent="0.25">
      <c r="A152" s="1">
        <v>81</v>
      </c>
      <c r="B152" s="1"/>
      <c r="C152" s="4">
        <v>44958</v>
      </c>
      <c r="D152" s="1">
        <v>591</v>
      </c>
      <c r="E152" s="4">
        <v>44908</v>
      </c>
      <c r="F152" s="1" t="s">
        <v>4</v>
      </c>
      <c r="G152" s="1">
        <v>160</v>
      </c>
      <c r="H152" s="1">
        <v>23</v>
      </c>
      <c r="I152" s="1">
        <v>1129392</v>
      </c>
    </row>
    <row r="153" spans="1:9" x14ac:dyDescent="0.25">
      <c r="A153" s="1">
        <v>82</v>
      </c>
      <c r="B153" s="1"/>
      <c r="C153" s="4">
        <v>44956</v>
      </c>
      <c r="D153" s="1">
        <v>128909</v>
      </c>
      <c r="E153" s="4">
        <v>44908</v>
      </c>
      <c r="F153" s="1" t="s">
        <v>3</v>
      </c>
      <c r="G153" s="1">
        <v>161</v>
      </c>
      <c r="H153" s="1">
        <v>32</v>
      </c>
      <c r="I153" s="1">
        <v>421924</v>
      </c>
    </row>
    <row r="154" spans="1:9" x14ac:dyDescent="0.25">
      <c r="A154" s="1">
        <v>82</v>
      </c>
      <c r="B154" s="1"/>
      <c r="C154" s="4">
        <v>44958</v>
      </c>
      <c r="D154" s="1">
        <v>0</v>
      </c>
      <c r="E154" s="4">
        <v>44908</v>
      </c>
      <c r="F154" s="1" t="s">
        <v>4</v>
      </c>
      <c r="G154" s="1">
        <v>162</v>
      </c>
      <c r="H154" s="1">
        <v>32</v>
      </c>
      <c r="I154" s="1">
        <v>421924</v>
      </c>
    </row>
    <row r="155" spans="1:9" x14ac:dyDescent="0.25">
      <c r="A155" s="1">
        <v>83</v>
      </c>
      <c r="B155" s="1"/>
      <c r="C155" s="4"/>
      <c r="D155" s="1">
        <v>56626</v>
      </c>
      <c r="E155" s="4">
        <v>44908</v>
      </c>
      <c r="F155" s="1" t="s">
        <v>3</v>
      </c>
      <c r="G155" s="1">
        <v>163</v>
      </c>
      <c r="H155" s="1">
        <v>137</v>
      </c>
      <c r="I155" s="1">
        <v>212609</v>
      </c>
    </row>
    <row r="156" spans="1:9" x14ac:dyDescent="0.25">
      <c r="A156" s="1">
        <v>83</v>
      </c>
      <c r="B156" s="1"/>
      <c r="C156" s="4"/>
      <c r="D156" s="1">
        <v>0</v>
      </c>
      <c r="E156" s="4">
        <v>44908</v>
      </c>
      <c r="F156" s="1" t="s">
        <v>4</v>
      </c>
      <c r="G156" s="1">
        <v>164</v>
      </c>
      <c r="H156" s="1">
        <v>137</v>
      </c>
      <c r="I156" s="1">
        <v>212609</v>
      </c>
    </row>
    <row r="157" spans="1:9" x14ac:dyDescent="0.25">
      <c r="A157" s="1">
        <v>84</v>
      </c>
      <c r="B157" s="1"/>
      <c r="C157" s="4">
        <v>44956</v>
      </c>
      <c r="D157" s="1">
        <v>20124</v>
      </c>
      <c r="E157" s="4">
        <v>44908</v>
      </c>
      <c r="F157" s="1" t="s">
        <v>3</v>
      </c>
      <c r="G157" s="1">
        <v>165</v>
      </c>
      <c r="H157" s="1">
        <v>24</v>
      </c>
      <c r="I157" s="1">
        <v>12038</v>
      </c>
    </row>
    <row r="158" spans="1:9" x14ac:dyDescent="0.25">
      <c r="A158" s="1">
        <v>84</v>
      </c>
      <c r="B158" s="1"/>
      <c r="C158" s="4">
        <v>44958</v>
      </c>
      <c r="D158" s="1">
        <v>212</v>
      </c>
      <c r="E158" s="4">
        <v>44908</v>
      </c>
      <c r="F158" s="1" t="s">
        <v>4</v>
      </c>
      <c r="G158" s="1">
        <v>166</v>
      </c>
      <c r="H158" s="1">
        <v>24</v>
      </c>
      <c r="I158" s="1">
        <v>12038</v>
      </c>
    </row>
    <row r="159" spans="1:9" x14ac:dyDescent="0.25">
      <c r="A159" s="1">
        <v>85</v>
      </c>
      <c r="B159" s="1"/>
      <c r="C159" s="4"/>
      <c r="D159" s="1">
        <v>443</v>
      </c>
      <c r="E159" s="4">
        <v>44908</v>
      </c>
      <c r="F159" s="1" t="s">
        <v>3</v>
      </c>
      <c r="G159" s="1">
        <v>167</v>
      </c>
      <c r="H159" s="1"/>
      <c r="I159" s="1"/>
    </row>
    <row r="160" spans="1:9" x14ac:dyDescent="0.25">
      <c r="A160" s="1">
        <v>85</v>
      </c>
      <c r="B160" s="1"/>
      <c r="C160" s="4"/>
      <c r="D160" s="1">
        <v>0</v>
      </c>
      <c r="E160" s="4">
        <v>44908</v>
      </c>
      <c r="F160" s="1" t="s">
        <v>4</v>
      </c>
      <c r="G160" s="1">
        <v>168</v>
      </c>
      <c r="H160" s="1"/>
      <c r="I160" s="1"/>
    </row>
    <row r="161" spans="1:9" x14ac:dyDescent="0.25">
      <c r="A161" s="1">
        <v>86</v>
      </c>
      <c r="B161" s="1"/>
      <c r="C161" s="4">
        <v>44956</v>
      </c>
      <c r="D161" s="1">
        <v>37925</v>
      </c>
      <c r="E161" s="4">
        <v>44908</v>
      </c>
      <c r="F161" s="1" t="s">
        <v>3</v>
      </c>
      <c r="G161" s="1">
        <v>169</v>
      </c>
      <c r="H161" s="1">
        <v>126</v>
      </c>
      <c r="I161" s="1">
        <v>2935643</v>
      </c>
    </row>
    <row r="162" spans="1:9" x14ac:dyDescent="0.25">
      <c r="A162" s="1">
        <v>86</v>
      </c>
      <c r="B162" s="1"/>
      <c r="C162" s="4">
        <v>44958</v>
      </c>
      <c r="D162" s="1">
        <v>37376</v>
      </c>
      <c r="E162" s="4">
        <v>44908</v>
      </c>
      <c r="F162" s="1" t="s">
        <v>4</v>
      </c>
      <c r="G162" s="1">
        <v>170</v>
      </c>
      <c r="H162" s="1">
        <v>126</v>
      </c>
      <c r="I162" s="1">
        <v>2935643</v>
      </c>
    </row>
    <row r="163" spans="1:9" x14ac:dyDescent="0.25">
      <c r="A163" s="1">
        <v>87</v>
      </c>
      <c r="B163" s="1"/>
      <c r="C163" s="4">
        <v>44956</v>
      </c>
      <c r="D163" s="1">
        <v>72841</v>
      </c>
      <c r="E163" s="4">
        <v>44908</v>
      </c>
      <c r="F163" s="1" t="s">
        <v>3</v>
      </c>
      <c r="G163" s="1">
        <v>171</v>
      </c>
      <c r="H163" s="1">
        <v>49</v>
      </c>
      <c r="I163" s="1">
        <v>382381</v>
      </c>
    </row>
    <row r="164" spans="1:9" x14ac:dyDescent="0.25">
      <c r="A164" s="1">
        <v>87</v>
      </c>
      <c r="B164" s="1"/>
      <c r="C164" s="4">
        <v>44958</v>
      </c>
      <c r="D164" s="1">
        <v>0</v>
      </c>
      <c r="E164" s="4">
        <v>44908</v>
      </c>
      <c r="F164" s="1" t="s">
        <v>4</v>
      </c>
      <c r="G164" s="1">
        <v>172</v>
      </c>
      <c r="H164" s="1">
        <v>49</v>
      </c>
      <c r="I164" s="1">
        <v>382381</v>
      </c>
    </row>
    <row r="165" spans="1:9" x14ac:dyDescent="0.25">
      <c r="A165" s="1">
        <v>88</v>
      </c>
      <c r="B165" s="1"/>
      <c r="C165" s="4">
        <v>44956</v>
      </c>
      <c r="D165" s="1">
        <v>57994</v>
      </c>
      <c r="E165" s="4">
        <v>44908</v>
      </c>
      <c r="F165" s="1" t="s">
        <v>3</v>
      </c>
      <c r="G165" s="1">
        <v>173</v>
      </c>
      <c r="H165" s="1"/>
      <c r="I165" s="1"/>
    </row>
    <row r="166" spans="1:9" x14ac:dyDescent="0.25">
      <c r="A166" s="1">
        <v>88</v>
      </c>
      <c r="B166" s="1"/>
      <c r="C166" s="4">
        <v>44958</v>
      </c>
      <c r="D166" s="1">
        <v>27462</v>
      </c>
      <c r="E166" s="4">
        <v>44908</v>
      </c>
      <c r="F166" s="1" t="s">
        <v>4</v>
      </c>
      <c r="G166" s="1">
        <v>174</v>
      </c>
      <c r="H166" s="1"/>
      <c r="I166" s="1"/>
    </row>
    <row r="167" spans="1:9" x14ac:dyDescent="0.25">
      <c r="A167" s="1">
        <v>89</v>
      </c>
      <c r="B167" s="1"/>
      <c r="C167" s="4">
        <v>44956</v>
      </c>
      <c r="D167" s="1">
        <v>0</v>
      </c>
      <c r="E167" s="4">
        <v>44908</v>
      </c>
      <c r="F167" s="1" t="s">
        <v>3</v>
      </c>
      <c r="G167" s="1">
        <v>175</v>
      </c>
      <c r="H167" s="1">
        <v>2</v>
      </c>
      <c r="I167" s="1">
        <v>320000</v>
      </c>
    </row>
    <row r="168" spans="1:9" x14ac:dyDescent="0.25">
      <c r="A168" s="1">
        <v>89</v>
      </c>
      <c r="B168" s="1"/>
      <c r="C168" s="4">
        <v>44958</v>
      </c>
      <c r="D168" s="1">
        <v>30763</v>
      </c>
      <c r="E168" s="4">
        <v>44908</v>
      </c>
      <c r="F168" s="1" t="s">
        <v>4</v>
      </c>
      <c r="G168" s="1">
        <v>176</v>
      </c>
      <c r="H168" s="1">
        <v>2</v>
      </c>
      <c r="I168" s="1">
        <v>320000</v>
      </c>
    </row>
    <row r="169" spans="1:9" x14ac:dyDescent="0.25">
      <c r="A169" s="1">
        <v>90</v>
      </c>
      <c r="B169" s="1"/>
      <c r="C169" s="4">
        <v>44956</v>
      </c>
      <c r="D169" s="1">
        <v>15063</v>
      </c>
      <c r="E169" s="4">
        <v>44908</v>
      </c>
      <c r="F169" s="1" t="s">
        <v>3</v>
      </c>
      <c r="G169" s="1">
        <v>177</v>
      </c>
      <c r="H169" s="1">
        <v>21</v>
      </c>
      <c r="I169" s="1">
        <v>33569</v>
      </c>
    </row>
    <row r="170" spans="1:9" x14ac:dyDescent="0.25">
      <c r="A170" s="1">
        <v>90</v>
      </c>
      <c r="B170" s="1"/>
      <c r="C170" s="4">
        <v>44958</v>
      </c>
      <c r="D170" s="1">
        <v>150525</v>
      </c>
      <c r="E170" s="4">
        <v>44908</v>
      </c>
      <c r="F170" s="1" t="s">
        <v>4</v>
      </c>
      <c r="G170" s="1">
        <v>178</v>
      </c>
      <c r="H170" s="1">
        <v>21</v>
      </c>
      <c r="I170" s="1">
        <v>33569</v>
      </c>
    </row>
    <row r="171" spans="1:9" x14ac:dyDescent="0.25">
      <c r="A171" s="1">
        <v>91</v>
      </c>
      <c r="B171" s="1"/>
      <c r="C171" s="4"/>
      <c r="D171" s="1">
        <v>0</v>
      </c>
      <c r="E171" s="4">
        <v>44908</v>
      </c>
      <c r="F171" s="1" t="s">
        <v>3</v>
      </c>
      <c r="G171" s="1">
        <v>179</v>
      </c>
      <c r="H171" s="1">
        <v>44</v>
      </c>
      <c r="I171" s="1">
        <v>1031890</v>
      </c>
    </row>
    <row r="172" spans="1:9" x14ac:dyDescent="0.25">
      <c r="A172" s="1">
        <v>91</v>
      </c>
      <c r="B172" s="1"/>
      <c r="C172" s="4"/>
      <c r="D172" s="1">
        <v>0</v>
      </c>
      <c r="E172" s="4">
        <v>44908</v>
      </c>
      <c r="F172" s="1" t="s">
        <v>4</v>
      </c>
      <c r="G172" s="1">
        <v>180</v>
      </c>
      <c r="H172" s="1">
        <v>44</v>
      </c>
      <c r="I172" s="1">
        <v>1031890</v>
      </c>
    </row>
    <row r="173" spans="1:9" x14ac:dyDescent="0.25">
      <c r="A173" s="1">
        <v>92</v>
      </c>
      <c r="B173" s="1"/>
      <c r="C173" s="4">
        <v>44956</v>
      </c>
      <c r="D173" s="1">
        <v>19269</v>
      </c>
      <c r="E173" s="4">
        <v>44908</v>
      </c>
      <c r="F173" s="1" t="s">
        <v>3</v>
      </c>
      <c r="G173" s="1">
        <v>181</v>
      </c>
      <c r="H173" s="1">
        <v>2</v>
      </c>
      <c r="I173" s="1">
        <v>1064</v>
      </c>
    </row>
    <row r="174" spans="1:9" x14ac:dyDescent="0.25">
      <c r="A174" s="1">
        <v>92</v>
      </c>
      <c r="B174" s="1"/>
      <c r="C174" s="4">
        <v>44958</v>
      </c>
      <c r="D174" s="1">
        <v>1575</v>
      </c>
      <c r="E174" s="4">
        <v>44908</v>
      </c>
      <c r="F174" s="1" t="s">
        <v>4</v>
      </c>
      <c r="G174" s="1">
        <v>182</v>
      </c>
      <c r="H174" s="1">
        <v>2</v>
      </c>
      <c r="I174" s="1">
        <v>1064</v>
      </c>
    </row>
    <row r="175" spans="1:9" x14ac:dyDescent="0.25">
      <c r="A175" s="1">
        <v>93</v>
      </c>
      <c r="B175" s="1"/>
      <c r="C175" s="4"/>
      <c r="D175" s="1">
        <v>0</v>
      </c>
      <c r="E175" s="4">
        <v>44908</v>
      </c>
      <c r="F175" s="1" t="s">
        <v>3</v>
      </c>
      <c r="G175" s="1">
        <v>183</v>
      </c>
      <c r="H175" s="1"/>
      <c r="I175" s="1"/>
    </row>
    <row r="176" spans="1:9" x14ac:dyDescent="0.25">
      <c r="A176" s="1">
        <v>93</v>
      </c>
      <c r="B176" s="1"/>
      <c r="C176" s="4"/>
      <c r="D176" s="1">
        <v>0</v>
      </c>
      <c r="E176" s="4">
        <v>44908</v>
      </c>
      <c r="F176" s="1" t="s">
        <v>4</v>
      </c>
      <c r="G176" s="1">
        <v>184</v>
      </c>
      <c r="H176" s="1"/>
      <c r="I176" s="1"/>
    </row>
    <row r="177" spans="1:9" x14ac:dyDescent="0.25">
      <c r="A177" s="1">
        <v>94</v>
      </c>
      <c r="B177" s="1"/>
      <c r="C177" s="4">
        <v>44956</v>
      </c>
      <c r="D177" s="1">
        <v>27395</v>
      </c>
      <c r="E177" s="4">
        <v>44908</v>
      </c>
      <c r="F177" s="1" t="s">
        <v>3</v>
      </c>
      <c r="G177" s="1">
        <v>185</v>
      </c>
      <c r="H177" s="1">
        <v>15</v>
      </c>
      <c r="I177" s="1">
        <v>635233</v>
      </c>
    </row>
    <row r="178" spans="1:9" x14ac:dyDescent="0.25">
      <c r="A178" s="1">
        <v>94</v>
      </c>
      <c r="B178" s="1"/>
      <c r="C178" s="4">
        <v>44958</v>
      </c>
      <c r="D178" s="1">
        <v>872732</v>
      </c>
      <c r="E178" s="4">
        <v>44908</v>
      </c>
      <c r="F178" s="1" t="s">
        <v>4</v>
      </c>
      <c r="G178" s="1">
        <v>186</v>
      </c>
      <c r="H178" s="1">
        <v>15</v>
      </c>
      <c r="I178" s="1">
        <v>635233</v>
      </c>
    </row>
    <row r="179" spans="1:9" x14ac:dyDescent="0.25">
      <c r="A179" s="1">
        <v>95</v>
      </c>
      <c r="B179" s="1"/>
      <c r="C179" s="4">
        <v>44956</v>
      </c>
      <c r="D179" s="1">
        <v>1909</v>
      </c>
      <c r="E179" s="4">
        <v>44908</v>
      </c>
      <c r="F179" s="1" t="s">
        <v>3</v>
      </c>
      <c r="G179" s="1">
        <v>187</v>
      </c>
      <c r="H179" s="1">
        <v>61</v>
      </c>
      <c r="I179" s="1">
        <v>135450</v>
      </c>
    </row>
    <row r="180" spans="1:9" x14ac:dyDescent="0.25">
      <c r="A180" s="1">
        <v>95</v>
      </c>
      <c r="B180" s="1"/>
      <c r="C180" s="4">
        <v>44958</v>
      </c>
      <c r="D180" s="1">
        <v>5379</v>
      </c>
      <c r="E180" s="4">
        <v>44908</v>
      </c>
      <c r="F180" s="1" t="s">
        <v>4</v>
      </c>
      <c r="G180" s="1">
        <v>188</v>
      </c>
      <c r="H180" s="1">
        <v>61</v>
      </c>
      <c r="I180" s="1">
        <v>135450</v>
      </c>
    </row>
    <row r="181" spans="1:9" x14ac:dyDescent="0.25">
      <c r="A181" s="1">
        <v>96</v>
      </c>
      <c r="B181" s="1"/>
      <c r="C181" s="4">
        <v>44956</v>
      </c>
      <c r="D181" s="1">
        <v>99445</v>
      </c>
      <c r="E181" s="4">
        <v>44908</v>
      </c>
      <c r="F181" s="1" t="s">
        <v>3</v>
      </c>
      <c r="G181" s="1">
        <v>189</v>
      </c>
      <c r="H181" s="1">
        <v>65</v>
      </c>
      <c r="I181" s="1">
        <v>1061800</v>
      </c>
    </row>
    <row r="182" spans="1:9" x14ac:dyDescent="0.25">
      <c r="A182" s="1">
        <v>96</v>
      </c>
      <c r="B182" s="1"/>
      <c r="C182" s="4">
        <v>44958</v>
      </c>
      <c r="D182" s="1">
        <v>449354</v>
      </c>
      <c r="E182" s="4">
        <v>44908</v>
      </c>
      <c r="F182" s="1" t="s">
        <v>4</v>
      </c>
      <c r="G182" s="1">
        <v>190</v>
      </c>
      <c r="H182" s="1">
        <v>65</v>
      </c>
      <c r="I182" s="1">
        <v>1061800</v>
      </c>
    </row>
    <row r="183" spans="1:9" x14ac:dyDescent="0.25">
      <c r="A183" s="1">
        <v>97</v>
      </c>
      <c r="B183" s="1"/>
      <c r="C183" s="4">
        <v>44956</v>
      </c>
      <c r="D183" s="1">
        <v>0</v>
      </c>
      <c r="E183" s="4">
        <v>44908</v>
      </c>
      <c r="F183" s="1" t="s">
        <v>3</v>
      </c>
      <c r="G183" s="1">
        <v>191</v>
      </c>
      <c r="H183" s="1">
        <v>4</v>
      </c>
      <c r="I183" s="1">
        <v>89247</v>
      </c>
    </row>
    <row r="184" spans="1:9" x14ac:dyDescent="0.25">
      <c r="A184" s="1">
        <v>97</v>
      </c>
      <c r="B184" s="1"/>
      <c r="C184" s="4">
        <v>44958</v>
      </c>
      <c r="D184" s="1">
        <v>3294</v>
      </c>
      <c r="E184" s="4">
        <v>44908</v>
      </c>
      <c r="F184" s="1" t="s">
        <v>4</v>
      </c>
      <c r="G184" s="1">
        <v>192</v>
      </c>
      <c r="H184" s="1">
        <v>4</v>
      </c>
      <c r="I184" s="1">
        <v>89247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filterMode="1"/>
  <dimension ref="A1:M61"/>
  <sheetViews>
    <sheetView tabSelected="1" topLeftCell="B1" workbookViewId="0">
      <selection activeCell="C6" sqref="C6"/>
    </sheetView>
  </sheetViews>
  <sheetFormatPr defaultRowHeight="15" x14ac:dyDescent="0.25"/>
  <cols>
    <col min="2" max="3" width="10.28515625" bestFit="1" customWidth="1"/>
    <col min="16" max="16" width="10.28515625" bestFit="1" customWidth="1"/>
  </cols>
  <sheetData>
    <row r="1" spans="1:13" x14ac:dyDescent="0.25">
      <c r="A1" t="s">
        <v>71</v>
      </c>
    </row>
    <row r="2" spans="1:13" x14ac:dyDescent="0.25">
      <c r="A2" t="s">
        <v>13</v>
      </c>
    </row>
    <row r="3" spans="1:13" x14ac:dyDescent="0.25">
      <c r="C3" s="5" t="s">
        <v>1</v>
      </c>
      <c r="D3" s="5" t="s">
        <v>1</v>
      </c>
      <c r="E3" s="8" t="s">
        <v>12</v>
      </c>
      <c r="F3" s="11"/>
      <c r="G3" s="12" t="s">
        <v>87</v>
      </c>
    </row>
    <row r="4" spans="1:13" x14ac:dyDescent="0.25">
      <c r="C4" s="5" t="s">
        <v>2</v>
      </c>
      <c r="D4" s="5" t="s">
        <v>2</v>
      </c>
      <c r="E4" s="5" t="s">
        <v>2</v>
      </c>
      <c r="G4" s="5" t="s">
        <v>2</v>
      </c>
    </row>
    <row r="5" spans="1:13" x14ac:dyDescent="0.25">
      <c r="C5" s="6" t="s">
        <v>3</v>
      </c>
      <c r="D5" s="7" t="s">
        <v>4</v>
      </c>
      <c r="E5" s="6" t="s">
        <v>3</v>
      </c>
      <c r="G5" s="6" t="s">
        <v>3</v>
      </c>
      <c r="I5" s="10" t="s">
        <v>65</v>
      </c>
      <c r="J5" s="10" t="s">
        <v>66</v>
      </c>
      <c r="L5" s="10" t="s">
        <v>68</v>
      </c>
      <c r="M5" s="10" t="s">
        <v>69</v>
      </c>
    </row>
    <row r="6" spans="1:13" x14ac:dyDescent="0.25">
      <c r="A6" s="3" t="s">
        <v>10</v>
      </c>
      <c r="B6">
        <v>59</v>
      </c>
      <c r="C6">
        <f ca="1">LOG10(IFERROR(SUMPRODUCT((INDIRECT($A$1&amp;"["&amp;$A6&amp;"]")=$B6)*(INDIRECT($A$1&amp;"["&amp;C$4&amp;"]")=C$5)*INDIRECT($A$1&amp;"["&amp;C$3&amp;"]"))/SUMPRODUCT((INDIRECT($A$1&amp;"["&amp;$A6&amp;"]")=$B6)*(INDIRECT($A$1&amp;"["&amp;C$4&amp;"]")=C$5)*(INDIRECT($A$1&amp;"["&amp;C$3&amp;"]")&lt;&gt;"")),""))</f>
        <v>5.7937903846908183</v>
      </c>
      <c r="D6">
        <f t="shared" ref="D6:E8" ca="1" si="0">LOG10(IFERROR(SUMPRODUCT((INDIRECT($A$1&amp;"["&amp;$A6&amp;"]")=$B6)*(INDIRECT($A$1&amp;"["&amp;D$4&amp;"]")=D$5)*INDIRECT($A$1&amp;"["&amp;D$3&amp;"]"))/SUMPRODUCT((INDIRECT($A$1&amp;"["&amp;$A6&amp;"]")=$B6)*(INDIRECT($A$1&amp;"["&amp;D$4&amp;"]")=D$5)*(INDIRECT($A$1&amp;"["&amp;D$3&amp;"]")&lt;&gt;"")),""))</f>
        <v>4.6748611407378116</v>
      </c>
      <c r="E6">
        <f t="shared" ca="1" si="0"/>
        <v>4.9542425094393252</v>
      </c>
      <c r="G6">
        <f ca="1">IFERROR(SUMPRODUCT((INDIRECT($A$1&amp;"["&amp;$A6&amp;"]")=$B6)*(INDIRECT($A$1&amp;"["&amp;G$4&amp;"]")=G$5)*INDIRECT($A$1&amp;"["&amp;G$3&amp;"]"))/SUMPRODUCT((INDIRECT($A$1&amp;"["&amp;$A6&amp;"]")=$B6)*(INDIRECT($A$1&amp;"["&amp;G$4&amp;"]")=G$5)*(INDIRECT($A$1&amp;"["&amp;G$3&amp;"]")&lt;&gt;"")),"")</f>
        <v>28</v>
      </c>
      <c r="I6">
        <f ca="1">IF(C6&gt;D6,1,0)</f>
        <v>1</v>
      </c>
      <c r="J6">
        <f ca="1">IF(C6&lt;D6,1,0)</f>
        <v>0</v>
      </c>
      <c r="L6">
        <f ca="1">IF(C6&gt;E6,1,0)</f>
        <v>1</v>
      </c>
      <c r="M6">
        <f ca="1">IF(E6&gt;C6,1,0)</f>
        <v>0</v>
      </c>
    </row>
    <row r="7" spans="1:13" x14ac:dyDescent="0.25">
      <c r="A7" s="3" t="s">
        <v>10</v>
      </c>
      <c r="B7">
        <v>40</v>
      </c>
      <c r="C7">
        <f t="shared" ref="C7:C8" ca="1" si="1">LOG10(IFERROR(SUMPRODUCT((INDIRECT($A$1&amp;"["&amp;$A7&amp;"]")=$B7)*(INDIRECT($A$1&amp;"["&amp;C$4&amp;"]")=C$5)*INDIRECT($A$1&amp;"["&amp;C$3&amp;"]"))/SUMPRODUCT((INDIRECT($A$1&amp;"["&amp;$A7&amp;"]")=$B7)*(INDIRECT($A$1&amp;"["&amp;C$4&amp;"]")=C$5)*(INDIRECT($A$1&amp;"["&amp;C$3&amp;"]")&lt;&gt;"")),""))</f>
        <v>6.5263392773898437</v>
      </c>
      <c r="D7">
        <f t="shared" ca="1" si="0"/>
        <v>5.4653828514484184</v>
      </c>
      <c r="E7">
        <f t="shared" ca="1" si="0"/>
        <v>6.3530606417810533</v>
      </c>
      <c r="G7">
        <f t="shared" ref="G7:G60" ca="1" si="2">IFERROR(SUMPRODUCT((INDIRECT($A$1&amp;"["&amp;$A7&amp;"]")=$B7)*(INDIRECT($A$1&amp;"["&amp;G$4&amp;"]")=G$5)*INDIRECT($A$1&amp;"["&amp;G$3&amp;"]"))/SUMPRODUCT((INDIRECT($A$1&amp;"["&amp;$A7&amp;"]")=$B7)*(INDIRECT($A$1&amp;"["&amp;G$4&amp;"]")=G$5)*(INDIRECT($A$1&amp;"["&amp;G$3&amp;"]")&lt;&gt;"")),"")</f>
        <v>31</v>
      </c>
      <c r="I7">
        <f t="shared" ref="I7:I60" ca="1" si="3">IF(C7&gt;D7,1,0)</f>
        <v>1</v>
      </c>
      <c r="J7">
        <f t="shared" ref="J7:J60" ca="1" si="4">IF(C7&lt;D7,1,0)</f>
        <v>0</v>
      </c>
      <c r="L7">
        <f t="shared" ref="L7:L60" ca="1" si="5">IF(C7&gt;E7,1,0)</f>
        <v>1</v>
      </c>
      <c r="M7">
        <f t="shared" ref="M7:M60" ca="1" si="6">IF(E7&gt;C7,1,0)</f>
        <v>0</v>
      </c>
    </row>
    <row r="8" spans="1:13" x14ac:dyDescent="0.25">
      <c r="A8" s="3" t="s">
        <v>10</v>
      </c>
      <c r="B8">
        <v>64</v>
      </c>
      <c r="C8">
        <f t="shared" ca="1" si="1"/>
        <v>5.653212513775344</v>
      </c>
      <c r="D8">
        <f t="shared" ca="1" si="0"/>
        <v>5.0453229787866576</v>
      </c>
      <c r="E8">
        <f t="shared" ca="1" si="0"/>
        <v>5.3053449194806799</v>
      </c>
      <c r="G8">
        <f t="shared" ca="1" si="2"/>
        <v>103</v>
      </c>
      <c r="H8" t="str">
        <f t="shared" ref="D8:H15" ca="1" si="7">IFERROR(SUMPRODUCT((INDIRECT($A$1&amp;"["&amp;$A8&amp;"]")=$B8)*(INDIRECT($A$1&amp;"["&amp;H$4&amp;"]")=H$5)*INDIRECT($A$1&amp;"["&amp;H$3&amp;"]"))/SUMPRODUCT((INDIRECT($A$1&amp;"["&amp;$A8&amp;"]")=$B8)*(INDIRECT($A$1&amp;"["&amp;H$4&amp;"]")=H$5)*(INDIRECT($A$1&amp;"["&amp;H$3&amp;"]")&lt;&gt;"")),"")</f>
        <v/>
      </c>
      <c r="I8">
        <f t="shared" ca="1" si="3"/>
        <v>1</v>
      </c>
      <c r="J8">
        <f t="shared" ca="1" si="4"/>
        <v>0</v>
      </c>
      <c r="L8">
        <f t="shared" ca="1" si="5"/>
        <v>1</v>
      </c>
      <c r="M8">
        <f t="shared" ca="1" si="6"/>
        <v>0</v>
      </c>
    </row>
    <row r="9" spans="1:13" hidden="1" x14ac:dyDescent="0.25">
      <c r="A9" s="3" t="s">
        <v>10</v>
      </c>
      <c r="B9">
        <v>42</v>
      </c>
      <c r="C9" t="str">
        <f t="shared" ref="C9:H38" ca="1" si="8">IFERROR(SUMPRODUCT((INDIRECT($A$1&amp;"["&amp;$A9&amp;"]")=$B9)*(INDIRECT($A$1&amp;"["&amp;C$4&amp;"]")=C$5)*INDIRECT($A$1&amp;"["&amp;C$3&amp;"]"))/SUMPRODUCT((INDIRECT($A$1&amp;"["&amp;$A9&amp;"]")=$B9)*(INDIRECT($A$1&amp;"["&amp;C$4&amp;"]")=C$5)*(INDIRECT($A$1&amp;"["&amp;C$3&amp;"]")&lt;&gt;"")),"")</f>
        <v/>
      </c>
      <c r="D9">
        <f t="shared" ca="1" si="7"/>
        <v>0</v>
      </c>
      <c r="E9" t="str">
        <f t="shared" ref="E9:E48" ca="1" si="9">IFERROR(SUMPRODUCT((INDIRECT($A$1&amp;"["&amp;$A9&amp;"]")=$B9)*(INDIRECT($A$1&amp;"["&amp;E$4&amp;"]")=E$5)*INDIRECT($A$1&amp;"["&amp;E$3&amp;"]"))/SUMPRODUCT((INDIRECT($A$1&amp;"["&amp;$A9&amp;"]")=$B9)*(INDIRECT($A$1&amp;"["&amp;E$4&amp;"]")=E$5)*(INDIRECT($A$1&amp;"["&amp;E$3&amp;"]")&lt;&gt;"")),"")</f>
        <v/>
      </c>
      <c r="G9" t="str">
        <f t="shared" ca="1" si="2"/>
        <v/>
      </c>
      <c r="I9">
        <f t="shared" ca="1" si="3"/>
        <v>1</v>
      </c>
      <c r="J9">
        <f t="shared" ca="1" si="4"/>
        <v>0</v>
      </c>
      <c r="L9">
        <f t="shared" ca="1" si="5"/>
        <v>0</v>
      </c>
      <c r="M9">
        <f t="shared" ca="1" si="6"/>
        <v>0</v>
      </c>
    </row>
    <row r="10" spans="1:13" x14ac:dyDescent="0.25">
      <c r="A10" s="3" t="s">
        <v>10</v>
      </c>
      <c r="B10">
        <v>8</v>
      </c>
      <c r="C10">
        <f t="shared" ref="C10:E48" ca="1" si="10">LOG10(IFERROR(SUMPRODUCT((INDIRECT($A$1&amp;"["&amp;$A10&amp;"]")=$B10)*(INDIRECT($A$1&amp;"["&amp;C$4&amp;"]")=C$5)*INDIRECT($A$1&amp;"["&amp;C$3&amp;"]"))/SUMPRODUCT((INDIRECT($A$1&amp;"["&amp;$A10&amp;"]")=$B10)*(INDIRECT($A$1&amp;"["&amp;C$4&amp;"]")=C$5)*(INDIRECT($A$1&amp;"["&amp;C$3&amp;"]")&lt;&gt;"")),""))</f>
        <v>5.5428254269591797</v>
      </c>
      <c r="D10">
        <f t="shared" ca="1" si="10"/>
        <v>4.6599162000698504</v>
      </c>
      <c r="E10">
        <f t="shared" ca="1" si="10"/>
        <v>5.4916837928472724</v>
      </c>
      <c r="G10">
        <f t="shared" ca="1" si="2"/>
        <v>51</v>
      </c>
      <c r="I10">
        <f t="shared" ca="1" si="3"/>
        <v>1</v>
      </c>
      <c r="J10">
        <f t="shared" ca="1" si="4"/>
        <v>0</v>
      </c>
      <c r="L10">
        <f t="shared" ca="1" si="5"/>
        <v>1</v>
      </c>
      <c r="M10">
        <f t="shared" ca="1" si="6"/>
        <v>0</v>
      </c>
    </row>
    <row r="11" spans="1:13" x14ac:dyDescent="0.25">
      <c r="A11" s="3" t="s">
        <v>10</v>
      </c>
      <c r="B11">
        <v>10</v>
      </c>
      <c r="C11">
        <f t="shared" ca="1" si="10"/>
        <v>5.8662873390841952</v>
      </c>
      <c r="D11">
        <f t="shared" ca="1" si="10"/>
        <v>3.3159703454569178</v>
      </c>
      <c r="E11">
        <f t="shared" ca="1" si="10"/>
        <v>5.7767142562008269</v>
      </c>
      <c r="G11">
        <f t="shared" ca="1" si="2"/>
        <v>23</v>
      </c>
      <c r="I11">
        <f t="shared" ca="1" si="3"/>
        <v>1</v>
      </c>
      <c r="J11">
        <f t="shared" ca="1" si="4"/>
        <v>0</v>
      </c>
      <c r="L11">
        <f t="shared" ca="1" si="5"/>
        <v>1</v>
      </c>
      <c r="M11">
        <f t="shared" ca="1" si="6"/>
        <v>0</v>
      </c>
    </row>
    <row r="12" spans="1:13" x14ac:dyDescent="0.25">
      <c r="A12" s="3" t="s">
        <v>10</v>
      </c>
      <c r="B12">
        <v>26</v>
      </c>
      <c r="C12">
        <f t="shared" ca="1" si="10"/>
        <v>4.5118833609788744</v>
      </c>
      <c r="D12">
        <f t="shared" ca="1" si="10"/>
        <v>4.4785664955938431</v>
      </c>
      <c r="E12">
        <f t="shared" ca="1" si="10"/>
        <v>4.86562505228882</v>
      </c>
      <c r="G12">
        <f t="shared" ca="1" si="2"/>
        <v>85</v>
      </c>
      <c r="I12">
        <f t="shared" ca="1" si="3"/>
        <v>1</v>
      </c>
      <c r="J12">
        <f t="shared" ca="1" si="4"/>
        <v>0</v>
      </c>
      <c r="L12">
        <f t="shared" ca="1" si="5"/>
        <v>0</v>
      </c>
      <c r="M12">
        <f t="shared" ca="1" si="6"/>
        <v>1</v>
      </c>
    </row>
    <row r="13" spans="1:13" x14ac:dyDescent="0.25">
      <c r="A13" s="3" t="s">
        <v>10</v>
      </c>
      <c r="B13">
        <v>46</v>
      </c>
      <c r="C13">
        <f t="shared" ca="1" si="10"/>
        <v>3.6232492903979003</v>
      </c>
      <c r="D13">
        <f t="shared" ca="1" si="7"/>
        <v>0</v>
      </c>
      <c r="E13">
        <f t="shared" ca="1" si="10"/>
        <v>5.7696165652920266</v>
      </c>
      <c r="G13">
        <f t="shared" ca="1" si="2"/>
        <v>63</v>
      </c>
      <c r="I13">
        <f t="shared" ca="1" si="3"/>
        <v>1</v>
      </c>
      <c r="J13">
        <f t="shared" ca="1" si="4"/>
        <v>0</v>
      </c>
      <c r="L13">
        <f t="shared" ca="1" si="5"/>
        <v>0</v>
      </c>
      <c r="M13">
        <f t="shared" ca="1" si="6"/>
        <v>1</v>
      </c>
    </row>
    <row r="14" spans="1:13" x14ac:dyDescent="0.25">
      <c r="A14" s="3" t="s">
        <v>10</v>
      </c>
      <c r="B14">
        <v>56</v>
      </c>
      <c r="C14">
        <f t="shared" ca="1" si="10"/>
        <v>4.0934216851622347</v>
      </c>
      <c r="D14">
        <f ca="1">LOG10(IFERROR(SUMPRODUCT((INDIRECT($A$1&amp;"["&amp;$A14&amp;"]")=$B14)*(INDIRECT($A$1&amp;"["&amp;D$4&amp;"]")=D$5)*INDIRECT($A$1&amp;"["&amp;D$3&amp;"]"))/SUMPRODUCT((INDIRECT($A$1&amp;"["&amp;$A14&amp;"]")=$B14)*(INDIRECT($A$1&amp;"["&amp;D$4&amp;"]")=D$5)*(INDIRECT($A$1&amp;"["&amp;D$3&amp;"]")&lt;&gt;"")),""))</f>
        <v>2.6711728427150834</v>
      </c>
      <c r="E14">
        <f t="shared" ca="1" si="10"/>
        <v>3.5927317663939622</v>
      </c>
      <c r="G14">
        <f t="shared" ca="1" si="2"/>
        <v>39</v>
      </c>
      <c r="I14">
        <f t="shared" ca="1" si="3"/>
        <v>1</v>
      </c>
      <c r="J14">
        <f t="shared" ca="1" si="4"/>
        <v>0</v>
      </c>
      <c r="L14">
        <f t="shared" ca="1" si="5"/>
        <v>1</v>
      </c>
      <c r="M14">
        <f t="shared" ca="1" si="6"/>
        <v>0</v>
      </c>
    </row>
    <row r="15" spans="1:13" x14ac:dyDescent="0.25">
      <c r="A15" s="3" t="s">
        <v>10</v>
      </c>
      <c r="B15">
        <v>38</v>
      </c>
      <c r="C15">
        <f t="shared" ca="1" si="10"/>
        <v>3.7193312869837265</v>
      </c>
      <c r="D15">
        <f t="shared" ca="1" si="7"/>
        <v>0</v>
      </c>
      <c r="E15">
        <f t="shared" ca="1" si="10"/>
        <v>4.8083595397120975</v>
      </c>
      <c r="G15">
        <f t="shared" ca="1" si="2"/>
        <v>3</v>
      </c>
      <c r="I15">
        <f t="shared" ca="1" si="3"/>
        <v>1</v>
      </c>
      <c r="J15">
        <f t="shared" ca="1" si="4"/>
        <v>0</v>
      </c>
      <c r="L15">
        <f t="shared" ca="1" si="5"/>
        <v>0</v>
      </c>
      <c r="M15">
        <f t="shared" ca="1" si="6"/>
        <v>1</v>
      </c>
    </row>
    <row r="16" spans="1:13" x14ac:dyDescent="0.25">
      <c r="A16" s="3" t="s">
        <v>10</v>
      </c>
      <c r="B16">
        <v>53</v>
      </c>
      <c r="C16">
        <f t="shared" ca="1" si="10"/>
        <v>5.9278834103307068</v>
      </c>
      <c r="D16">
        <f t="shared" ca="1" si="10"/>
        <v>4.1635191625698784</v>
      </c>
      <c r="E16">
        <f t="shared" ca="1" si="10"/>
        <v>5.4334321847083293</v>
      </c>
      <c r="G16">
        <f t="shared" ca="1" si="2"/>
        <v>67</v>
      </c>
      <c r="I16">
        <f t="shared" ca="1" si="3"/>
        <v>1</v>
      </c>
      <c r="J16">
        <f t="shared" ca="1" si="4"/>
        <v>0</v>
      </c>
      <c r="L16">
        <f t="shared" ca="1" si="5"/>
        <v>1</v>
      </c>
      <c r="M16">
        <f t="shared" ca="1" si="6"/>
        <v>0</v>
      </c>
    </row>
    <row r="17" spans="1:13" x14ac:dyDescent="0.25">
      <c r="A17" s="3" t="s">
        <v>10</v>
      </c>
      <c r="B17">
        <v>25</v>
      </c>
      <c r="C17">
        <f t="shared" ca="1" si="10"/>
        <v>4.3673559210260189</v>
      </c>
      <c r="D17">
        <f t="shared" ca="1" si="10"/>
        <v>3.8964711004792774</v>
      </c>
      <c r="E17">
        <f t="shared" ca="1" si="10"/>
        <v>4.2502979923398643</v>
      </c>
      <c r="G17">
        <f t="shared" ca="1" si="2"/>
        <v>43</v>
      </c>
      <c r="I17">
        <f t="shared" ca="1" si="3"/>
        <v>1</v>
      </c>
      <c r="J17">
        <f t="shared" ca="1" si="4"/>
        <v>0</v>
      </c>
      <c r="L17">
        <f t="shared" ca="1" si="5"/>
        <v>1</v>
      </c>
      <c r="M17">
        <f t="shared" ca="1" si="6"/>
        <v>0</v>
      </c>
    </row>
    <row r="18" spans="1:13" x14ac:dyDescent="0.25">
      <c r="A18" s="3" t="s">
        <v>10</v>
      </c>
      <c r="B18">
        <v>12</v>
      </c>
      <c r="C18">
        <f t="shared" ca="1" si="10"/>
        <v>5.5705429398818973</v>
      </c>
      <c r="D18">
        <f t="shared" ca="1" si="10"/>
        <v>4.9296028232604847</v>
      </c>
      <c r="E18">
        <f t="shared" ca="1" si="10"/>
        <v>5.4167686136342832</v>
      </c>
      <c r="G18">
        <f t="shared" ca="1" si="2"/>
        <v>99</v>
      </c>
      <c r="I18">
        <f t="shared" ca="1" si="3"/>
        <v>1</v>
      </c>
      <c r="J18">
        <f t="shared" ca="1" si="4"/>
        <v>0</v>
      </c>
      <c r="L18">
        <f t="shared" ca="1" si="5"/>
        <v>1</v>
      </c>
      <c r="M18">
        <f t="shared" ca="1" si="6"/>
        <v>0</v>
      </c>
    </row>
    <row r="19" spans="1:13" hidden="1" x14ac:dyDescent="0.25">
      <c r="A19" s="3" t="s">
        <v>10</v>
      </c>
      <c r="B19">
        <v>27</v>
      </c>
      <c r="C19">
        <f t="shared" ca="1" si="10"/>
        <v>4.2479732663618064</v>
      </c>
      <c r="D19">
        <f t="shared" ca="1" si="10"/>
        <v>4.452261904093934</v>
      </c>
      <c r="E19">
        <f t="shared" ca="1" si="10"/>
        <v>5.8412449367798116</v>
      </c>
      <c r="G19">
        <f t="shared" ca="1" si="2"/>
        <v>61</v>
      </c>
      <c r="I19">
        <f t="shared" ca="1" si="3"/>
        <v>0</v>
      </c>
      <c r="J19">
        <f t="shared" ca="1" si="4"/>
        <v>1</v>
      </c>
      <c r="L19">
        <f t="shared" ca="1" si="5"/>
        <v>0</v>
      </c>
      <c r="M19">
        <f t="shared" ca="1" si="6"/>
        <v>1</v>
      </c>
    </row>
    <row r="20" spans="1:13" x14ac:dyDescent="0.25">
      <c r="A20" s="3" t="s">
        <v>10</v>
      </c>
      <c r="B20">
        <v>39</v>
      </c>
      <c r="C20">
        <f t="shared" ca="1" si="10"/>
        <v>5.9508514588885468</v>
      </c>
      <c r="D20">
        <f t="shared" ca="1" si="10"/>
        <v>4.6462174200110669</v>
      </c>
      <c r="E20">
        <f t="shared" ca="1" si="10"/>
        <v>5.2308089810326877</v>
      </c>
      <c r="G20">
        <f t="shared" ca="1" si="2"/>
        <v>22</v>
      </c>
      <c r="I20">
        <f t="shared" ca="1" si="3"/>
        <v>1</v>
      </c>
      <c r="J20">
        <f t="shared" ca="1" si="4"/>
        <v>0</v>
      </c>
      <c r="L20">
        <f t="shared" ca="1" si="5"/>
        <v>1</v>
      </c>
      <c r="M20">
        <f t="shared" ca="1" si="6"/>
        <v>0</v>
      </c>
    </row>
    <row r="21" spans="1:13" x14ac:dyDescent="0.25">
      <c r="A21" s="3" t="s">
        <v>10</v>
      </c>
      <c r="B21">
        <v>11</v>
      </c>
      <c r="C21">
        <f t="shared" ca="1" si="10"/>
        <v>5.2988530764097064</v>
      </c>
      <c r="D21">
        <f t="shared" ca="1" si="10"/>
        <v>2.7226339225338121</v>
      </c>
      <c r="E21">
        <f t="shared" ca="1" si="10"/>
        <v>5.3914326717402865</v>
      </c>
      <c r="G21">
        <f t="shared" ca="1" si="2"/>
        <v>10</v>
      </c>
      <c r="I21">
        <f t="shared" ca="1" si="3"/>
        <v>1</v>
      </c>
      <c r="J21">
        <f t="shared" ca="1" si="4"/>
        <v>0</v>
      </c>
      <c r="L21">
        <f t="shared" ca="1" si="5"/>
        <v>0</v>
      </c>
      <c r="M21">
        <f t="shared" ca="1" si="6"/>
        <v>1</v>
      </c>
    </row>
    <row r="22" spans="1:13" x14ac:dyDescent="0.25">
      <c r="A22" s="3" t="s">
        <v>10</v>
      </c>
      <c r="B22">
        <v>48</v>
      </c>
      <c r="C22">
        <f t="shared" ca="1" si="10"/>
        <v>4.9781805169374138</v>
      </c>
      <c r="D22">
        <f t="shared" ca="1" si="10"/>
        <v>4.9065720609521977</v>
      </c>
      <c r="E22">
        <f t="shared" ca="1" si="10"/>
        <v>3.9459607035775686</v>
      </c>
      <c r="G22">
        <f t="shared" ca="1" si="2"/>
        <v>23</v>
      </c>
      <c r="I22">
        <f t="shared" ca="1" si="3"/>
        <v>1</v>
      </c>
      <c r="J22">
        <f t="shared" ca="1" si="4"/>
        <v>0</v>
      </c>
      <c r="L22">
        <f t="shared" ca="1" si="5"/>
        <v>1</v>
      </c>
      <c r="M22">
        <f t="shared" ca="1" si="6"/>
        <v>0</v>
      </c>
    </row>
    <row r="23" spans="1:13" x14ac:dyDescent="0.25">
      <c r="A23" s="3" t="s">
        <v>10</v>
      </c>
      <c r="B23">
        <v>17</v>
      </c>
      <c r="C23">
        <f t="shared" ca="1" si="10"/>
        <v>6.7693773260761381</v>
      </c>
      <c r="D23">
        <f t="shared" ca="1" si="10"/>
        <v>4.9632871560873273</v>
      </c>
      <c r="E23">
        <f t="shared" ca="1" si="10"/>
        <v>3.0755469613925306</v>
      </c>
      <c r="G23">
        <f t="shared" ca="1" si="2"/>
        <v>213</v>
      </c>
      <c r="I23">
        <f t="shared" ca="1" si="3"/>
        <v>1</v>
      </c>
      <c r="J23">
        <f t="shared" ca="1" si="4"/>
        <v>0</v>
      </c>
      <c r="L23">
        <f t="shared" ca="1" si="5"/>
        <v>1</v>
      </c>
      <c r="M23">
        <f t="shared" ca="1" si="6"/>
        <v>0</v>
      </c>
    </row>
    <row r="24" spans="1:13" x14ac:dyDescent="0.25">
      <c r="A24" s="3" t="s">
        <v>10</v>
      </c>
      <c r="B24">
        <v>59</v>
      </c>
      <c r="C24">
        <f t="shared" ca="1" si="10"/>
        <v>5.7937903846908183</v>
      </c>
      <c r="D24">
        <f t="shared" ca="1" si="10"/>
        <v>4.6748611407378116</v>
      </c>
      <c r="E24">
        <f t="shared" ca="1" si="10"/>
        <v>4.9542425094393252</v>
      </c>
      <c r="G24">
        <f t="shared" ca="1" si="2"/>
        <v>28</v>
      </c>
      <c r="I24">
        <f t="shared" ca="1" si="3"/>
        <v>1</v>
      </c>
      <c r="J24">
        <f t="shared" ca="1" si="4"/>
        <v>0</v>
      </c>
      <c r="L24">
        <f t="shared" ca="1" si="5"/>
        <v>1</v>
      </c>
      <c r="M24">
        <f t="shared" ca="1" si="6"/>
        <v>0</v>
      </c>
    </row>
    <row r="25" spans="1:13" x14ac:dyDescent="0.25">
      <c r="A25" s="3" t="s">
        <v>10</v>
      </c>
      <c r="B25">
        <v>40</v>
      </c>
      <c r="C25">
        <f t="shared" ca="1" si="10"/>
        <v>6.5263392773898437</v>
      </c>
      <c r="D25">
        <f t="shared" ca="1" si="10"/>
        <v>5.4653828514484184</v>
      </c>
      <c r="E25">
        <f t="shared" ca="1" si="10"/>
        <v>6.3530606417810533</v>
      </c>
      <c r="G25">
        <f t="shared" ca="1" si="2"/>
        <v>31</v>
      </c>
      <c r="I25">
        <f t="shared" ca="1" si="3"/>
        <v>1</v>
      </c>
      <c r="J25">
        <f t="shared" ca="1" si="4"/>
        <v>0</v>
      </c>
      <c r="L25">
        <f t="shared" ca="1" si="5"/>
        <v>1</v>
      </c>
      <c r="M25">
        <f t="shared" ca="1" si="6"/>
        <v>0</v>
      </c>
    </row>
    <row r="26" spans="1:13" x14ac:dyDescent="0.25">
      <c r="A26" s="3" t="s">
        <v>10</v>
      </c>
      <c r="B26">
        <v>64</v>
      </c>
      <c r="C26">
        <f t="shared" ca="1" si="10"/>
        <v>5.653212513775344</v>
      </c>
      <c r="D26">
        <f t="shared" ca="1" si="10"/>
        <v>5.0453229787866576</v>
      </c>
      <c r="E26">
        <f t="shared" ca="1" si="10"/>
        <v>5.3053449194806799</v>
      </c>
      <c r="G26">
        <f t="shared" ca="1" si="2"/>
        <v>103</v>
      </c>
      <c r="H26" t="str">
        <f t="shared" ca="1" si="8"/>
        <v/>
      </c>
      <c r="I26">
        <f t="shared" ca="1" si="3"/>
        <v>1</v>
      </c>
      <c r="J26">
        <f t="shared" ca="1" si="4"/>
        <v>0</v>
      </c>
      <c r="L26">
        <f t="shared" ca="1" si="5"/>
        <v>1</v>
      </c>
      <c r="M26">
        <f t="shared" ca="1" si="6"/>
        <v>0</v>
      </c>
    </row>
    <row r="27" spans="1:13" x14ac:dyDescent="0.25">
      <c r="A27" s="3" t="s">
        <v>10</v>
      </c>
      <c r="B27">
        <v>26</v>
      </c>
      <c r="C27">
        <f t="shared" ca="1" si="10"/>
        <v>4.5118833609788744</v>
      </c>
      <c r="D27">
        <f t="shared" ca="1" si="10"/>
        <v>4.4785664955938431</v>
      </c>
      <c r="E27">
        <f t="shared" ca="1" si="10"/>
        <v>4.86562505228882</v>
      </c>
      <c r="G27">
        <f t="shared" ca="1" si="2"/>
        <v>85</v>
      </c>
      <c r="I27">
        <f t="shared" ca="1" si="3"/>
        <v>1</v>
      </c>
      <c r="J27">
        <f t="shared" ca="1" si="4"/>
        <v>0</v>
      </c>
      <c r="L27">
        <f t="shared" ca="1" si="5"/>
        <v>0</v>
      </c>
      <c r="M27">
        <f t="shared" ca="1" si="6"/>
        <v>1</v>
      </c>
    </row>
    <row r="28" spans="1:13" x14ac:dyDescent="0.25">
      <c r="A28" s="3" t="s">
        <v>10</v>
      </c>
      <c r="B28">
        <v>46</v>
      </c>
      <c r="C28">
        <f t="shared" ca="1" si="10"/>
        <v>3.6232492903979003</v>
      </c>
      <c r="D28">
        <f ca="1">IFERROR(SUMPRODUCT((INDIRECT($A$1&amp;"["&amp;$A28&amp;"]")=$B28)*(INDIRECT($A$1&amp;"["&amp;D$4&amp;"]")=D$5)*INDIRECT($A$1&amp;"["&amp;D$3&amp;"]"))/SUMPRODUCT((INDIRECT($A$1&amp;"["&amp;$A28&amp;"]")=$B28)*(INDIRECT($A$1&amp;"["&amp;D$4&amp;"]")=D$5)*(INDIRECT($A$1&amp;"["&amp;D$3&amp;"]")&lt;&gt;"")),"")</f>
        <v>0</v>
      </c>
      <c r="E28">
        <f t="shared" ca="1" si="10"/>
        <v>5.7696165652920266</v>
      </c>
      <c r="G28">
        <f t="shared" ca="1" si="2"/>
        <v>63</v>
      </c>
      <c r="I28">
        <f t="shared" ca="1" si="3"/>
        <v>1</v>
      </c>
      <c r="J28">
        <f t="shared" ca="1" si="4"/>
        <v>0</v>
      </c>
      <c r="L28">
        <f t="shared" ca="1" si="5"/>
        <v>0</v>
      </c>
      <c r="M28">
        <f t="shared" ca="1" si="6"/>
        <v>1</v>
      </c>
    </row>
    <row r="29" spans="1:13" x14ac:dyDescent="0.25">
      <c r="A29" s="3" t="s">
        <v>10</v>
      </c>
      <c r="B29">
        <v>53</v>
      </c>
      <c r="C29">
        <f t="shared" ca="1" si="10"/>
        <v>5.9278834103307068</v>
      </c>
      <c r="D29">
        <f t="shared" ca="1" si="10"/>
        <v>4.1635191625698784</v>
      </c>
      <c r="E29">
        <f t="shared" ca="1" si="10"/>
        <v>5.4334321847083293</v>
      </c>
      <c r="G29">
        <f t="shared" ca="1" si="2"/>
        <v>67</v>
      </c>
      <c r="I29">
        <f t="shared" ca="1" si="3"/>
        <v>1</v>
      </c>
      <c r="J29">
        <f t="shared" ca="1" si="4"/>
        <v>0</v>
      </c>
      <c r="L29">
        <f t="shared" ca="1" si="5"/>
        <v>1</v>
      </c>
      <c r="M29">
        <f t="shared" ca="1" si="6"/>
        <v>0</v>
      </c>
    </row>
    <row r="30" spans="1:13" x14ac:dyDescent="0.25">
      <c r="A30" s="3" t="s">
        <v>10</v>
      </c>
      <c r="B30">
        <v>12</v>
      </c>
      <c r="C30">
        <f t="shared" ca="1" si="10"/>
        <v>5.5705429398818973</v>
      </c>
      <c r="D30">
        <f t="shared" ca="1" si="10"/>
        <v>4.9296028232604847</v>
      </c>
      <c r="E30">
        <f t="shared" ca="1" si="10"/>
        <v>5.4167686136342832</v>
      </c>
      <c r="G30">
        <f t="shared" ca="1" si="2"/>
        <v>99</v>
      </c>
      <c r="I30">
        <f t="shared" ca="1" si="3"/>
        <v>1</v>
      </c>
      <c r="J30">
        <f t="shared" ca="1" si="4"/>
        <v>0</v>
      </c>
      <c r="L30">
        <f t="shared" ca="1" si="5"/>
        <v>1</v>
      </c>
      <c r="M30">
        <f t="shared" ca="1" si="6"/>
        <v>0</v>
      </c>
    </row>
    <row r="31" spans="1:13" hidden="1" x14ac:dyDescent="0.25">
      <c r="A31" s="3" t="s">
        <v>10</v>
      </c>
      <c r="B31">
        <v>27</v>
      </c>
      <c r="C31">
        <f t="shared" ca="1" si="10"/>
        <v>4.2479732663618064</v>
      </c>
      <c r="D31">
        <f t="shared" ca="1" si="10"/>
        <v>4.452261904093934</v>
      </c>
      <c r="E31">
        <f t="shared" ca="1" si="10"/>
        <v>5.8412449367798116</v>
      </c>
      <c r="G31">
        <f t="shared" ca="1" si="2"/>
        <v>61</v>
      </c>
      <c r="I31">
        <f t="shared" ca="1" si="3"/>
        <v>0</v>
      </c>
      <c r="J31">
        <f t="shared" ca="1" si="4"/>
        <v>1</v>
      </c>
      <c r="L31">
        <f t="shared" ca="1" si="5"/>
        <v>0</v>
      </c>
      <c r="M31">
        <f t="shared" ca="1" si="6"/>
        <v>1</v>
      </c>
    </row>
    <row r="32" spans="1:13" x14ac:dyDescent="0.25">
      <c r="A32" s="3" t="s">
        <v>10</v>
      </c>
      <c r="B32">
        <v>39</v>
      </c>
      <c r="C32">
        <f t="shared" ca="1" si="10"/>
        <v>5.9508514588885468</v>
      </c>
      <c r="D32">
        <f t="shared" ca="1" si="10"/>
        <v>4.6462174200110669</v>
      </c>
      <c r="E32">
        <f t="shared" ca="1" si="10"/>
        <v>5.2308089810326877</v>
      </c>
      <c r="G32">
        <f t="shared" ca="1" si="2"/>
        <v>22</v>
      </c>
      <c r="I32">
        <f t="shared" ca="1" si="3"/>
        <v>1</v>
      </c>
      <c r="J32">
        <f t="shared" ca="1" si="4"/>
        <v>0</v>
      </c>
      <c r="L32">
        <f t="shared" ca="1" si="5"/>
        <v>1</v>
      </c>
      <c r="M32">
        <f t="shared" ca="1" si="6"/>
        <v>0</v>
      </c>
    </row>
    <row r="33" spans="1:13" x14ac:dyDescent="0.25">
      <c r="A33" s="3" t="s">
        <v>10</v>
      </c>
      <c r="B33">
        <v>11</v>
      </c>
      <c r="C33">
        <f t="shared" ca="1" si="10"/>
        <v>5.2988530764097064</v>
      </c>
      <c r="D33">
        <f t="shared" ca="1" si="10"/>
        <v>2.7226339225338121</v>
      </c>
      <c r="E33">
        <f t="shared" ca="1" si="10"/>
        <v>5.3914326717402865</v>
      </c>
      <c r="G33">
        <f t="shared" ca="1" si="2"/>
        <v>10</v>
      </c>
      <c r="I33">
        <f t="shared" ca="1" si="3"/>
        <v>1</v>
      </c>
      <c r="J33">
        <f t="shared" ca="1" si="4"/>
        <v>0</v>
      </c>
      <c r="L33">
        <f t="shared" ca="1" si="5"/>
        <v>0</v>
      </c>
      <c r="M33">
        <f t="shared" ca="1" si="6"/>
        <v>1</v>
      </c>
    </row>
    <row r="34" spans="1:13" x14ac:dyDescent="0.25">
      <c r="A34" s="3" t="s">
        <v>10</v>
      </c>
      <c r="B34">
        <v>52</v>
      </c>
      <c r="C34">
        <f t="shared" ca="1" si="10"/>
        <v>4.7831886910752575</v>
      </c>
      <c r="D34">
        <f t="shared" ca="1" si="10"/>
        <v>3.5704261783589728</v>
      </c>
      <c r="E34">
        <f t="shared" ca="1" si="10"/>
        <v>6.2996526203047916</v>
      </c>
      <c r="G34">
        <f t="shared" ca="1" si="2"/>
        <v>397</v>
      </c>
      <c r="I34">
        <f t="shared" ca="1" si="3"/>
        <v>1</v>
      </c>
      <c r="J34">
        <f t="shared" ca="1" si="4"/>
        <v>0</v>
      </c>
      <c r="L34">
        <f t="shared" ca="1" si="5"/>
        <v>0</v>
      </c>
      <c r="M34">
        <f t="shared" ca="1" si="6"/>
        <v>1</v>
      </c>
    </row>
    <row r="35" spans="1:13" x14ac:dyDescent="0.25">
      <c r="A35" s="3" t="s">
        <v>10</v>
      </c>
      <c r="B35">
        <v>61</v>
      </c>
      <c r="C35">
        <f t="shared" ca="1" si="10"/>
        <v>5.7754713641350071</v>
      </c>
      <c r="D35">
        <f t="shared" ca="1" si="10"/>
        <v>3.6578204560156973</v>
      </c>
      <c r="E35">
        <f t="shared" ca="1" si="10"/>
        <v>6.4555563674228225</v>
      </c>
      <c r="G35">
        <f t="shared" ca="1" si="2"/>
        <v>83</v>
      </c>
      <c r="H35" t="str">
        <f t="shared" ca="1" si="8"/>
        <v/>
      </c>
      <c r="I35">
        <f t="shared" ca="1" si="3"/>
        <v>1</v>
      </c>
      <c r="J35">
        <f t="shared" ca="1" si="4"/>
        <v>0</v>
      </c>
      <c r="L35">
        <f t="shared" ca="1" si="5"/>
        <v>0</v>
      </c>
      <c r="M35">
        <f t="shared" ca="1" si="6"/>
        <v>1</v>
      </c>
    </row>
    <row r="36" spans="1:13" x14ac:dyDescent="0.25">
      <c r="A36" s="3" t="s">
        <v>10</v>
      </c>
      <c r="B36">
        <v>71</v>
      </c>
      <c r="C36">
        <f t="shared" ca="1" si="10"/>
        <v>5.4313637641589869</v>
      </c>
      <c r="D36">
        <f t="shared" ca="1" si="10"/>
        <v>3.8512583487190755</v>
      </c>
      <c r="E36">
        <f t="shared" ca="1" si="10"/>
        <v>6.0017972950955105</v>
      </c>
      <c r="G36">
        <f t="shared" ca="1" si="2"/>
        <v>1</v>
      </c>
      <c r="H36" t="str">
        <f t="shared" ca="1" si="8"/>
        <v/>
      </c>
      <c r="I36">
        <f t="shared" ca="1" si="3"/>
        <v>1</v>
      </c>
      <c r="J36">
        <f t="shared" ca="1" si="4"/>
        <v>0</v>
      </c>
      <c r="L36">
        <f t="shared" ca="1" si="5"/>
        <v>0</v>
      </c>
      <c r="M36">
        <f t="shared" ca="1" si="6"/>
        <v>1</v>
      </c>
    </row>
    <row r="37" spans="1:13" hidden="1" x14ac:dyDescent="0.25">
      <c r="A37" s="3" t="s">
        <v>10</v>
      </c>
      <c r="B37">
        <v>73</v>
      </c>
      <c r="C37">
        <f t="shared" ca="1" si="10"/>
        <v>3.6989700043360187</v>
      </c>
      <c r="D37">
        <f t="shared" ca="1" si="10"/>
        <v>4.2552725051033065</v>
      </c>
      <c r="E37">
        <f t="shared" ca="1" si="10"/>
        <v>0.6020599913279624</v>
      </c>
      <c r="G37">
        <f t="shared" ca="1" si="2"/>
        <v>122</v>
      </c>
      <c r="H37" t="str">
        <f t="shared" ca="1" si="8"/>
        <v/>
      </c>
      <c r="I37">
        <f t="shared" ca="1" si="3"/>
        <v>0</v>
      </c>
      <c r="J37">
        <f t="shared" ca="1" si="4"/>
        <v>1</v>
      </c>
      <c r="L37">
        <f t="shared" ca="1" si="5"/>
        <v>1</v>
      </c>
      <c r="M37">
        <f t="shared" ca="1" si="6"/>
        <v>0</v>
      </c>
    </row>
    <row r="38" spans="1:13" x14ac:dyDescent="0.25">
      <c r="A38" s="3" t="s">
        <v>10</v>
      </c>
      <c r="B38">
        <v>79</v>
      </c>
      <c r="C38">
        <f t="shared" ca="1" si="10"/>
        <v>4.8353417278283422</v>
      </c>
      <c r="D38">
        <f t="shared" ca="1" si="10"/>
        <v>2.8419848045901137</v>
      </c>
      <c r="E38">
        <f t="shared" ca="1" si="10"/>
        <v>5.9688195130760997</v>
      </c>
      <c r="G38">
        <f t="shared" ca="1" si="2"/>
        <v>21</v>
      </c>
      <c r="H38" t="str">
        <f t="shared" ca="1" si="8"/>
        <v/>
      </c>
      <c r="I38">
        <f t="shared" ca="1" si="3"/>
        <v>1</v>
      </c>
      <c r="J38">
        <f t="shared" ca="1" si="4"/>
        <v>0</v>
      </c>
      <c r="L38">
        <f t="shared" ca="1" si="5"/>
        <v>0</v>
      </c>
      <c r="M38">
        <f t="shared" ca="1" si="6"/>
        <v>1</v>
      </c>
    </row>
    <row r="39" spans="1:13" x14ac:dyDescent="0.25">
      <c r="A39" s="3" t="s">
        <v>10</v>
      </c>
      <c r="B39">
        <v>79</v>
      </c>
      <c r="C39">
        <f t="shared" ca="1" si="10"/>
        <v>4.8353417278283422</v>
      </c>
      <c r="D39">
        <f t="shared" ca="1" si="10"/>
        <v>2.8419848045901137</v>
      </c>
      <c r="E39">
        <f t="shared" ca="1" si="10"/>
        <v>5.9688195130760997</v>
      </c>
      <c r="G39">
        <f t="shared" ca="1" si="2"/>
        <v>21</v>
      </c>
      <c r="H39" t="str">
        <f t="shared" ref="C39:H60" ca="1" si="11">IFERROR(SUMPRODUCT((INDIRECT($A$1&amp;"["&amp;$A39&amp;"]")=$B39)*(INDIRECT($A$1&amp;"["&amp;H$4&amp;"]")=H$5)*INDIRECT($A$1&amp;"["&amp;H$3&amp;"]"))/SUMPRODUCT((INDIRECT($A$1&amp;"["&amp;$A39&amp;"]")=$B39)*(INDIRECT($A$1&amp;"["&amp;H$4&amp;"]")=H$5)*(INDIRECT($A$1&amp;"["&amp;H$3&amp;"]")&lt;&gt;"")),"")</f>
        <v/>
      </c>
      <c r="I39">
        <f t="shared" ca="1" si="3"/>
        <v>1</v>
      </c>
      <c r="J39">
        <f t="shared" ca="1" si="4"/>
        <v>0</v>
      </c>
      <c r="L39">
        <f t="shared" ca="1" si="5"/>
        <v>0</v>
      </c>
      <c r="M39">
        <f t="shared" ca="1" si="6"/>
        <v>1</v>
      </c>
    </row>
    <row r="40" spans="1:13" hidden="1" x14ac:dyDescent="0.25">
      <c r="A40" s="3" t="s">
        <v>10</v>
      </c>
      <c r="B40">
        <v>80</v>
      </c>
      <c r="C40">
        <f t="shared" ca="1" si="10"/>
        <v>5.10210082486359</v>
      </c>
      <c r="D40">
        <f t="shared" ca="1" si="10"/>
        <v>5.0431146006008563</v>
      </c>
      <c r="E40" t="str">
        <f t="shared" ca="1" si="9"/>
        <v/>
      </c>
      <c r="G40" t="str">
        <f t="shared" ca="1" si="2"/>
        <v/>
      </c>
      <c r="H40" t="str">
        <f t="shared" ca="1" si="11"/>
        <v/>
      </c>
      <c r="I40">
        <f t="shared" ca="1" si="3"/>
        <v>1</v>
      </c>
      <c r="J40">
        <f t="shared" ca="1" si="4"/>
        <v>0</v>
      </c>
      <c r="L40">
        <f t="shared" ca="1" si="5"/>
        <v>0</v>
      </c>
      <c r="M40">
        <f t="shared" ca="1" si="6"/>
        <v>1</v>
      </c>
    </row>
    <row r="41" spans="1:13" hidden="1" x14ac:dyDescent="0.25">
      <c r="A41" s="3" t="s">
        <v>10</v>
      </c>
      <c r="B41">
        <v>80</v>
      </c>
      <c r="C41">
        <f t="shared" ca="1" si="10"/>
        <v>5.10210082486359</v>
      </c>
      <c r="D41">
        <f t="shared" ca="1" si="10"/>
        <v>5.0431146006008563</v>
      </c>
      <c r="E41" t="str">
        <f t="shared" ca="1" si="9"/>
        <v/>
      </c>
      <c r="G41" t="str">
        <f t="shared" ca="1" si="2"/>
        <v/>
      </c>
      <c r="H41" t="str">
        <f t="shared" ca="1" si="11"/>
        <v/>
      </c>
      <c r="I41">
        <f t="shared" ca="1" si="3"/>
        <v>1</v>
      </c>
      <c r="J41">
        <f t="shared" ca="1" si="4"/>
        <v>0</v>
      </c>
      <c r="L41">
        <f t="shared" ca="1" si="5"/>
        <v>0</v>
      </c>
      <c r="M41">
        <f t="shared" ca="1" si="6"/>
        <v>1</v>
      </c>
    </row>
    <row r="42" spans="1:13" x14ac:dyDescent="0.25">
      <c r="A42" s="3" t="s">
        <v>10</v>
      </c>
      <c r="B42">
        <v>81</v>
      </c>
      <c r="C42">
        <f t="shared" ca="1" si="10"/>
        <v>4.5297254306108163</v>
      </c>
      <c r="D42">
        <f t="shared" ca="1" si="10"/>
        <v>2.7715874808812555</v>
      </c>
      <c r="E42">
        <f t="shared" ca="1" si="10"/>
        <v>6.0528447071053399</v>
      </c>
      <c r="G42">
        <f t="shared" ca="1" si="2"/>
        <v>23</v>
      </c>
      <c r="H42" t="str">
        <f t="shared" ca="1" si="11"/>
        <v/>
      </c>
      <c r="I42">
        <f t="shared" ca="1" si="3"/>
        <v>1</v>
      </c>
      <c r="J42">
        <f t="shared" ca="1" si="4"/>
        <v>0</v>
      </c>
      <c r="L42">
        <f t="shared" ca="1" si="5"/>
        <v>0</v>
      </c>
      <c r="M42">
        <f t="shared" ca="1" si="6"/>
        <v>1</v>
      </c>
    </row>
    <row r="43" spans="1:13" x14ac:dyDescent="0.25">
      <c r="A43" s="3" t="s">
        <v>10</v>
      </c>
      <c r="B43">
        <v>81</v>
      </c>
      <c r="C43">
        <f t="shared" ca="1" si="10"/>
        <v>4.5297254306108163</v>
      </c>
      <c r="D43">
        <f t="shared" ca="1" si="10"/>
        <v>2.7715874808812555</v>
      </c>
      <c r="E43">
        <f t="shared" ca="1" si="10"/>
        <v>6.0528447071053399</v>
      </c>
      <c r="G43">
        <f t="shared" ca="1" si="2"/>
        <v>23</v>
      </c>
      <c r="H43" t="str">
        <f t="shared" ca="1" si="11"/>
        <v/>
      </c>
      <c r="I43">
        <f t="shared" ca="1" si="3"/>
        <v>1</v>
      </c>
      <c r="J43">
        <f t="shared" ca="1" si="4"/>
        <v>0</v>
      </c>
      <c r="L43">
        <f t="shared" ca="1" si="5"/>
        <v>0</v>
      </c>
      <c r="M43">
        <f t="shared" ca="1" si="6"/>
        <v>1</v>
      </c>
    </row>
    <row r="44" spans="1:13" x14ac:dyDescent="0.25">
      <c r="A44" s="3" t="s">
        <v>10</v>
      </c>
      <c r="B44">
        <v>82</v>
      </c>
      <c r="C44">
        <f t="shared" ca="1" si="10"/>
        <v>5.1102832394161606</v>
      </c>
      <c r="D44">
        <f t="shared" ca="1" si="11"/>
        <v>0</v>
      </c>
      <c r="E44">
        <f t="shared" ca="1" si="10"/>
        <v>5.6252342297457494</v>
      </c>
      <c r="G44">
        <f t="shared" ca="1" si="2"/>
        <v>32</v>
      </c>
      <c r="H44" t="str">
        <f t="shared" ca="1" si="11"/>
        <v/>
      </c>
      <c r="I44">
        <f t="shared" ca="1" si="3"/>
        <v>1</v>
      </c>
      <c r="J44">
        <f t="shared" ca="1" si="4"/>
        <v>0</v>
      </c>
      <c r="L44">
        <f t="shared" ca="1" si="5"/>
        <v>0</v>
      </c>
      <c r="M44">
        <f t="shared" ca="1" si="6"/>
        <v>1</v>
      </c>
    </row>
    <row r="45" spans="1:13" x14ac:dyDescent="0.25">
      <c r="A45" s="3" t="s">
        <v>10</v>
      </c>
      <c r="B45">
        <v>84</v>
      </c>
      <c r="C45">
        <f t="shared" ca="1" si="10"/>
        <v>4.3037143086537109</v>
      </c>
      <c r="D45">
        <f t="shared" ca="1" si="10"/>
        <v>2.3263358609287512</v>
      </c>
      <c r="E45">
        <f t="shared" ca="1" si="10"/>
        <v>4.0805543389887715</v>
      </c>
      <c r="G45">
        <f t="shared" ca="1" si="2"/>
        <v>24</v>
      </c>
      <c r="H45" t="str">
        <f t="shared" ca="1" si="11"/>
        <v/>
      </c>
      <c r="I45">
        <f t="shared" ca="1" si="3"/>
        <v>1</v>
      </c>
      <c r="J45">
        <f t="shared" ca="1" si="4"/>
        <v>0</v>
      </c>
      <c r="L45">
        <f t="shared" ca="1" si="5"/>
        <v>1</v>
      </c>
      <c r="M45">
        <f t="shared" ca="1" si="6"/>
        <v>0</v>
      </c>
    </row>
    <row r="46" spans="1:13" x14ac:dyDescent="0.25">
      <c r="A46" s="3" t="s">
        <v>10</v>
      </c>
      <c r="B46">
        <v>86</v>
      </c>
      <c r="C46">
        <f t="shared" ca="1" si="10"/>
        <v>4.5789255894587679</v>
      </c>
      <c r="D46">
        <f t="shared" ca="1" si="10"/>
        <v>4.5725928210962863</v>
      </c>
      <c r="E46">
        <f t="shared" ca="1" si="10"/>
        <v>6.4677032404276291</v>
      </c>
      <c r="G46">
        <f t="shared" ca="1" si="2"/>
        <v>126</v>
      </c>
      <c r="H46" t="str">
        <f t="shared" ca="1" si="11"/>
        <v/>
      </c>
      <c r="I46">
        <f t="shared" ca="1" si="3"/>
        <v>1</v>
      </c>
      <c r="J46">
        <f t="shared" ca="1" si="4"/>
        <v>0</v>
      </c>
      <c r="L46">
        <f t="shared" ca="1" si="5"/>
        <v>0</v>
      </c>
      <c r="M46">
        <f t="shared" ca="1" si="6"/>
        <v>1</v>
      </c>
    </row>
    <row r="47" spans="1:13" x14ac:dyDescent="0.25">
      <c r="A47" s="3" t="s">
        <v>10</v>
      </c>
      <c r="B47">
        <v>87</v>
      </c>
      <c r="C47">
        <f t="shared" ca="1" si="10"/>
        <v>4.8623758993895052</v>
      </c>
      <c r="D47">
        <f t="shared" ca="1" si="11"/>
        <v>0</v>
      </c>
      <c r="E47">
        <f t="shared" ca="1" si="10"/>
        <v>5.5824963046287532</v>
      </c>
      <c r="G47">
        <f t="shared" ca="1" si="2"/>
        <v>49</v>
      </c>
      <c r="H47" t="str">
        <f t="shared" ca="1" si="11"/>
        <v/>
      </c>
      <c r="I47">
        <f t="shared" ca="1" si="3"/>
        <v>1</v>
      </c>
      <c r="J47">
        <f t="shared" ca="1" si="4"/>
        <v>0</v>
      </c>
      <c r="L47">
        <f t="shared" ca="1" si="5"/>
        <v>0</v>
      </c>
      <c r="M47">
        <f t="shared" ca="1" si="6"/>
        <v>1</v>
      </c>
    </row>
    <row r="48" spans="1:13" hidden="1" x14ac:dyDescent="0.25">
      <c r="A48" s="3" t="s">
        <v>10</v>
      </c>
      <c r="B48">
        <v>88</v>
      </c>
      <c r="C48">
        <f t="shared" ca="1" si="10"/>
        <v>4.7633830642235964</v>
      </c>
      <c r="D48">
        <f t="shared" ca="1" si="10"/>
        <v>4.4387321628109433</v>
      </c>
      <c r="E48" t="str">
        <f t="shared" ca="1" si="9"/>
        <v/>
      </c>
      <c r="G48" t="str">
        <f t="shared" ca="1" si="2"/>
        <v/>
      </c>
      <c r="H48" t="str">
        <f t="shared" ca="1" si="11"/>
        <v/>
      </c>
      <c r="I48">
        <f t="shared" ca="1" si="3"/>
        <v>1</v>
      </c>
      <c r="J48">
        <f t="shared" ca="1" si="4"/>
        <v>0</v>
      </c>
      <c r="L48">
        <f t="shared" ca="1" si="5"/>
        <v>0</v>
      </c>
      <c r="M48">
        <f t="shared" ca="1" si="6"/>
        <v>1</v>
      </c>
    </row>
    <row r="49" spans="1:13" hidden="1" x14ac:dyDescent="0.25">
      <c r="A49" s="3" t="s">
        <v>10</v>
      </c>
      <c r="B49">
        <v>89</v>
      </c>
      <c r="C49">
        <f t="shared" ca="1" si="11"/>
        <v>0</v>
      </c>
      <c r="D49">
        <f t="shared" ref="D49:E60" ca="1" si="12">LOG10(IFERROR(SUMPRODUCT((INDIRECT($A$1&amp;"["&amp;$A49&amp;"]")=$B49)*(INDIRECT($A$1&amp;"["&amp;D$4&amp;"]")=D$5)*INDIRECT($A$1&amp;"["&amp;D$3&amp;"]"))/SUMPRODUCT((INDIRECT($A$1&amp;"["&amp;$A49&amp;"]")=$B49)*(INDIRECT($A$1&amp;"["&amp;D$4&amp;"]")=D$5)*(INDIRECT($A$1&amp;"["&amp;D$3&amp;"]")&lt;&gt;"")),""))</f>
        <v>4.4880286854829441</v>
      </c>
      <c r="E49">
        <f t="shared" ca="1" si="12"/>
        <v>5.5051499783199063</v>
      </c>
      <c r="G49">
        <f t="shared" ca="1" si="2"/>
        <v>2</v>
      </c>
      <c r="H49" t="str">
        <f t="shared" ca="1" si="11"/>
        <v/>
      </c>
      <c r="I49">
        <f t="shared" ca="1" si="3"/>
        <v>0</v>
      </c>
      <c r="J49">
        <f t="shared" ca="1" si="4"/>
        <v>1</v>
      </c>
      <c r="L49">
        <f t="shared" ca="1" si="5"/>
        <v>0</v>
      </c>
      <c r="M49">
        <f t="shared" ca="1" si="6"/>
        <v>1</v>
      </c>
    </row>
    <row r="50" spans="1:13" hidden="1" x14ac:dyDescent="0.25">
      <c r="A50" s="3" t="s">
        <v>10</v>
      </c>
      <c r="B50">
        <v>90</v>
      </c>
      <c r="C50">
        <f t="shared" ref="C50:C59" ca="1" si="13">LOG10(IFERROR(SUMPRODUCT((INDIRECT($A$1&amp;"["&amp;$A50&amp;"]")=$B50)*(INDIRECT($A$1&amp;"["&amp;C$4&amp;"]")=C$5)*INDIRECT($A$1&amp;"["&amp;C$3&amp;"]"))/SUMPRODUCT((INDIRECT($A$1&amp;"["&amp;$A50&amp;"]")=$B50)*(INDIRECT($A$1&amp;"["&amp;C$4&amp;"]")=C$5)*(INDIRECT($A$1&amp;"["&amp;C$3&amp;"]")&lt;&gt;"")),""))</f>
        <v>4.1779114760940095</v>
      </c>
      <c r="D50">
        <f t="shared" ca="1" si="12"/>
        <v>5.177608635879186</v>
      </c>
      <c r="E50">
        <f t="shared" ca="1" si="12"/>
        <v>4.5259384040734361</v>
      </c>
      <c r="G50">
        <f t="shared" ca="1" si="2"/>
        <v>21</v>
      </c>
      <c r="H50" t="str">
        <f t="shared" ca="1" si="11"/>
        <v/>
      </c>
      <c r="I50">
        <f t="shared" ca="1" si="3"/>
        <v>0</v>
      </c>
      <c r="J50">
        <f t="shared" ca="1" si="4"/>
        <v>1</v>
      </c>
      <c r="L50">
        <f t="shared" ca="1" si="5"/>
        <v>0</v>
      </c>
      <c r="M50">
        <f t="shared" ca="1" si="6"/>
        <v>1</v>
      </c>
    </row>
    <row r="51" spans="1:13" hidden="1" x14ac:dyDescent="0.25">
      <c r="A51" s="3" t="s">
        <v>10</v>
      </c>
      <c r="B51">
        <v>90</v>
      </c>
      <c r="C51">
        <f t="shared" ca="1" si="13"/>
        <v>4.1779114760940095</v>
      </c>
      <c r="D51">
        <f t="shared" ca="1" si="12"/>
        <v>5.177608635879186</v>
      </c>
      <c r="E51">
        <f t="shared" ca="1" si="12"/>
        <v>4.5259384040734361</v>
      </c>
      <c r="G51">
        <f t="shared" ca="1" si="2"/>
        <v>21</v>
      </c>
      <c r="H51" t="str">
        <f t="shared" ca="1" si="11"/>
        <v/>
      </c>
      <c r="I51">
        <f t="shared" ca="1" si="3"/>
        <v>0</v>
      </c>
      <c r="J51">
        <f t="shared" ca="1" si="4"/>
        <v>1</v>
      </c>
      <c r="L51">
        <f t="shared" ca="1" si="5"/>
        <v>0</v>
      </c>
      <c r="M51">
        <f t="shared" ca="1" si="6"/>
        <v>1</v>
      </c>
    </row>
    <row r="52" spans="1:13" x14ac:dyDescent="0.25">
      <c r="A52" s="3" t="s">
        <v>10</v>
      </c>
      <c r="B52">
        <v>92</v>
      </c>
      <c r="C52">
        <f t="shared" ca="1" si="13"/>
        <v>4.2848591767337636</v>
      </c>
      <c r="D52">
        <f t="shared" ca="1" si="12"/>
        <v>3.1972805581256192</v>
      </c>
      <c r="E52">
        <f t="shared" ca="1" si="12"/>
        <v>3.0269416279590295</v>
      </c>
      <c r="G52">
        <f t="shared" ca="1" si="2"/>
        <v>2</v>
      </c>
      <c r="H52" t="str">
        <f t="shared" ca="1" si="11"/>
        <v/>
      </c>
      <c r="I52">
        <f t="shared" ca="1" si="3"/>
        <v>1</v>
      </c>
      <c r="J52">
        <f t="shared" ca="1" si="4"/>
        <v>0</v>
      </c>
      <c r="L52">
        <f t="shared" ca="1" si="5"/>
        <v>1</v>
      </c>
      <c r="M52">
        <f t="shared" ca="1" si="6"/>
        <v>0</v>
      </c>
    </row>
    <row r="53" spans="1:13" x14ac:dyDescent="0.25">
      <c r="A53" s="3" t="s">
        <v>10</v>
      </c>
      <c r="B53">
        <v>92</v>
      </c>
      <c r="C53">
        <f t="shared" ca="1" si="13"/>
        <v>4.2848591767337636</v>
      </c>
      <c r="D53">
        <f t="shared" ca="1" si="12"/>
        <v>3.1972805581256192</v>
      </c>
      <c r="E53">
        <f t="shared" ca="1" si="12"/>
        <v>3.0269416279590295</v>
      </c>
      <c r="G53">
        <f t="shared" ca="1" si="2"/>
        <v>2</v>
      </c>
      <c r="H53" t="str">
        <f t="shared" ca="1" si="11"/>
        <v/>
      </c>
      <c r="I53">
        <f t="shared" ca="1" si="3"/>
        <v>1</v>
      </c>
      <c r="J53">
        <f t="shared" ca="1" si="4"/>
        <v>0</v>
      </c>
      <c r="L53">
        <f t="shared" ca="1" si="5"/>
        <v>1</v>
      </c>
      <c r="M53">
        <f t="shared" ca="1" si="6"/>
        <v>0</v>
      </c>
    </row>
    <row r="54" spans="1:13" hidden="1" x14ac:dyDescent="0.25">
      <c r="A54" s="3" t="s">
        <v>10</v>
      </c>
      <c r="B54">
        <v>94</v>
      </c>
      <c r="C54">
        <f t="shared" ca="1" si="13"/>
        <v>4.4376713047707286</v>
      </c>
      <c r="D54">
        <f t="shared" ca="1" si="12"/>
        <v>5.9408809003034158</v>
      </c>
      <c r="E54">
        <f t="shared" ca="1" si="12"/>
        <v>5.8029330513611592</v>
      </c>
      <c r="G54">
        <f t="shared" ca="1" si="2"/>
        <v>15</v>
      </c>
      <c r="H54" t="str">
        <f t="shared" ca="1" si="11"/>
        <v/>
      </c>
      <c r="I54">
        <f t="shared" ca="1" si="3"/>
        <v>0</v>
      </c>
      <c r="J54">
        <f t="shared" ca="1" si="4"/>
        <v>1</v>
      </c>
      <c r="L54">
        <f t="shared" ca="1" si="5"/>
        <v>0</v>
      </c>
      <c r="M54">
        <f t="shared" ca="1" si="6"/>
        <v>1</v>
      </c>
    </row>
    <row r="55" spans="1:13" hidden="1" x14ac:dyDescent="0.25">
      <c r="A55" s="3" t="s">
        <v>10</v>
      </c>
      <c r="B55">
        <v>94</v>
      </c>
      <c r="C55">
        <f t="shared" ca="1" si="13"/>
        <v>4.4376713047707286</v>
      </c>
      <c r="D55">
        <f t="shared" ca="1" si="12"/>
        <v>5.9408809003034158</v>
      </c>
      <c r="E55">
        <f t="shared" ca="1" si="12"/>
        <v>5.8029330513611592</v>
      </c>
      <c r="G55">
        <f t="shared" ca="1" si="2"/>
        <v>15</v>
      </c>
      <c r="H55" t="str">
        <f t="shared" ca="1" si="11"/>
        <v/>
      </c>
      <c r="I55">
        <f t="shared" ca="1" si="3"/>
        <v>0</v>
      </c>
      <c r="J55">
        <f t="shared" ca="1" si="4"/>
        <v>1</v>
      </c>
      <c r="L55">
        <f t="shared" ca="1" si="5"/>
        <v>0</v>
      </c>
      <c r="M55">
        <f t="shared" ca="1" si="6"/>
        <v>1</v>
      </c>
    </row>
    <row r="56" spans="1:13" hidden="1" x14ac:dyDescent="0.25">
      <c r="A56" s="3" t="s">
        <v>10</v>
      </c>
      <c r="B56">
        <v>95</v>
      </c>
      <c r="C56">
        <f t="shared" ca="1" si="13"/>
        <v>3.2808059283936668</v>
      </c>
      <c r="D56">
        <f t="shared" ca="1" si="12"/>
        <v>3.7307015442818452</v>
      </c>
      <c r="E56">
        <f t="shared" ca="1" si="12"/>
        <v>5.1317790093691871</v>
      </c>
      <c r="G56">
        <f t="shared" ca="1" si="2"/>
        <v>61</v>
      </c>
      <c r="H56" t="str">
        <f t="shared" ca="1" si="11"/>
        <v/>
      </c>
      <c r="I56">
        <f t="shared" ca="1" si="3"/>
        <v>0</v>
      </c>
      <c r="J56">
        <f t="shared" ca="1" si="4"/>
        <v>1</v>
      </c>
      <c r="L56">
        <f t="shared" ca="1" si="5"/>
        <v>0</v>
      </c>
      <c r="M56">
        <f t="shared" ca="1" si="6"/>
        <v>1</v>
      </c>
    </row>
    <row r="57" spans="1:13" hidden="1" x14ac:dyDescent="0.25">
      <c r="A57" s="3" t="s">
        <v>10</v>
      </c>
      <c r="B57">
        <v>95</v>
      </c>
      <c r="C57">
        <f t="shared" ca="1" si="13"/>
        <v>3.2808059283936668</v>
      </c>
      <c r="D57">
        <f t="shared" ca="1" si="12"/>
        <v>3.7307015442818452</v>
      </c>
      <c r="E57">
        <f t="shared" ca="1" si="12"/>
        <v>5.1317790093691871</v>
      </c>
      <c r="G57">
        <f t="shared" ca="1" si="2"/>
        <v>61</v>
      </c>
      <c r="H57" t="str">
        <f t="shared" ca="1" si="11"/>
        <v/>
      </c>
      <c r="I57">
        <f t="shared" ca="1" si="3"/>
        <v>0</v>
      </c>
      <c r="J57">
        <f t="shared" ca="1" si="4"/>
        <v>1</v>
      </c>
      <c r="L57">
        <f t="shared" ca="1" si="5"/>
        <v>0</v>
      </c>
      <c r="M57">
        <f t="shared" ca="1" si="6"/>
        <v>1</v>
      </c>
    </row>
    <row r="58" spans="1:13" hidden="1" x14ac:dyDescent="0.25">
      <c r="A58" s="3" t="s">
        <v>10</v>
      </c>
      <c r="B58">
        <v>96</v>
      </c>
      <c r="C58">
        <f t="shared" ca="1" si="13"/>
        <v>4.997582952095966</v>
      </c>
      <c r="D58">
        <f t="shared" ca="1" si="12"/>
        <v>5.6525886119890396</v>
      </c>
      <c r="E58">
        <f t="shared" ca="1" si="12"/>
        <v>6.0260427210051386</v>
      </c>
      <c r="G58">
        <f t="shared" ca="1" si="2"/>
        <v>65</v>
      </c>
      <c r="H58" t="str">
        <f t="shared" ca="1" si="11"/>
        <v/>
      </c>
      <c r="I58">
        <f t="shared" ca="1" si="3"/>
        <v>0</v>
      </c>
      <c r="J58">
        <f t="shared" ca="1" si="4"/>
        <v>1</v>
      </c>
      <c r="L58">
        <f t="shared" ca="1" si="5"/>
        <v>0</v>
      </c>
      <c r="M58">
        <f t="shared" ca="1" si="6"/>
        <v>1</v>
      </c>
    </row>
    <row r="59" spans="1:13" hidden="1" x14ac:dyDescent="0.25">
      <c r="A59" s="3" t="s">
        <v>10</v>
      </c>
      <c r="B59">
        <v>96</v>
      </c>
      <c r="C59">
        <f t="shared" ca="1" si="13"/>
        <v>4.997582952095966</v>
      </c>
      <c r="D59">
        <f t="shared" ca="1" si="12"/>
        <v>5.6525886119890396</v>
      </c>
      <c r="E59">
        <f t="shared" ca="1" si="12"/>
        <v>6.0260427210051386</v>
      </c>
      <c r="G59">
        <f t="shared" ca="1" si="2"/>
        <v>65</v>
      </c>
      <c r="H59" t="str">
        <f t="shared" ca="1" si="11"/>
        <v/>
      </c>
      <c r="I59">
        <f t="shared" ca="1" si="3"/>
        <v>0</v>
      </c>
      <c r="J59">
        <f t="shared" ca="1" si="4"/>
        <v>1</v>
      </c>
      <c r="L59">
        <f t="shared" ca="1" si="5"/>
        <v>0</v>
      </c>
      <c r="M59">
        <f t="shared" ca="1" si="6"/>
        <v>1</v>
      </c>
    </row>
    <row r="60" spans="1:13" hidden="1" x14ac:dyDescent="0.25">
      <c r="A60" s="3" t="s">
        <v>10</v>
      </c>
      <c r="B60">
        <v>97</v>
      </c>
      <c r="C60">
        <f t="shared" ca="1" si="11"/>
        <v>0</v>
      </c>
      <c r="D60">
        <f t="shared" ca="1" si="12"/>
        <v>3.5177235948337358</v>
      </c>
      <c r="E60">
        <f t="shared" ca="1" si="12"/>
        <v>4.9505936264050332</v>
      </c>
      <c r="G60">
        <f t="shared" ca="1" si="2"/>
        <v>4</v>
      </c>
      <c r="H60" t="str">
        <f t="shared" ca="1" si="11"/>
        <v/>
      </c>
      <c r="I60">
        <f t="shared" ca="1" si="3"/>
        <v>0</v>
      </c>
      <c r="J60">
        <f t="shared" ca="1" si="4"/>
        <v>1</v>
      </c>
      <c r="L60">
        <f t="shared" ca="1" si="5"/>
        <v>0</v>
      </c>
      <c r="M60">
        <f t="shared" ca="1" si="6"/>
        <v>1</v>
      </c>
    </row>
    <row r="61" spans="1:13" hidden="1" x14ac:dyDescent="0.25">
      <c r="A61" t="s">
        <v>67</v>
      </c>
      <c r="C61">
        <f>ROWS(C6:C60)</f>
        <v>55</v>
      </c>
      <c r="D61">
        <f>ROWS(D6:D60)</f>
        <v>55</v>
      </c>
      <c r="H61" t="s">
        <v>67</v>
      </c>
      <c r="I61">
        <f ca="1">SUMPRODUCT((I6:I60=1)*1)</f>
        <v>42</v>
      </c>
      <c r="J61">
        <f ca="1">SUMPRODUCT((J6:J60=1)*1)</f>
        <v>13</v>
      </c>
      <c r="L61">
        <f ca="1">SUMPRODUCT((L6:L60=1)*1)</f>
        <v>22</v>
      </c>
      <c r="M61">
        <f ca="1">SUMPRODUCT((M6:M60=1)*1)</f>
        <v>32</v>
      </c>
    </row>
  </sheetData>
  <autoFilter ref="A5:M61">
    <filterColumn colId="6">
      <customFilters>
        <customFilter operator="notEqual" val=" "/>
      </customFilters>
    </filterColumn>
    <filterColumn colId="9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G58"/>
  <sheetViews>
    <sheetView topLeftCell="X1" workbookViewId="0">
      <selection activeCell="AD5" sqref="AD5"/>
    </sheetView>
  </sheetViews>
  <sheetFormatPr defaultRowHeight="15" x14ac:dyDescent="0.25"/>
  <cols>
    <col min="32" max="32" width="18.5703125" bestFit="1" customWidth="1"/>
  </cols>
  <sheetData>
    <row r="1" spans="1:33" x14ac:dyDescent="0.25">
      <c r="C1" s="5" t="s">
        <v>1</v>
      </c>
      <c r="F1" t="s">
        <v>14</v>
      </c>
      <c r="L1" s="5" t="s">
        <v>1</v>
      </c>
      <c r="O1" t="s">
        <v>14</v>
      </c>
      <c r="U1" s="8" t="s">
        <v>12</v>
      </c>
      <c r="X1" t="s">
        <v>14</v>
      </c>
      <c r="AD1" s="12" t="s">
        <v>87</v>
      </c>
      <c r="AG1" t="s">
        <v>14</v>
      </c>
    </row>
    <row r="2" spans="1:33" x14ac:dyDescent="0.25">
      <c r="C2" s="5" t="s">
        <v>2</v>
      </c>
      <c r="E2" t="s">
        <v>15</v>
      </c>
      <c r="F2">
        <v>54</v>
      </c>
      <c r="L2" s="5" t="s">
        <v>2</v>
      </c>
      <c r="N2" t="s">
        <v>15</v>
      </c>
      <c r="O2">
        <v>55</v>
      </c>
      <c r="U2" s="5" t="s">
        <v>2</v>
      </c>
      <c r="W2" t="s">
        <v>15</v>
      </c>
      <c r="X2">
        <v>51</v>
      </c>
      <c r="AD2" s="5" t="s">
        <v>2</v>
      </c>
      <c r="AF2" t="s">
        <v>15</v>
      </c>
      <c r="AG2">
        <v>51</v>
      </c>
    </row>
    <row r="3" spans="1:33" x14ac:dyDescent="0.25">
      <c r="C3" s="6" t="s">
        <v>3</v>
      </c>
      <c r="E3" t="s">
        <v>16</v>
      </c>
      <c r="F3" t="s">
        <v>17</v>
      </c>
      <c r="L3" s="7" t="s">
        <v>4</v>
      </c>
      <c r="N3" t="s">
        <v>16</v>
      </c>
      <c r="O3" t="s">
        <v>33</v>
      </c>
      <c r="U3" s="6" t="s">
        <v>3</v>
      </c>
      <c r="W3" t="s">
        <v>16</v>
      </c>
      <c r="X3" t="s">
        <v>88</v>
      </c>
      <c r="AD3" s="6" t="s">
        <v>3</v>
      </c>
      <c r="AF3" t="s">
        <v>16</v>
      </c>
      <c r="AG3" t="s">
        <v>95</v>
      </c>
    </row>
    <row r="4" spans="1:33" x14ac:dyDescent="0.25">
      <c r="A4" s="3" t="s">
        <v>10</v>
      </c>
      <c r="B4">
        <v>59</v>
      </c>
      <c r="C4">
        <v>5.7937903846908183</v>
      </c>
      <c r="E4" t="s">
        <v>18</v>
      </c>
      <c r="F4" t="s">
        <v>19</v>
      </c>
      <c r="L4">
        <f t="shared" ref="L4:L6" ca="1" si="0">LOG10(IFERROR(SUMPRODUCT((INDIRECT($A$1&amp;"["&amp;$A4&amp;"]")=$B4)*(INDIRECT($A$1&amp;"["&amp;L$4&amp;"]")=L$5)*INDIRECT($A$1&amp;"["&amp;L$3&amp;"]"))/SUMPRODUCT((INDIRECT($A$1&amp;"["&amp;$A4&amp;"]")=$B4)*(INDIRECT($A$1&amp;"["&amp;L$4&amp;"]")=L$5)*(INDIRECT($A$1&amp;"["&amp;L$3&amp;"]")&lt;&gt;"")),""))</f>
        <v>4.6748611407378116</v>
      </c>
      <c r="N4" t="s">
        <v>18</v>
      </c>
      <c r="O4" t="s">
        <v>34</v>
      </c>
      <c r="U4">
        <v>4.9542425094393252</v>
      </c>
      <c r="W4" t="s">
        <v>18</v>
      </c>
      <c r="X4" t="s">
        <v>89</v>
      </c>
      <c r="AD4">
        <v>397</v>
      </c>
      <c r="AF4" t="s">
        <v>18</v>
      </c>
      <c r="AG4" t="s">
        <v>96</v>
      </c>
    </row>
    <row r="5" spans="1:33" x14ac:dyDescent="0.25">
      <c r="A5" s="3" t="s">
        <v>10</v>
      </c>
      <c r="B5">
        <v>40</v>
      </c>
      <c r="C5">
        <v>6.5263392773898437</v>
      </c>
      <c r="E5" t="s">
        <v>20</v>
      </c>
      <c r="F5" t="s">
        <v>21</v>
      </c>
      <c r="L5">
        <f t="shared" ca="1" si="0"/>
        <v>5.4653828514484184</v>
      </c>
      <c r="N5" t="s">
        <v>20</v>
      </c>
      <c r="O5" t="s">
        <v>35</v>
      </c>
      <c r="U5">
        <v>6.3530606417810533</v>
      </c>
      <c r="W5" t="s">
        <v>20</v>
      </c>
      <c r="X5" s="9" t="s">
        <v>90</v>
      </c>
      <c r="AD5">
        <v>213</v>
      </c>
      <c r="AF5" t="s">
        <v>20</v>
      </c>
      <c r="AG5" t="s">
        <v>97</v>
      </c>
    </row>
    <row r="6" spans="1:33" x14ac:dyDescent="0.25">
      <c r="A6" s="3" t="s">
        <v>10</v>
      </c>
      <c r="B6">
        <v>64</v>
      </c>
      <c r="C6">
        <v>5.653212513775344</v>
      </c>
      <c r="E6" t="s">
        <v>18</v>
      </c>
      <c r="F6" t="s">
        <v>22</v>
      </c>
      <c r="L6">
        <f t="shared" ca="1" si="0"/>
        <v>5.0453229787866576</v>
      </c>
      <c r="N6" t="s">
        <v>18</v>
      </c>
      <c r="O6" t="s">
        <v>36</v>
      </c>
      <c r="U6">
        <v>5.3053449194806799</v>
      </c>
      <c r="W6" t="s">
        <v>18</v>
      </c>
      <c r="X6" t="s">
        <v>91</v>
      </c>
      <c r="AD6">
        <v>126</v>
      </c>
      <c r="AF6" t="s">
        <v>18</v>
      </c>
      <c r="AG6" t="s">
        <v>98</v>
      </c>
    </row>
    <row r="7" spans="1:33" x14ac:dyDescent="0.25">
      <c r="A7" s="3" t="s">
        <v>10</v>
      </c>
      <c r="B7">
        <v>8</v>
      </c>
      <c r="C7">
        <v>5.5428254269591797</v>
      </c>
      <c r="E7" t="s">
        <v>23</v>
      </c>
      <c r="F7" t="s">
        <v>24</v>
      </c>
      <c r="L7">
        <f t="shared" ref="L7:L13" ca="1" si="1">IFERROR(SUMPRODUCT((INDIRECT($A$1&amp;"["&amp;$A7&amp;"]")=$B7)*(INDIRECT($A$1&amp;"["&amp;L$4&amp;"]")=L$5)*INDIRECT($A$1&amp;"["&amp;L$3&amp;"]"))/SUMPRODUCT((INDIRECT($A$1&amp;"["&amp;$A7&amp;"]")=$B7)*(INDIRECT($A$1&amp;"["&amp;L$4&amp;"]")=L$5)*(INDIRECT($A$1&amp;"["&amp;L$3&amp;"]")&lt;&gt;"")),"")</f>
        <v>0</v>
      </c>
      <c r="N7" t="s">
        <v>23</v>
      </c>
      <c r="O7" t="s">
        <v>27</v>
      </c>
      <c r="U7">
        <v>5.4916837928472724</v>
      </c>
      <c r="W7" t="s">
        <v>23</v>
      </c>
      <c r="X7" t="s">
        <v>27</v>
      </c>
      <c r="AD7">
        <v>122</v>
      </c>
      <c r="AF7" t="s">
        <v>23</v>
      </c>
      <c r="AG7" t="s">
        <v>27</v>
      </c>
    </row>
    <row r="8" spans="1:33" x14ac:dyDescent="0.25">
      <c r="A8" s="3" t="s">
        <v>10</v>
      </c>
      <c r="B8">
        <v>10</v>
      </c>
      <c r="C8">
        <v>5.8662873390841952</v>
      </c>
      <c r="E8" t="s">
        <v>25</v>
      </c>
      <c r="F8" t="s">
        <v>26</v>
      </c>
      <c r="L8">
        <f t="shared" ref="L8:L58" ca="1" si="2">LOG10(IFERROR(SUMPRODUCT((INDIRECT($A$1&amp;"["&amp;$A8&amp;"]")=$B8)*(INDIRECT($A$1&amp;"["&amp;L$4&amp;"]")=L$5)*INDIRECT($A$1&amp;"["&amp;L$3&amp;"]"))/SUMPRODUCT((INDIRECT($A$1&amp;"["&amp;$A8&amp;"]")=$B8)*(INDIRECT($A$1&amp;"["&amp;L$4&amp;"]")=L$5)*(INDIRECT($A$1&amp;"["&amp;L$3&amp;"]")&lt;&gt;"")),""))</f>
        <v>4.6599162000698504</v>
      </c>
      <c r="N8" t="s">
        <v>25</v>
      </c>
      <c r="O8" t="s">
        <v>37</v>
      </c>
      <c r="U8">
        <v>5.7767142562008269</v>
      </c>
      <c r="W8" t="s">
        <v>25</v>
      </c>
      <c r="X8" t="s">
        <v>92</v>
      </c>
      <c r="AD8">
        <v>103</v>
      </c>
      <c r="AF8" t="s">
        <v>25</v>
      </c>
      <c r="AG8" t="s">
        <v>99</v>
      </c>
    </row>
    <row r="9" spans="1:33" x14ac:dyDescent="0.25">
      <c r="A9" s="3" t="s">
        <v>10</v>
      </c>
      <c r="B9">
        <v>26</v>
      </c>
      <c r="C9">
        <v>4.5118833609788744</v>
      </c>
      <c r="E9" t="s">
        <v>18</v>
      </c>
      <c r="F9" t="s">
        <v>27</v>
      </c>
      <c r="L9">
        <f t="shared" ca="1" si="2"/>
        <v>3.3159703454569178</v>
      </c>
      <c r="N9" t="s">
        <v>18</v>
      </c>
      <c r="O9" t="s">
        <v>27</v>
      </c>
      <c r="U9">
        <v>4.86562505228882</v>
      </c>
      <c r="W9" t="s">
        <v>18</v>
      </c>
      <c r="X9" t="s">
        <v>27</v>
      </c>
      <c r="AD9">
        <v>103</v>
      </c>
      <c r="AF9" t="s">
        <v>18</v>
      </c>
      <c r="AG9" t="s">
        <v>27</v>
      </c>
    </row>
    <row r="10" spans="1:33" x14ac:dyDescent="0.25">
      <c r="A10" s="3" t="s">
        <v>10</v>
      </c>
      <c r="B10">
        <v>46</v>
      </c>
      <c r="C10">
        <v>3.6232492903979003</v>
      </c>
      <c r="E10" t="s">
        <v>23</v>
      </c>
      <c r="F10" t="s">
        <v>28</v>
      </c>
      <c r="L10">
        <f t="shared" ca="1" si="2"/>
        <v>4.4785664955938431</v>
      </c>
      <c r="N10" t="s">
        <v>23</v>
      </c>
      <c r="O10" t="s">
        <v>38</v>
      </c>
      <c r="U10">
        <v>5.7696165652920266</v>
      </c>
      <c r="W10" t="s">
        <v>23</v>
      </c>
      <c r="X10" t="s">
        <v>72</v>
      </c>
      <c r="AD10">
        <v>99</v>
      </c>
      <c r="AF10" t="s">
        <v>23</v>
      </c>
      <c r="AG10" t="s">
        <v>27</v>
      </c>
    </row>
    <row r="11" spans="1:33" x14ac:dyDescent="0.25">
      <c r="A11" s="3" t="s">
        <v>10</v>
      </c>
      <c r="B11">
        <v>56</v>
      </c>
      <c r="C11">
        <v>4.0934216851622347</v>
      </c>
      <c r="E11" t="s">
        <v>29</v>
      </c>
      <c r="F11" t="s">
        <v>30</v>
      </c>
      <c r="L11">
        <f t="shared" ca="1" si="1"/>
        <v>0</v>
      </c>
      <c r="N11" t="s">
        <v>29</v>
      </c>
      <c r="O11" t="s">
        <v>39</v>
      </c>
      <c r="U11">
        <v>3.5927317663939622</v>
      </c>
      <c r="W11" t="s">
        <v>29</v>
      </c>
      <c r="X11" t="s">
        <v>93</v>
      </c>
      <c r="AD11">
        <v>99</v>
      </c>
      <c r="AF11" t="s">
        <v>29</v>
      </c>
      <c r="AG11" s="9" t="s">
        <v>100</v>
      </c>
    </row>
    <row r="12" spans="1:33" x14ac:dyDescent="0.25">
      <c r="A12" s="3" t="s">
        <v>10</v>
      </c>
      <c r="B12">
        <v>38</v>
      </c>
      <c r="C12">
        <v>3.7193312869837265</v>
      </c>
      <c r="E12" t="s">
        <v>18</v>
      </c>
      <c r="F12" t="s">
        <v>31</v>
      </c>
      <c r="L12">
        <f ca="1">LOG10(IFERROR(SUMPRODUCT((INDIRECT($A$1&amp;"["&amp;$A12&amp;"]")=$B12)*(INDIRECT($A$1&amp;"["&amp;L$4&amp;"]")=L$5)*INDIRECT($A$1&amp;"["&amp;L$3&amp;"]"))/SUMPRODUCT((INDIRECT($A$1&amp;"["&amp;$A12&amp;"]")=$B12)*(INDIRECT($A$1&amp;"["&amp;L$4&amp;"]")=L$5)*(INDIRECT($A$1&amp;"["&amp;L$3&amp;"]")&lt;&gt;"")),""))</f>
        <v>2.6711728427150834</v>
      </c>
      <c r="N12" t="s">
        <v>18</v>
      </c>
      <c r="O12" t="s">
        <v>40</v>
      </c>
      <c r="U12">
        <v>4.8083595397120975</v>
      </c>
      <c r="W12" t="s">
        <v>18</v>
      </c>
      <c r="X12" t="s">
        <v>94</v>
      </c>
      <c r="AD12">
        <v>85</v>
      </c>
      <c r="AF12" t="s">
        <v>18</v>
      </c>
      <c r="AG12" t="s">
        <v>101</v>
      </c>
    </row>
    <row r="13" spans="1:33" x14ac:dyDescent="0.25">
      <c r="A13" s="3" t="s">
        <v>10</v>
      </c>
      <c r="B13">
        <v>53</v>
      </c>
      <c r="C13">
        <v>5.9278834103307068</v>
      </c>
      <c r="E13" t="s">
        <v>23</v>
      </c>
      <c r="F13" t="s">
        <v>27</v>
      </c>
      <c r="L13">
        <f t="shared" ca="1" si="1"/>
        <v>0</v>
      </c>
      <c r="N13" t="s">
        <v>23</v>
      </c>
      <c r="O13" t="s">
        <v>41</v>
      </c>
      <c r="U13">
        <v>5.4334321847083293</v>
      </c>
      <c r="W13" t="s">
        <v>23</v>
      </c>
      <c r="X13" t="s">
        <v>32</v>
      </c>
      <c r="AD13">
        <v>85</v>
      </c>
      <c r="AF13" t="s">
        <v>23</v>
      </c>
      <c r="AG13" t="s">
        <v>27</v>
      </c>
    </row>
    <row r="14" spans="1:33" x14ac:dyDescent="0.25">
      <c r="A14" s="3" t="s">
        <v>10</v>
      </c>
      <c r="B14">
        <v>25</v>
      </c>
      <c r="C14">
        <v>4.3673559210260189</v>
      </c>
      <c r="L14">
        <f t="shared" ca="1" si="2"/>
        <v>4.1635191625698784</v>
      </c>
      <c r="U14">
        <v>4.2502979923398643</v>
      </c>
      <c r="AD14">
        <v>83</v>
      </c>
    </row>
    <row r="15" spans="1:33" x14ac:dyDescent="0.25">
      <c r="A15" s="3" t="s">
        <v>10</v>
      </c>
      <c r="B15">
        <v>12</v>
      </c>
      <c r="C15">
        <v>5.5705429398818973</v>
      </c>
      <c r="L15">
        <f t="shared" ca="1" si="2"/>
        <v>3.8964711004792774</v>
      </c>
      <c r="U15">
        <v>5.4167686136342832</v>
      </c>
      <c r="AD15">
        <v>67</v>
      </c>
    </row>
    <row r="16" spans="1:33" x14ac:dyDescent="0.25">
      <c r="A16" s="3" t="s">
        <v>10</v>
      </c>
      <c r="B16">
        <v>27</v>
      </c>
      <c r="C16">
        <v>4.2479732663618064</v>
      </c>
      <c r="L16">
        <f t="shared" ca="1" si="2"/>
        <v>4.9296028232604847</v>
      </c>
      <c r="U16">
        <v>5.8412449367798116</v>
      </c>
      <c r="AD16">
        <v>67</v>
      </c>
    </row>
    <row r="17" spans="1:30" x14ac:dyDescent="0.25">
      <c r="A17" s="3" t="s">
        <v>10</v>
      </c>
      <c r="B17">
        <v>39</v>
      </c>
      <c r="C17">
        <v>5.9508514588885468</v>
      </c>
      <c r="L17">
        <f t="shared" ca="1" si="2"/>
        <v>4.452261904093934</v>
      </c>
      <c r="U17">
        <v>5.2308089810326877</v>
      </c>
      <c r="AD17">
        <v>65</v>
      </c>
    </row>
    <row r="18" spans="1:30" x14ac:dyDescent="0.25">
      <c r="A18" s="3" t="s">
        <v>10</v>
      </c>
      <c r="B18">
        <v>11</v>
      </c>
      <c r="C18">
        <v>5.2988530764097064</v>
      </c>
      <c r="L18">
        <f t="shared" ca="1" si="2"/>
        <v>4.6462174200110669</v>
      </c>
      <c r="U18">
        <v>5.3914326717402865</v>
      </c>
      <c r="AD18">
        <v>65</v>
      </c>
    </row>
    <row r="19" spans="1:30" x14ac:dyDescent="0.25">
      <c r="A19" s="3" t="s">
        <v>10</v>
      </c>
      <c r="B19">
        <v>48</v>
      </c>
      <c r="C19">
        <v>4.9781805169374138</v>
      </c>
      <c r="L19">
        <f t="shared" ca="1" si="2"/>
        <v>2.7226339225338121</v>
      </c>
      <c r="U19">
        <v>3.9459607035775686</v>
      </c>
      <c r="AD19">
        <v>63</v>
      </c>
    </row>
    <row r="20" spans="1:30" x14ac:dyDescent="0.25">
      <c r="A20" s="3" t="s">
        <v>10</v>
      </c>
      <c r="B20">
        <v>17</v>
      </c>
      <c r="C20">
        <v>6.7693773260761381</v>
      </c>
      <c r="L20">
        <f t="shared" ca="1" si="2"/>
        <v>4.9065720609521977</v>
      </c>
      <c r="U20">
        <v>3.0755469613925306</v>
      </c>
      <c r="AD20">
        <v>63</v>
      </c>
    </row>
    <row r="21" spans="1:30" x14ac:dyDescent="0.25">
      <c r="A21" s="3" t="s">
        <v>10</v>
      </c>
      <c r="B21">
        <v>59</v>
      </c>
      <c r="C21">
        <v>5.7937903846908183</v>
      </c>
      <c r="L21">
        <f t="shared" ca="1" si="2"/>
        <v>4.9632871560873273</v>
      </c>
      <c r="U21">
        <v>4.9542425094393252</v>
      </c>
      <c r="AD21">
        <v>61</v>
      </c>
    </row>
    <row r="22" spans="1:30" x14ac:dyDescent="0.25">
      <c r="A22" s="3" t="s">
        <v>10</v>
      </c>
      <c r="B22">
        <v>40</v>
      </c>
      <c r="C22">
        <v>6.5263392773898437</v>
      </c>
      <c r="L22">
        <f t="shared" ca="1" si="2"/>
        <v>4.6748611407378116</v>
      </c>
      <c r="U22">
        <v>6.3530606417810533</v>
      </c>
      <c r="AD22">
        <v>61</v>
      </c>
    </row>
    <row r="23" spans="1:30" x14ac:dyDescent="0.25">
      <c r="A23" s="3" t="s">
        <v>10</v>
      </c>
      <c r="B23">
        <v>64</v>
      </c>
      <c r="C23">
        <v>5.653212513775344</v>
      </c>
      <c r="L23">
        <f t="shared" ca="1" si="2"/>
        <v>5.4653828514484184</v>
      </c>
      <c r="U23">
        <v>5.3053449194806799</v>
      </c>
      <c r="AD23">
        <v>61</v>
      </c>
    </row>
    <row r="24" spans="1:30" x14ac:dyDescent="0.25">
      <c r="A24" s="3" t="s">
        <v>10</v>
      </c>
      <c r="B24">
        <v>26</v>
      </c>
      <c r="C24">
        <v>4.5118833609788744</v>
      </c>
      <c r="L24">
        <f t="shared" ca="1" si="2"/>
        <v>5.0453229787866576</v>
      </c>
      <c r="U24">
        <v>4.86562505228882</v>
      </c>
      <c r="AD24">
        <v>61</v>
      </c>
    </row>
    <row r="25" spans="1:30" x14ac:dyDescent="0.25">
      <c r="A25" s="3" t="s">
        <v>10</v>
      </c>
      <c r="B25">
        <v>46</v>
      </c>
      <c r="C25">
        <v>3.6232492903979003</v>
      </c>
      <c r="L25">
        <f t="shared" ca="1" si="2"/>
        <v>4.4785664955938431</v>
      </c>
      <c r="U25">
        <v>5.7696165652920266</v>
      </c>
      <c r="AD25">
        <v>51</v>
      </c>
    </row>
    <row r="26" spans="1:30" x14ac:dyDescent="0.25">
      <c r="A26" s="3" t="s">
        <v>10</v>
      </c>
      <c r="B26">
        <v>53</v>
      </c>
      <c r="C26">
        <v>5.9278834103307068</v>
      </c>
      <c r="L26">
        <f ca="1">IFERROR(SUMPRODUCT((INDIRECT($A$1&amp;"["&amp;$A26&amp;"]")=$B26)*(INDIRECT($A$1&amp;"["&amp;L$4&amp;"]")=L$5)*INDIRECT($A$1&amp;"["&amp;L$3&amp;"]"))/SUMPRODUCT((INDIRECT($A$1&amp;"["&amp;$A26&amp;"]")=$B26)*(INDIRECT($A$1&amp;"["&amp;L$4&amp;"]")=L$5)*(INDIRECT($A$1&amp;"["&amp;L$3&amp;"]")&lt;&gt;"")),"")</f>
        <v>0</v>
      </c>
      <c r="U26">
        <v>5.4334321847083293</v>
      </c>
      <c r="AD26">
        <v>49</v>
      </c>
    </row>
    <row r="27" spans="1:30" x14ac:dyDescent="0.25">
      <c r="A27" s="3" t="s">
        <v>10</v>
      </c>
      <c r="B27">
        <v>12</v>
      </c>
      <c r="C27">
        <v>5.5705429398818973</v>
      </c>
      <c r="L27">
        <f t="shared" ca="1" si="2"/>
        <v>4.1635191625698784</v>
      </c>
      <c r="U27">
        <v>5.4167686136342832</v>
      </c>
      <c r="AD27">
        <v>43</v>
      </c>
    </row>
    <row r="28" spans="1:30" x14ac:dyDescent="0.25">
      <c r="A28" s="3" t="s">
        <v>10</v>
      </c>
      <c r="B28">
        <v>27</v>
      </c>
      <c r="C28">
        <v>4.2479732663618064</v>
      </c>
      <c r="L28">
        <f t="shared" ca="1" si="2"/>
        <v>4.9296028232604847</v>
      </c>
      <c r="U28">
        <v>5.8412449367798116</v>
      </c>
      <c r="AD28">
        <v>39</v>
      </c>
    </row>
    <row r="29" spans="1:30" x14ac:dyDescent="0.25">
      <c r="A29" s="3" t="s">
        <v>10</v>
      </c>
      <c r="B29">
        <v>39</v>
      </c>
      <c r="C29">
        <v>5.9508514588885468</v>
      </c>
      <c r="L29">
        <f t="shared" ca="1" si="2"/>
        <v>4.452261904093934</v>
      </c>
      <c r="U29">
        <v>5.2308089810326877</v>
      </c>
      <c r="AD29">
        <v>32</v>
      </c>
    </row>
    <row r="30" spans="1:30" x14ac:dyDescent="0.25">
      <c r="A30" s="3" t="s">
        <v>10</v>
      </c>
      <c r="B30">
        <v>11</v>
      </c>
      <c r="C30">
        <v>5.2988530764097064</v>
      </c>
      <c r="L30">
        <f t="shared" ca="1" si="2"/>
        <v>4.6462174200110669</v>
      </c>
      <c r="U30">
        <v>5.3914326717402865</v>
      </c>
      <c r="AD30">
        <v>31</v>
      </c>
    </row>
    <row r="31" spans="1:30" x14ac:dyDescent="0.25">
      <c r="A31" s="3" t="s">
        <v>10</v>
      </c>
      <c r="B31">
        <v>52</v>
      </c>
      <c r="C31">
        <v>4.7831886910752575</v>
      </c>
      <c r="L31">
        <f t="shared" ca="1" si="2"/>
        <v>2.7226339225338121</v>
      </c>
      <c r="U31">
        <v>6.2996526203047916</v>
      </c>
      <c r="AD31">
        <v>31</v>
      </c>
    </row>
    <row r="32" spans="1:30" x14ac:dyDescent="0.25">
      <c r="A32" s="3" t="s">
        <v>10</v>
      </c>
      <c r="B32">
        <v>61</v>
      </c>
      <c r="C32">
        <v>5.7754713641350071</v>
      </c>
      <c r="L32">
        <f t="shared" ca="1" si="2"/>
        <v>3.5704261783589728</v>
      </c>
      <c r="U32">
        <v>6.4555563674228225</v>
      </c>
      <c r="AD32">
        <v>28</v>
      </c>
    </row>
    <row r="33" spans="1:30" x14ac:dyDescent="0.25">
      <c r="A33" s="3" t="s">
        <v>10</v>
      </c>
      <c r="B33">
        <v>71</v>
      </c>
      <c r="C33">
        <v>5.4313637641589869</v>
      </c>
      <c r="L33">
        <f t="shared" ca="1" si="2"/>
        <v>3.6578204560156973</v>
      </c>
      <c r="U33">
        <v>6.0017972950955105</v>
      </c>
      <c r="AD33">
        <v>28</v>
      </c>
    </row>
    <row r="34" spans="1:30" x14ac:dyDescent="0.25">
      <c r="A34" s="3" t="s">
        <v>10</v>
      </c>
      <c r="B34">
        <v>73</v>
      </c>
      <c r="C34">
        <v>3.6989700043360187</v>
      </c>
      <c r="L34">
        <f t="shared" ca="1" si="2"/>
        <v>3.8512583487190755</v>
      </c>
      <c r="U34">
        <v>0.6020599913279624</v>
      </c>
      <c r="AD34">
        <v>24</v>
      </c>
    </row>
    <row r="35" spans="1:30" x14ac:dyDescent="0.25">
      <c r="A35" s="3" t="s">
        <v>10</v>
      </c>
      <c r="B35">
        <v>79</v>
      </c>
      <c r="C35">
        <v>4.8353417278283422</v>
      </c>
      <c r="L35">
        <f t="shared" ca="1" si="2"/>
        <v>4.2552725051033065</v>
      </c>
      <c r="U35">
        <v>5.9688195130760997</v>
      </c>
      <c r="AD35">
        <v>23</v>
      </c>
    </row>
    <row r="36" spans="1:30" x14ac:dyDescent="0.25">
      <c r="A36" s="3" t="s">
        <v>10</v>
      </c>
      <c r="B36">
        <v>79</v>
      </c>
      <c r="C36">
        <v>4.8353417278283422</v>
      </c>
      <c r="L36">
        <f t="shared" ca="1" si="2"/>
        <v>2.8419848045901137</v>
      </c>
      <c r="U36">
        <v>5.9688195130760997</v>
      </c>
      <c r="AD36">
        <v>23</v>
      </c>
    </row>
    <row r="37" spans="1:30" x14ac:dyDescent="0.25">
      <c r="A37" s="3" t="s">
        <v>10</v>
      </c>
      <c r="B37">
        <v>80</v>
      </c>
      <c r="C37">
        <v>5.10210082486359</v>
      </c>
      <c r="L37">
        <f t="shared" ca="1" si="2"/>
        <v>2.8419848045901137</v>
      </c>
      <c r="U37">
        <v>6.0528447071053399</v>
      </c>
      <c r="AD37">
        <v>23</v>
      </c>
    </row>
    <row r="38" spans="1:30" x14ac:dyDescent="0.25">
      <c r="A38" s="3" t="s">
        <v>10</v>
      </c>
      <c r="B38">
        <v>80</v>
      </c>
      <c r="C38">
        <v>5.10210082486359</v>
      </c>
      <c r="L38">
        <f t="shared" ca="1" si="2"/>
        <v>5.0431146006008563</v>
      </c>
      <c r="U38">
        <v>6.0528447071053399</v>
      </c>
      <c r="AD38">
        <v>23</v>
      </c>
    </row>
    <row r="39" spans="1:30" x14ac:dyDescent="0.25">
      <c r="A39" s="3" t="s">
        <v>10</v>
      </c>
      <c r="B39">
        <v>81</v>
      </c>
      <c r="C39">
        <v>4.5297254306108163</v>
      </c>
      <c r="L39">
        <f t="shared" ca="1" si="2"/>
        <v>5.0431146006008563</v>
      </c>
      <c r="U39">
        <v>5.6252342297457494</v>
      </c>
      <c r="AD39">
        <v>22</v>
      </c>
    </row>
    <row r="40" spans="1:30" x14ac:dyDescent="0.25">
      <c r="A40" s="3" t="s">
        <v>10</v>
      </c>
      <c r="B40">
        <v>81</v>
      </c>
      <c r="C40">
        <v>4.5297254306108163</v>
      </c>
      <c r="L40">
        <f t="shared" ca="1" si="2"/>
        <v>2.7715874808812555</v>
      </c>
      <c r="U40">
        <v>4.0805543389887715</v>
      </c>
      <c r="AD40">
        <v>22</v>
      </c>
    </row>
    <row r="41" spans="1:30" x14ac:dyDescent="0.25">
      <c r="A41" s="3" t="s">
        <v>10</v>
      </c>
      <c r="B41">
        <v>82</v>
      </c>
      <c r="C41">
        <v>5.1102832394161606</v>
      </c>
      <c r="L41">
        <f t="shared" ca="1" si="2"/>
        <v>2.7715874808812555</v>
      </c>
      <c r="U41">
        <v>6.4677032404276291</v>
      </c>
      <c r="AD41">
        <v>21</v>
      </c>
    </row>
    <row r="42" spans="1:30" x14ac:dyDescent="0.25">
      <c r="A42" s="3" t="s">
        <v>10</v>
      </c>
      <c r="B42">
        <v>84</v>
      </c>
      <c r="C42">
        <v>4.3037143086537109</v>
      </c>
      <c r="L42">
        <f t="shared" ref="L42:L45" ca="1" si="3">IFERROR(SUMPRODUCT((INDIRECT($A$1&amp;"["&amp;$A42&amp;"]")=$B42)*(INDIRECT($A$1&amp;"["&amp;L$4&amp;"]")=L$5)*INDIRECT($A$1&amp;"["&amp;L$3&amp;"]"))/SUMPRODUCT((INDIRECT($A$1&amp;"["&amp;$A42&amp;"]")=$B42)*(INDIRECT($A$1&amp;"["&amp;L$4&amp;"]")=L$5)*(INDIRECT($A$1&amp;"["&amp;L$3&amp;"]")&lt;&gt;"")),"")</f>
        <v>0</v>
      </c>
      <c r="U42">
        <v>5.5824963046287532</v>
      </c>
      <c r="AD42">
        <v>21</v>
      </c>
    </row>
    <row r="43" spans="1:30" x14ac:dyDescent="0.25">
      <c r="A43" s="3" t="s">
        <v>10</v>
      </c>
      <c r="B43">
        <v>86</v>
      </c>
      <c r="C43">
        <v>4.5789255894587679</v>
      </c>
      <c r="L43">
        <f t="shared" ca="1" si="2"/>
        <v>2.3263358609287512</v>
      </c>
      <c r="U43">
        <v>5.5051499783199063</v>
      </c>
      <c r="AD43">
        <v>21</v>
      </c>
    </row>
    <row r="44" spans="1:30" x14ac:dyDescent="0.25">
      <c r="A44" s="3" t="s">
        <v>10</v>
      </c>
      <c r="B44">
        <v>87</v>
      </c>
      <c r="C44">
        <v>4.8623758993895052</v>
      </c>
      <c r="L44">
        <f t="shared" ca="1" si="2"/>
        <v>4.5725928210962863</v>
      </c>
      <c r="U44">
        <v>4.5259384040734361</v>
      </c>
      <c r="AD44">
        <v>21</v>
      </c>
    </row>
    <row r="45" spans="1:30" x14ac:dyDescent="0.25">
      <c r="A45" s="3" t="s">
        <v>10</v>
      </c>
      <c r="B45">
        <v>88</v>
      </c>
      <c r="C45">
        <v>4.7633830642235964</v>
      </c>
      <c r="L45">
        <f t="shared" ca="1" si="3"/>
        <v>0</v>
      </c>
      <c r="U45">
        <v>4.5259384040734361</v>
      </c>
      <c r="AD45">
        <v>15</v>
      </c>
    </row>
    <row r="46" spans="1:30" x14ac:dyDescent="0.25">
      <c r="A46" s="3" t="s">
        <v>10</v>
      </c>
      <c r="B46">
        <v>89</v>
      </c>
      <c r="C46">
        <v>0</v>
      </c>
      <c r="L46">
        <f t="shared" ca="1" si="2"/>
        <v>4.4387321628109433</v>
      </c>
      <c r="U46">
        <v>3.0269416279590295</v>
      </c>
      <c r="AD46">
        <v>15</v>
      </c>
    </row>
    <row r="47" spans="1:30" x14ac:dyDescent="0.25">
      <c r="A47" s="3" t="s">
        <v>10</v>
      </c>
      <c r="B47">
        <v>90</v>
      </c>
      <c r="C47">
        <v>4.1779114760940095</v>
      </c>
      <c r="L47">
        <f t="shared" ca="1" si="2"/>
        <v>4.4880286854829441</v>
      </c>
      <c r="U47">
        <v>3.0269416279590295</v>
      </c>
      <c r="AD47">
        <v>10</v>
      </c>
    </row>
    <row r="48" spans="1:30" x14ac:dyDescent="0.25">
      <c r="A48" s="3" t="s">
        <v>10</v>
      </c>
      <c r="B48">
        <v>90</v>
      </c>
      <c r="C48">
        <v>4.1779114760940095</v>
      </c>
      <c r="L48">
        <f t="shared" ca="1" si="2"/>
        <v>5.177608635879186</v>
      </c>
      <c r="U48">
        <v>5.8029330513611592</v>
      </c>
      <c r="AD48">
        <v>10</v>
      </c>
    </row>
    <row r="49" spans="1:30" x14ac:dyDescent="0.25">
      <c r="A49" s="3" t="s">
        <v>10</v>
      </c>
      <c r="B49">
        <v>92</v>
      </c>
      <c r="C49">
        <v>4.2848591767337636</v>
      </c>
      <c r="L49">
        <f t="shared" ca="1" si="2"/>
        <v>5.177608635879186</v>
      </c>
      <c r="U49">
        <v>5.8029330513611592</v>
      </c>
      <c r="AD49">
        <v>4</v>
      </c>
    </row>
    <row r="50" spans="1:30" x14ac:dyDescent="0.25">
      <c r="A50" s="3" t="s">
        <v>10</v>
      </c>
      <c r="B50">
        <v>92</v>
      </c>
      <c r="C50">
        <v>4.2848591767337636</v>
      </c>
      <c r="L50">
        <f t="shared" ca="1" si="2"/>
        <v>3.1972805581256192</v>
      </c>
      <c r="U50">
        <v>5.1317790093691871</v>
      </c>
      <c r="AD50">
        <v>3</v>
      </c>
    </row>
    <row r="51" spans="1:30" x14ac:dyDescent="0.25">
      <c r="A51" s="3" t="s">
        <v>10</v>
      </c>
      <c r="B51">
        <v>94</v>
      </c>
      <c r="C51">
        <v>4.4376713047707286</v>
      </c>
      <c r="L51">
        <f t="shared" ca="1" si="2"/>
        <v>3.1972805581256192</v>
      </c>
      <c r="U51">
        <v>5.1317790093691871</v>
      </c>
      <c r="AD51">
        <v>2</v>
      </c>
    </row>
    <row r="52" spans="1:30" x14ac:dyDescent="0.25">
      <c r="A52" s="3" t="s">
        <v>10</v>
      </c>
      <c r="B52">
        <v>94</v>
      </c>
      <c r="C52">
        <v>4.4376713047707286</v>
      </c>
      <c r="L52">
        <f t="shared" ca="1" si="2"/>
        <v>5.9408809003034158</v>
      </c>
      <c r="U52">
        <v>6.0260427210051386</v>
      </c>
      <c r="AD52">
        <v>2</v>
      </c>
    </row>
    <row r="53" spans="1:30" x14ac:dyDescent="0.25">
      <c r="A53" s="3" t="s">
        <v>10</v>
      </c>
      <c r="B53">
        <v>95</v>
      </c>
      <c r="C53">
        <v>3.2808059283936668</v>
      </c>
      <c r="L53">
        <f t="shared" ca="1" si="2"/>
        <v>5.9408809003034158</v>
      </c>
      <c r="U53">
        <v>6.0260427210051386</v>
      </c>
      <c r="AD53">
        <v>2</v>
      </c>
    </row>
    <row r="54" spans="1:30" x14ac:dyDescent="0.25">
      <c r="A54" s="3" t="s">
        <v>10</v>
      </c>
      <c r="B54">
        <v>95</v>
      </c>
      <c r="C54">
        <v>3.2808059283936668</v>
      </c>
      <c r="L54">
        <f t="shared" ca="1" si="2"/>
        <v>3.7307015442818452</v>
      </c>
      <c r="U54">
        <v>4.9505936264050332</v>
      </c>
      <c r="AD54" s="13">
        <v>1</v>
      </c>
    </row>
    <row r="55" spans="1:30" x14ac:dyDescent="0.25">
      <c r="A55" s="3" t="s">
        <v>10</v>
      </c>
      <c r="B55">
        <v>96</v>
      </c>
      <c r="C55">
        <v>4.997582952095966</v>
      </c>
      <c r="L55">
        <f t="shared" ca="1" si="2"/>
        <v>3.7307015442818452</v>
      </c>
    </row>
    <row r="56" spans="1:30" x14ac:dyDescent="0.25">
      <c r="A56" s="3" t="s">
        <v>10</v>
      </c>
      <c r="B56">
        <v>96</v>
      </c>
      <c r="C56">
        <v>4.997582952095966</v>
      </c>
      <c r="L56">
        <f t="shared" ca="1" si="2"/>
        <v>5.6525886119890396</v>
      </c>
    </row>
    <row r="57" spans="1:30" x14ac:dyDescent="0.25">
      <c r="A57" s="3" t="s">
        <v>10</v>
      </c>
      <c r="B57">
        <v>97</v>
      </c>
      <c r="C57">
        <v>0</v>
      </c>
      <c r="L57">
        <f t="shared" ca="1" si="2"/>
        <v>5.6525886119890396</v>
      </c>
    </row>
    <row r="58" spans="1:30" x14ac:dyDescent="0.25">
      <c r="L58">
        <f t="shared" ca="1" si="2"/>
        <v>3.5177235948337358</v>
      </c>
    </row>
  </sheetData>
  <sortState ref="AD3:AD54">
    <sortCondition descending="1" ref="AD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L57"/>
  <sheetViews>
    <sheetView topLeftCell="Z1" workbookViewId="0">
      <selection activeCell="AN7" sqref="AN7"/>
    </sheetView>
  </sheetViews>
  <sheetFormatPr defaultRowHeight="15" x14ac:dyDescent="0.25"/>
  <sheetData>
    <row r="1" spans="1:38" x14ac:dyDescent="0.25">
      <c r="A1" s="5" t="s">
        <v>1</v>
      </c>
      <c r="B1" s="5" t="s">
        <v>1</v>
      </c>
      <c r="D1" t="s">
        <v>42</v>
      </c>
      <c r="K1" s="5" t="s">
        <v>1</v>
      </c>
      <c r="L1" s="8" t="s">
        <v>12</v>
      </c>
      <c r="N1" t="s">
        <v>42</v>
      </c>
      <c r="V1" s="5" t="s">
        <v>1</v>
      </c>
      <c r="W1" s="12" t="s">
        <v>87</v>
      </c>
      <c r="AF1" s="10" t="s">
        <v>65</v>
      </c>
      <c r="AG1" s="10" t="s">
        <v>66</v>
      </c>
      <c r="AI1" t="s">
        <v>108</v>
      </c>
    </row>
    <row r="2" spans="1:38" x14ac:dyDescent="0.25">
      <c r="A2" s="5" t="s">
        <v>2</v>
      </c>
      <c r="B2" s="5" t="s">
        <v>2</v>
      </c>
      <c r="K2" s="5" t="s">
        <v>2</v>
      </c>
      <c r="L2" s="5" t="s">
        <v>2</v>
      </c>
      <c r="V2" s="5" t="s">
        <v>2</v>
      </c>
      <c r="W2" s="5" t="s">
        <v>2</v>
      </c>
      <c r="AF2" s="12" t="s">
        <v>87</v>
      </c>
      <c r="AG2" s="12" t="s">
        <v>87</v>
      </c>
    </row>
    <row r="3" spans="1:38" x14ac:dyDescent="0.25">
      <c r="A3" s="6" t="s">
        <v>3</v>
      </c>
      <c r="B3" s="7" t="s">
        <v>4</v>
      </c>
      <c r="D3" t="s">
        <v>43</v>
      </c>
      <c r="E3" t="s">
        <v>44</v>
      </c>
      <c r="K3" s="6" t="s">
        <v>3</v>
      </c>
      <c r="L3" s="6" t="s">
        <v>3</v>
      </c>
      <c r="N3" t="s">
        <v>43</v>
      </c>
      <c r="O3" t="s">
        <v>44</v>
      </c>
      <c r="V3" s="7" t="s">
        <v>4</v>
      </c>
      <c r="W3" s="6" t="s">
        <v>3</v>
      </c>
      <c r="AF3" s="5" t="s">
        <v>2</v>
      </c>
      <c r="AG3" s="5" t="s">
        <v>2</v>
      </c>
      <c r="AI3" t="s">
        <v>43</v>
      </c>
      <c r="AJ3" t="s">
        <v>44</v>
      </c>
    </row>
    <row r="4" spans="1:38" x14ac:dyDescent="0.25">
      <c r="A4">
        <v>5.7937903846908183</v>
      </c>
      <c r="B4">
        <v>4.6748611407378116</v>
      </c>
      <c r="D4" t="s">
        <v>45</v>
      </c>
      <c r="E4">
        <v>54</v>
      </c>
      <c r="F4" t="s">
        <v>45</v>
      </c>
      <c r="G4">
        <v>54</v>
      </c>
      <c r="K4">
        <v>5.7937903846908183</v>
      </c>
      <c r="L4">
        <v>4.9542425094393252</v>
      </c>
      <c r="N4" t="s">
        <v>45</v>
      </c>
      <c r="O4">
        <v>51</v>
      </c>
      <c r="P4" t="s">
        <v>45</v>
      </c>
      <c r="Q4">
        <v>51</v>
      </c>
      <c r="V4">
        <v>4.6748611407378116</v>
      </c>
      <c r="W4">
        <v>28</v>
      </c>
      <c r="AF4" s="6" t="s">
        <v>3</v>
      </c>
      <c r="AG4" s="6" t="s">
        <v>3</v>
      </c>
      <c r="AI4" t="s">
        <v>45</v>
      </c>
      <c r="AJ4">
        <v>28</v>
      </c>
      <c r="AK4" t="s">
        <v>45</v>
      </c>
      <c r="AL4">
        <v>9</v>
      </c>
    </row>
    <row r="5" spans="1:38" x14ac:dyDescent="0.25">
      <c r="A5">
        <v>6.5263392773898437</v>
      </c>
      <c r="B5">
        <v>5.4653828514484184</v>
      </c>
      <c r="D5" t="s">
        <v>46</v>
      </c>
      <c r="E5" s="9">
        <v>2021344</v>
      </c>
      <c r="F5" t="s">
        <v>46</v>
      </c>
      <c r="G5" s="9">
        <v>2482250</v>
      </c>
      <c r="K5">
        <v>6.5263392773898437</v>
      </c>
      <c r="L5">
        <v>6.3530606417810533</v>
      </c>
      <c r="N5" t="s">
        <v>46</v>
      </c>
      <c r="O5" t="s">
        <v>73</v>
      </c>
      <c r="P5" t="s">
        <v>46</v>
      </c>
      <c r="Q5" t="s">
        <v>74</v>
      </c>
      <c r="V5">
        <v>5.4653828514484184</v>
      </c>
      <c r="W5">
        <v>31</v>
      </c>
      <c r="AF5">
        <v>28</v>
      </c>
      <c r="AG5">
        <v>61</v>
      </c>
      <c r="AI5" t="s">
        <v>109</v>
      </c>
      <c r="AJ5" t="s">
        <v>110</v>
      </c>
      <c r="AK5" t="s">
        <v>109</v>
      </c>
      <c r="AL5" t="s">
        <v>111</v>
      </c>
    </row>
    <row r="6" spans="1:38" x14ac:dyDescent="0.25">
      <c r="A6">
        <v>5.653212513775344</v>
      </c>
      <c r="B6">
        <v>5.0453229787866576</v>
      </c>
      <c r="D6" t="s">
        <v>47</v>
      </c>
      <c r="E6" t="s">
        <v>48</v>
      </c>
      <c r="F6" t="s">
        <v>47</v>
      </c>
      <c r="G6" t="s">
        <v>49</v>
      </c>
      <c r="K6">
        <v>5.653212513775344</v>
      </c>
      <c r="L6">
        <v>5.3053449194806799</v>
      </c>
      <c r="N6" t="s">
        <v>47</v>
      </c>
      <c r="O6" t="s">
        <v>75</v>
      </c>
      <c r="P6" t="s">
        <v>47</v>
      </c>
      <c r="Q6" t="s">
        <v>76</v>
      </c>
      <c r="V6">
        <v>4.6599162000698504</v>
      </c>
      <c r="W6">
        <v>51</v>
      </c>
      <c r="AF6">
        <v>31</v>
      </c>
      <c r="AG6">
        <v>61</v>
      </c>
    </row>
    <row r="7" spans="1:38" x14ac:dyDescent="0.25">
      <c r="A7">
        <v>5.5428254269591797</v>
      </c>
      <c r="B7">
        <v>4.6599162000698504</v>
      </c>
      <c r="D7" t="s">
        <v>50</v>
      </c>
      <c r="E7" s="9">
        <v>1354687</v>
      </c>
      <c r="F7" t="s">
        <v>50</v>
      </c>
      <c r="G7" s="9">
        <v>746954</v>
      </c>
      <c r="K7">
        <v>5.5428254269591797</v>
      </c>
      <c r="L7">
        <v>5.4916837928472724</v>
      </c>
      <c r="N7" t="s">
        <v>50</v>
      </c>
      <c r="O7" s="9">
        <v>1677196</v>
      </c>
      <c r="P7" t="s">
        <v>50</v>
      </c>
      <c r="Q7" s="9">
        <v>610687</v>
      </c>
      <c r="V7">
        <v>3.3159703454569178</v>
      </c>
      <c r="W7">
        <v>23</v>
      </c>
      <c r="AF7">
        <v>51</v>
      </c>
      <c r="AG7">
        <v>2</v>
      </c>
      <c r="AI7" t="s">
        <v>112</v>
      </c>
      <c r="AJ7">
        <v>104</v>
      </c>
    </row>
    <row r="8" spans="1:38" x14ac:dyDescent="0.25">
      <c r="A8">
        <v>5.8662873390841952</v>
      </c>
      <c r="B8">
        <v>3.3159703454569178</v>
      </c>
      <c r="K8">
        <v>5.8662873390841952</v>
      </c>
      <c r="L8">
        <v>5.7767142562008269</v>
      </c>
      <c r="V8">
        <v>4.4785664955938431</v>
      </c>
      <c r="W8">
        <v>85</v>
      </c>
      <c r="AF8">
        <v>23</v>
      </c>
      <c r="AG8">
        <v>21</v>
      </c>
      <c r="AI8" t="s">
        <v>113</v>
      </c>
      <c r="AJ8" t="s">
        <v>114</v>
      </c>
      <c r="AK8" t="s">
        <v>115</v>
      </c>
      <c r="AL8" t="s">
        <v>116</v>
      </c>
    </row>
    <row r="9" spans="1:38" x14ac:dyDescent="0.25">
      <c r="A9">
        <v>4.5118833609788744</v>
      </c>
      <c r="B9">
        <v>4.4785664955938431</v>
      </c>
      <c r="D9" t="s">
        <v>51</v>
      </c>
      <c r="E9" t="s">
        <v>52</v>
      </c>
      <c r="K9">
        <v>4.5118833609788744</v>
      </c>
      <c r="L9">
        <v>4.86562505228882</v>
      </c>
      <c r="N9" t="s">
        <v>51</v>
      </c>
      <c r="O9" t="s">
        <v>77</v>
      </c>
      <c r="V9">
        <v>2.6711728427150834</v>
      </c>
      <c r="W9">
        <v>39</v>
      </c>
      <c r="AF9">
        <v>85</v>
      </c>
      <c r="AG9">
        <v>21</v>
      </c>
      <c r="AI9" t="s">
        <v>63</v>
      </c>
      <c r="AJ9" t="s">
        <v>115</v>
      </c>
      <c r="AK9" t="s">
        <v>117</v>
      </c>
    </row>
    <row r="10" spans="1:38" x14ac:dyDescent="0.25">
      <c r="A10">
        <v>3.6232492903979003</v>
      </c>
      <c r="B10">
        <v>0</v>
      </c>
      <c r="D10" t="s">
        <v>53</v>
      </c>
      <c r="E10" t="s">
        <v>54</v>
      </c>
      <c r="K10">
        <v>3.6232492903979003</v>
      </c>
      <c r="L10">
        <v>5.7696165652920266</v>
      </c>
      <c r="N10" t="s">
        <v>53</v>
      </c>
      <c r="O10" t="s">
        <v>78</v>
      </c>
      <c r="V10">
        <v>4.1635191625698784</v>
      </c>
      <c r="W10">
        <v>67</v>
      </c>
      <c r="AF10">
        <v>63</v>
      </c>
      <c r="AG10">
        <v>15</v>
      </c>
    </row>
    <row r="11" spans="1:38" x14ac:dyDescent="0.25">
      <c r="A11">
        <v>4.0934216851622347</v>
      </c>
      <c r="B11">
        <v>2.6711728427150834</v>
      </c>
      <c r="D11" t="s">
        <v>55</v>
      </c>
      <c r="E11" t="s">
        <v>56</v>
      </c>
      <c r="K11">
        <v>4.0934216851622347</v>
      </c>
      <c r="L11">
        <v>3.5927317663939622</v>
      </c>
      <c r="N11" t="s">
        <v>55</v>
      </c>
      <c r="O11" t="s">
        <v>79</v>
      </c>
      <c r="V11">
        <v>3.8964711004792774</v>
      </c>
      <c r="W11">
        <v>43</v>
      </c>
      <c r="AF11">
        <v>39</v>
      </c>
      <c r="AG11">
        <v>15</v>
      </c>
    </row>
    <row r="12" spans="1:38" x14ac:dyDescent="0.25">
      <c r="A12">
        <v>3.7193312869837265</v>
      </c>
      <c r="B12">
        <v>0</v>
      </c>
      <c r="K12">
        <v>3.7193312869837265</v>
      </c>
      <c r="L12">
        <v>4.8083595397120975</v>
      </c>
      <c r="V12">
        <v>4.452261904093934</v>
      </c>
      <c r="W12">
        <v>61</v>
      </c>
      <c r="AF12">
        <v>3</v>
      </c>
      <c r="AG12">
        <v>61</v>
      </c>
    </row>
    <row r="13" spans="1:38" x14ac:dyDescent="0.25">
      <c r="A13">
        <v>5.9278834103307068</v>
      </c>
      <c r="B13">
        <v>4.1635191625698784</v>
      </c>
      <c r="D13" t="s">
        <v>57</v>
      </c>
      <c r="E13" s="9">
        <v>141045</v>
      </c>
      <c r="F13" t="s">
        <v>58</v>
      </c>
      <c r="G13" t="s">
        <v>59</v>
      </c>
      <c r="H13" t="s">
        <v>60</v>
      </c>
      <c r="I13" s="9">
        <v>2894914</v>
      </c>
      <c r="K13">
        <v>5.9278834103307068</v>
      </c>
      <c r="L13">
        <v>5.4334321847083293</v>
      </c>
      <c r="N13" t="s">
        <v>57</v>
      </c>
      <c r="O13" s="9">
        <v>823624</v>
      </c>
      <c r="P13" t="s">
        <v>58</v>
      </c>
      <c r="Q13" t="s">
        <v>80</v>
      </c>
      <c r="R13" t="s">
        <v>60</v>
      </c>
      <c r="S13" t="s">
        <v>81</v>
      </c>
      <c r="V13">
        <v>4.6462174200110669</v>
      </c>
      <c r="W13">
        <v>22</v>
      </c>
      <c r="AF13">
        <v>67</v>
      </c>
      <c r="AG13">
        <v>61</v>
      </c>
    </row>
    <row r="14" spans="1:38" x14ac:dyDescent="0.25">
      <c r="A14">
        <v>4.3673559210260189</v>
      </c>
      <c r="B14">
        <v>3.8964711004792774</v>
      </c>
      <c r="D14" t="s">
        <v>61</v>
      </c>
      <c r="E14" s="9">
        <v>141045</v>
      </c>
      <c r="F14" t="s">
        <v>58</v>
      </c>
      <c r="G14" t="s">
        <v>62</v>
      </c>
      <c r="K14">
        <v>4.3673559210260189</v>
      </c>
      <c r="L14">
        <v>4.2502979923398643</v>
      </c>
      <c r="N14" t="s">
        <v>61</v>
      </c>
      <c r="O14" s="9">
        <v>823624</v>
      </c>
      <c r="P14" t="s">
        <v>58</v>
      </c>
      <c r="Q14" t="s">
        <v>82</v>
      </c>
      <c r="V14">
        <v>2.7226339225338121</v>
      </c>
      <c r="W14">
        <v>10</v>
      </c>
      <c r="AF14">
        <v>43</v>
      </c>
      <c r="AG14">
        <v>65</v>
      </c>
    </row>
    <row r="15" spans="1:38" x14ac:dyDescent="0.25">
      <c r="A15">
        <v>5.5705429398818973</v>
      </c>
      <c r="B15">
        <v>4.9296028232604847</v>
      </c>
      <c r="D15" t="s">
        <v>63</v>
      </c>
      <c r="E15" t="s">
        <v>58</v>
      </c>
      <c r="F15" t="s">
        <v>64</v>
      </c>
      <c r="K15">
        <v>5.5705429398818973</v>
      </c>
      <c r="L15">
        <v>5.4167686136342832</v>
      </c>
      <c r="N15" t="s">
        <v>63</v>
      </c>
      <c r="O15" t="s">
        <v>58</v>
      </c>
      <c r="P15" t="s">
        <v>83</v>
      </c>
      <c r="V15">
        <v>4.9065720609521977</v>
      </c>
      <c r="W15">
        <v>23</v>
      </c>
      <c r="AF15">
        <v>99</v>
      </c>
      <c r="AG15">
        <v>65</v>
      </c>
    </row>
    <row r="16" spans="1:38" x14ac:dyDescent="0.25">
      <c r="A16">
        <v>4.2479732663618064</v>
      </c>
      <c r="B16">
        <v>4.452261904093934</v>
      </c>
      <c r="K16">
        <v>4.2479732663618064</v>
      </c>
      <c r="L16">
        <v>5.8412449367798116</v>
      </c>
      <c r="V16">
        <v>4.6748611407378116</v>
      </c>
      <c r="W16">
        <v>28</v>
      </c>
      <c r="AF16">
        <v>22</v>
      </c>
      <c r="AG16">
        <v>4</v>
      </c>
    </row>
    <row r="17" spans="1:32" x14ac:dyDescent="0.25">
      <c r="A17">
        <v>5.9508514588885468</v>
      </c>
      <c r="B17">
        <v>4.6462174200110669</v>
      </c>
      <c r="K17">
        <v>5.9508514588885468</v>
      </c>
      <c r="L17">
        <v>5.2308089810326877</v>
      </c>
      <c r="V17">
        <v>5.4653828514484184</v>
      </c>
      <c r="W17">
        <v>31</v>
      </c>
      <c r="AF17">
        <v>10</v>
      </c>
    </row>
    <row r="18" spans="1:32" x14ac:dyDescent="0.25">
      <c r="A18">
        <v>5.2988530764097064</v>
      </c>
      <c r="B18">
        <v>2.7226339225338121</v>
      </c>
      <c r="K18">
        <v>5.2988530764097064</v>
      </c>
      <c r="L18">
        <v>5.3914326717402865</v>
      </c>
      <c r="V18">
        <v>4.4785664955938431</v>
      </c>
      <c r="W18">
        <v>85</v>
      </c>
      <c r="AF18">
        <v>23</v>
      </c>
    </row>
    <row r="19" spans="1:32" x14ac:dyDescent="0.25">
      <c r="A19">
        <v>4.9781805169374138</v>
      </c>
      <c r="B19">
        <v>4.9065720609521977</v>
      </c>
      <c r="K19">
        <v>4.9781805169374138</v>
      </c>
      <c r="L19">
        <v>3.9459607035775686</v>
      </c>
      <c r="V19">
        <v>4.1635191625698784</v>
      </c>
      <c r="W19">
        <v>67</v>
      </c>
      <c r="AF19">
        <v>28</v>
      </c>
    </row>
    <row r="20" spans="1:32" x14ac:dyDescent="0.25">
      <c r="A20">
        <v>6.7693773260761381</v>
      </c>
      <c r="B20">
        <v>4.9632871560873273</v>
      </c>
      <c r="K20">
        <v>6.7693773260761381</v>
      </c>
      <c r="L20">
        <v>3.0755469613925306</v>
      </c>
      <c r="V20">
        <v>4.452261904093934</v>
      </c>
      <c r="W20">
        <v>61</v>
      </c>
      <c r="AF20">
        <v>31</v>
      </c>
    </row>
    <row r="21" spans="1:32" x14ac:dyDescent="0.25">
      <c r="A21">
        <v>5.7937903846908183</v>
      </c>
      <c r="B21">
        <v>4.6748611407378116</v>
      </c>
      <c r="K21">
        <v>5.7937903846908183</v>
      </c>
      <c r="L21">
        <v>4.9542425094393252</v>
      </c>
      <c r="V21">
        <v>4.6462174200110669</v>
      </c>
      <c r="W21">
        <v>22</v>
      </c>
      <c r="AF21">
        <v>85</v>
      </c>
    </row>
    <row r="22" spans="1:32" x14ac:dyDescent="0.25">
      <c r="A22">
        <v>6.5263392773898437</v>
      </c>
      <c r="B22">
        <v>5.4653828514484184</v>
      </c>
      <c r="K22">
        <v>6.5263392773898437</v>
      </c>
      <c r="L22">
        <v>6.3530606417810533</v>
      </c>
      <c r="V22">
        <v>2.7226339225338121</v>
      </c>
      <c r="W22">
        <v>10</v>
      </c>
      <c r="AF22">
        <v>63</v>
      </c>
    </row>
    <row r="23" spans="1:32" x14ac:dyDescent="0.25">
      <c r="A23">
        <v>5.653212513775344</v>
      </c>
      <c r="B23">
        <v>5.0453229787866576</v>
      </c>
      <c r="K23">
        <v>5.653212513775344</v>
      </c>
      <c r="L23">
        <v>5.3053449194806799</v>
      </c>
      <c r="V23">
        <v>3.6578204560156973</v>
      </c>
      <c r="W23">
        <v>83</v>
      </c>
      <c r="AF23">
        <v>67</v>
      </c>
    </row>
    <row r="24" spans="1:32" x14ac:dyDescent="0.25">
      <c r="A24">
        <v>4.5118833609788744</v>
      </c>
      <c r="B24">
        <v>4.4785664955938431</v>
      </c>
      <c r="K24">
        <v>4.5118833609788744</v>
      </c>
      <c r="L24">
        <v>4.86562505228882</v>
      </c>
      <c r="V24">
        <v>3.8512583487190755</v>
      </c>
      <c r="W24">
        <v>1</v>
      </c>
      <c r="AF24">
        <v>99</v>
      </c>
    </row>
    <row r="25" spans="1:32" x14ac:dyDescent="0.25">
      <c r="A25">
        <v>3.6232492903979003</v>
      </c>
      <c r="B25">
        <v>0</v>
      </c>
      <c r="K25">
        <v>3.6232492903979003</v>
      </c>
      <c r="L25">
        <v>5.7696165652920266</v>
      </c>
      <c r="V25">
        <v>2.8419848045901137</v>
      </c>
      <c r="W25">
        <v>21</v>
      </c>
      <c r="AF25">
        <v>22</v>
      </c>
    </row>
    <row r="26" spans="1:32" x14ac:dyDescent="0.25">
      <c r="A26">
        <v>5.9278834103307068</v>
      </c>
      <c r="B26">
        <v>4.1635191625698784</v>
      </c>
      <c r="K26">
        <v>5.9278834103307068</v>
      </c>
      <c r="L26">
        <v>5.4334321847083293</v>
      </c>
      <c r="V26">
        <v>2.8419848045901137</v>
      </c>
      <c r="W26">
        <v>21</v>
      </c>
      <c r="AF26">
        <v>10</v>
      </c>
    </row>
    <row r="27" spans="1:32" x14ac:dyDescent="0.25">
      <c r="A27">
        <v>5.5705429398818973</v>
      </c>
      <c r="B27">
        <v>4.9296028232604847</v>
      </c>
      <c r="K27">
        <v>5.5705429398818973</v>
      </c>
      <c r="L27">
        <v>5.4167686136342832</v>
      </c>
      <c r="V27">
        <v>2.7715874808812555</v>
      </c>
      <c r="W27">
        <v>23</v>
      </c>
      <c r="AF27">
        <v>83</v>
      </c>
    </row>
    <row r="28" spans="1:32" x14ac:dyDescent="0.25">
      <c r="A28">
        <v>4.2479732663618064</v>
      </c>
      <c r="B28">
        <v>4.452261904093934</v>
      </c>
      <c r="K28">
        <v>4.2479732663618064</v>
      </c>
      <c r="L28">
        <v>5.8412449367798116</v>
      </c>
      <c r="V28">
        <v>2.7715874808812555</v>
      </c>
      <c r="W28">
        <v>23</v>
      </c>
      <c r="AF28">
        <v>1</v>
      </c>
    </row>
    <row r="29" spans="1:32" x14ac:dyDescent="0.25">
      <c r="A29">
        <v>5.9508514588885468</v>
      </c>
      <c r="B29">
        <v>4.6462174200110669</v>
      </c>
      <c r="K29">
        <v>5.9508514588885468</v>
      </c>
      <c r="L29">
        <v>5.2308089810326877</v>
      </c>
      <c r="V29">
        <v>2.3263358609287512</v>
      </c>
      <c r="W29">
        <v>24</v>
      </c>
      <c r="AF29">
        <v>21</v>
      </c>
    </row>
    <row r="30" spans="1:32" x14ac:dyDescent="0.25">
      <c r="A30">
        <v>5.2988530764097064</v>
      </c>
      <c r="B30">
        <v>2.7226339225338121</v>
      </c>
      <c r="K30">
        <v>5.2988530764097064</v>
      </c>
      <c r="L30">
        <v>5.3914326717402865</v>
      </c>
      <c r="V30">
        <v>4.4880286854829441</v>
      </c>
      <c r="W30">
        <v>2</v>
      </c>
      <c r="AF30">
        <v>21</v>
      </c>
    </row>
    <row r="31" spans="1:32" x14ac:dyDescent="0.25">
      <c r="A31">
        <v>4.7831886910752575</v>
      </c>
      <c r="B31">
        <v>3.5704261783589728</v>
      </c>
      <c r="K31">
        <v>4.7831886910752575</v>
      </c>
      <c r="L31">
        <v>6.2996526203047916</v>
      </c>
      <c r="V31">
        <v>5.177608635879186</v>
      </c>
      <c r="W31">
        <v>21</v>
      </c>
      <c r="AF31">
        <v>23</v>
      </c>
    </row>
    <row r="32" spans="1:32" x14ac:dyDescent="0.25">
      <c r="A32">
        <v>5.7754713641350071</v>
      </c>
      <c r="B32">
        <v>3.6578204560156973</v>
      </c>
      <c r="K32">
        <v>5.7754713641350071</v>
      </c>
      <c r="L32">
        <v>6.4555563674228225</v>
      </c>
      <c r="V32">
        <v>5.177608635879186</v>
      </c>
      <c r="W32">
        <v>21</v>
      </c>
      <c r="AF32">
        <v>23</v>
      </c>
    </row>
    <row r="33" spans="1:32" x14ac:dyDescent="0.25">
      <c r="A33">
        <v>5.4313637641589869</v>
      </c>
      <c r="B33">
        <v>3.8512583487190755</v>
      </c>
      <c r="K33">
        <v>5.4313637641589869</v>
      </c>
      <c r="L33">
        <v>6.0017972950955105</v>
      </c>
      <c r="V33">
        <v>3.1972805581256192</v>
      </c>
      <c r="W33">
        <v>2</v>
      </c>
      <c r="AF33">
        <v>32</v>
      </c>
    </row>
    <row r="34" spans="1:32" x14ac:dyDescent="0.25">
      <c r="A34">
        <v>3.6989700043360187</v>
      </c>
      <c r="B34">
        <v>4.2552725051033065</v>
      </c>
      <c r="K34">
        <v>3.6989700043360187</v>
      </c>
      <c r="L34">
        <v>0.6020599913279624</v>
      </c>
      <c r="V34">
        <v>3.1972805581256192</v>
      </c>
      <c r="W34">
        <v>2</v>
      </c>
      <c r="AF34">
        <v>24</v>
      </c>
    </row>
    <row r="35" spans="1:32" x14ac:dyDescent="0.25">
      <c r="A35">
        <v>4.8353417278283422</v>
      </c>
      <c r="B35">
        <v>2.8419848045901137</v>
      </c>
      <c r="K35">
        <v>4.8353417278283422</v>
      </c>
      <c r="L35">
        <v>5.9688195130760997</v>
      </c>
      <c r="V35">
        <v>3.7307015442818452</v>
      </c>
      <c r="W35">
        <v>61</v>
      </c>
      <c r="AF35">
        <v>49</v>
      </c>
    </row>
    <row r="36" spans="1:32" x14ac:dyDescent="0.25">
      <c r="A36">
        <v>4.8353417278283422</v>
      </c>
      <c r="B36">
        <v>2.8419848045901137</v>
      </c>
      <c r="K36">
        <v>4.8353417278283422</v>
      </c>
      <c r="L36">
        <v>5.9688195130760997</v>
      </c>
      <c r="V36">
        <v>3.7307015442818452</v>
      </c>
      <c r="W36">
        <v>61</v>
      </c>
      <c r="AF36">
        <v>2</v>
      </c>
    </row>
    <row r="37" spans="1:32" x14ac:dyDescent="0.25">
      <c r="A37">
        <v>5.10210082486359</v>
      </c>
      <c r="B37">
        <v>5.0431146006008563</v>
      </c>
      <c r="K37">
        <v>4.5297254306108163</v>
      </c>
      <c r="L37">
        <v>6.0528447071053399</v>
      </c>
      <c r="V37">
        <v>5.6525886119890396</v>
      </c>
      <c r="W37">
        <v>65</v>
      </c>
      <c r="AF37">
        <v>2</v>
      </c>
    </row>
    <row r="38" spans="1:32" x14ac:dyDescent="0.25">
      <c r="A38">
        <v>5.10210082486359</v>
      </c>
      <c r="B38">
        <v>5.0431146006008563</v>
      </c>
      <c r="K38">
        <v>4.5297254306108163</v>
      </c>
      <c r="L38">
        <v>6.0528447071053399</v>
      </c>
      <c r="V38">
        <v>5.6525886119890396</v>
      </c>
      <c r="W38">
        <v>65</v>
      </c>
      <c r="AF38">
        <v>2</v>
      </c>
    </row>
    <row r="39" spans="1:32" x14ac:dyDescent="0.25">
      <c r="A39">
        <v>4.5297254306108163</v>
      </c>
      <c r="B39">
        <v>2.7715874808812555</v>
      </c>
      <c r="K39">
        <v>5.1102832394161606</v>
      </c>
      <c r="L39">
        <v>5.6252342297457494</v>
      </c>
      <c r="V39">
        <v>3.5177235948337358</v>
      </c>
      <c r="W39">
        <v>4</v>
      </c>
    </row>
    <row r="40" spans="1:32" x14ac:dyDescent="0.25">
      <c r="A40">
        <v>4.5297254306108163</v>
      </c>
      <c r="B40">
        <v>2.7715874808812555</v>
      </c>
      <c r="K40">
        <v>4.3037143086537109</v>
      </c>
      <c r="L40">
        <v>4.0805543389887715</v>
      </c>
    </row>
    <row r="41" spans="1:32" x14ac:dyDescent="0.25">
      <c r="A41">
        <v>5.1102832394161606</v>
      </c>
      <c r="B41">
        <v>0</v>
      </c>
      <c r="K41">
        <v>4.5789255894587679</v>
      </c>
      <c r="L41">
        <v>6.4677032404276291</v>
      </c>
    </row>
    <row r="42" spans="1:32" x14ac:dyDescent="0.25">
      <c r="A42">
        <v>4.3037143086537109</v>
      </c>
      <c r="B42">
        <v>2.3263358609287512</v>
      </c>
      <c r="K42">
        <v>4.8623758993895052</v>
      </c>
      <c r="L42">
        <v>5.5824963046287532</v>
      </c>
    </row>
    <row r="43" spans="1:32" x14ac:dyDescent="0.25">
      <c r="A43">
        <v>4.5789255894587679</v>
      </c>
      <c r="B43">
        <v>4.5725928210962863</v>
      </c>
      <c r="K43">
        <v>0</v>
      </c>
      <c r="L43">
        <v>5.5051499783199063</v>
      </c>
    </row>
    <row r="44" spans="1:32" x14ac:dyDescent="0.25">
      <c r="A44">
        <v>4.8623758993895052</v>
      </c>
      <c r="B44">
        <v>0</v>
      </c>
      <c r="K44">
        <v>4.1779114760940095</v>
      </c>
      <c r="L44">
        <v>4.5259384040734361</v>
      </c>
    </row>
    <row r="45" spans="1:32" x14ac:dyDescent="0.25">
      <c r="A45">
        <v>4.7633830642235964</v>
      </c>
      <c r="B45">
        <v>4.4387321628109433</v>
      </c>
      <c r="K45">
        <v>4.1779114760940095</v>
      </c>
      <c r="L45">
        <v>4.5259384040734361</v>
      </c>
    </row>
    <row r="46" spans="1:32" x14ac:dyDescent="0.25">
      <c r="A46">
        <v>0</v>
      </c>
      <c r="B46">
        <v>4.4880286854829441</v>
      </c>
      <c r="K46">
        <v>4.2848591767337636</v>
      </c>
      <c r="L46">
        <v>3.0269416279590295</v>
      </c>
    </row>
    <row r="47" spans="1:32" x14ac:dyDescent="0.25">
      <c r="A47">
        <v>4.1779114760940095</v>
      </c>
      <c r="B47">
        <v>5.177608635879186</v>
      </c>
      <c r="K47">
        <v>4.2848591767337636</v>
      </c>
      <c r="L47">
        <v>3.0269416279590295</v>
      </c>
    </row>
    <row r="48" spans="1:32" x14ac:dyDescent="0.25">
      <c r="A48">
        <v>4.1779114760940095</v>
      </c>
      <c r="B48">
        <v>5.177608635879186</v>
      </c>
      <c r="K48">
        <v>4.4376713047707286</v>
      </c>
      <c r="L48">
        <v>2.8027737252919755</v>
      </c>
    </row>
    <row r="49" spans="1:12" x14ac:dyDescent="0.25">
      <c r="A49">
        <v>4.2848591767337636</v>
      </c>
      <c r="B49">
        <v>3.1972805581256192</v>
      </c>
      <c r="K49">
        <v>4.4376713047707286</v>
      </c>
      <c r="L49">
        <v>2.8027737252919755</v>
      </c>
    </row>
    <row r="50" spans="1:12" x14ac:dyDescent="0.25">
      <c r="A50">
        <v>4.2848591767337636</v>
      </c>
      <c r="B50">
        <v>3.1972805581256192</v>
      </c>
      <c r="K50">
        <v>3.2808059283936668</v>
      </c>
      <c r="L50">
        <v>5.1317790093691871</v>
      </c>
    </row>
    <row r="51" spans="1:12" x14ac:dyDescent="0.25">
      <c r="A51">
        <v>4.4376713047707286</v>
      </c>
      <c r="B51">
        <v>5.9408809003034158</v>
      </c>
      <c r="K51">
        <v>3.2808059283936668</v>
      </c>
      <c r="L51">
        <v>5.1317790093691871</v>
      </c>
    </row>
    <row r="52" spans="1:12" x14ac:dyDescent="0.25">
      <c r="A52">
        <v>4.4376713047707286</v>
      </c>
      <c r="B52">
        <v>5.9408809003034158</v>
      </c>
      <c r="K52">
        <v>4.997582952095966</v>
      </c>
      <c r="L52">
        <v>6.0260427210051386</v>
      </c>
    </row>
    <row r="53" spans="1:12" x14ac:dyDescent="0.25">
      <c r="A53">
        <v>3.2808059283936668</v>
      </c>
      <c r="B53">
        <v>3.7307015442818452</v>
      </c>
      <c r="K53">
        <v>4.997582952095966</v>
      </c>
      <c r="L53">
        <v>6.0260427210051386</v>
      </c>
    </row>
    <row r="54" spans="1:12" x14ac:dyDescent="0.25">
      <c r="A54">
        <v>3.2808059283936668</v>
      </c>
      <c r="B54">
        <v>3.7307015442818452</v>
      </c>
      <c r="K54">
        <v>0</v>
      </c>
      <c r="L54">
        <v>4.9505936264050332</v>
      </c>
    </row>
    <row r="55" spans="1:12" x14ac:dyDescent="0.25">
      <c r="A55">
        <v>4.997582952095966</v>
      </c>
      <c r="B55">
        <v>5.6525886119890396</v>
      </c>
    </row>
    <row r="56" spans="1:12" x14ac:dyDescent="0.25">
      <c r="A56">
        <v>4.997582952095966</v>
      </c>
      <c r="B56">
        <v>5.6525886119890396</v>
      </c>
    </row>
    <row r="57" spans="1:12" x14ac:dyDescent="0.25">
      <c r="A57">
        <v>0</v>
      </c>
      <c r="B57">
        <v>3.5177235948337358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Y54"/>
  <sheetViews>
    <sheetView topLeftCell="J1" workbookViewId="0">
      <selection activeCell="X14" sqref="X14"/>
    </sheetView>
  </sheetViews>
  <sheetFormatPr defaultRowHeight="15" x14ac:dyDescent="0.25"/>
  <cols>
    <col min="24" max="24" width="16.28515625" bestFit="1" customWidth="1"/>
  </cols>
  <sheetData>
    <row r="1" spans="1:25" x14ac:dyDescent="0.25">
      <c r="A1" s="5" t="s">
        <v>1</v>
      </c>
      <c r="G1" s="12" t="s">
        <v>70</v>
      </c>
      <c r="M1" s="10" t="s">
        <v>65</v>
      </c>
      <c r="N1" s="12" t="s">
        <v>87</v>
      </c>
      <c r="T1" s="10" t="s">
        <v>66</v>
      </c>
      <c r="U1" s="12" t="s">
        <v>87</v>
      </c>
    </row>
    <row r="2" spans="1:25" x14ac:dyDescent="0.25">
      <c r="A2" s="5" t="s">
        <v>2</v>
      </c>
      <c r="G2" s="5" t="s">
        <v>2</v>
      </c>
      <c r="N2" s="5" t="s">
        <v>2</v>
      </c>
      <c r="U2" s="5" t="s">
        <v>2</v>
      </c>
    </row>
    <row r="3" spans="1:25" x14ac:dyDescent="0.25">
      <c r="A3" s="7" t="s">
        <v>4</v>
      </c>
      <c r="B3" t="s">
        <v>102</v>
      </c>
      <c r="G3" s="6" t="s">
        <v>3</v>
      </c>
      <c r="H3" t="s">
        <v>102</v>
      </c>
      <c r="N3" s="6" t="s">
        <v>3</v>
      </c>
      <c r="O3" t="s">
        <v>102</v>
      </c>
      <c r="U3" s="6" t="s">
        <v>3</v>
      </c>
      <c r="V3" t="s">
        <v>102</v>
      </c>
    </row>
    <row r="4" spans="1:25" x14ac:dyDescent="0.25">
      <c r="A4">
        <v>4.6748611407378116</v>
      </c>
      <c r="B4" t="b">
        <f>OR(A4&gt;E$8,A4&lt;E$7)</f>
        <v>0</v>
      </c>
      <c r="D4" t="s">
        <v>103</v>
      </c>
      <c r="E4" s="14">
        <f>_xlfn.QUARTILE.INC(A$4:A$54,1)</f>
        <v>3.0196326813578667</v>
      </c>
      <c r="G4">
        <v>28</v>
      </c>
      <c r="H4" t="b">
        <f>OR(G4&gt;K$8,G4&lt;K$7)</f>
        <v>0</v>
      </c>
      <c r="J4" t="s">
        <v>103</v>
      </c>
      <c r="K4" s="14">
        <f>_xlfn.QUARTILE.INC(G$4:G$54,1)</f>
        <v>21</v>
      </c>
      <c r="N4">
        <v>28</v>
      </c>
      <c r="O4" t="b">
        <f>OR(N4&gt;R$8,N4&lt;R$7)</f>
        <v>0</v>
      </c>
      <c r="Q4" t="s">
        <v>103</v>
      </c>
      <c r="R4" s="14">
        <f>_xlfn.QUARTILE.INC(N$4:N$42,1)</f>
        <v>22</v>
      </c>
      <c r="U4">
        <v>61</v>
      </c>
      <c r="V4" t="b">
        <f t="shared" ref="V4:V16" si="0">OR(U4&gt;Y$8,U4&lt;Y$7)</f>
        <v>0</v>
      </c>
      <c r="X4" t="s">
        <v>103</v>
      </c>
      <c r="Y4" s="14">
        <f>_xlfn.QUARTILE.INC(U$4:U$16,1)</f>
        <v>15</v>
      </c>
    </row>
    <row r="5" spans="1:25" x14ac:dyDescent="0.25">
      <c r="A5">
        <v>5.4653828514484184</v>
      </c>
      <c r="B5" t="b">
        <f t="shared" ref="B5:B54" si="1">OR(A5&gt;E$8,A5&lt;E$7)</f>
        <v>0</v>
      </c>
      <c r="D5" t="s">
        <v>104</v>
      </c>
      <c r="E5" s="14">
        <f>_xlfn.QUARTILE.INC(A$4:A$54,3)</f>
        <v>4.9180874421063407</v>
      </c>
      <c r="G5">
        <v>31</v>
      </c>
      <c r="H5" t="b">
        <f t="shared" ref="H5:H54" si="2">OR(G5&gt;K$8,G5&lt;K$7)</f>
        <v>0</v>
      </c>
      <c r="J5" t="s">
        <v>104</v>
      </c>
      <c r="K5" s="14">
        <f>_xlfn.QUARTILE.INC(G$4:G$54,3)</f>
        <v>66</v>
      </c>
      <c r="N5">
        <v>31</v>
      </c>
      <c r="O5" t="b">
        <f t="shared" ref="O5:O42" si="3">OR(N5&gt;R$8,N5&lt;R$7)</f>
        <v>0</v>
      </c>
      <c r="Q5" t="s">
        <v>104</v>
      </c>
      <c r="R5" s="14">
        <f>_xlfn.QUARTILE.INC(N$4:N$42,3)</f>
        <v>75</v>
      </c>
      <c r="U5">
        <v>61</v>
      </c>
      <c r="V5" t="b">
        <f t="shared" si="0"/>
        <v>0</v>
      </c>
      <c r="X5" t="s">
        <v>104</v>
      </c>
      <c r="Y5" s="14">
        <f>_xlfn.QUARTILE.INC(U$4:U$16,3)</f>
        <v>61</v>
      </c>
    </row>
    <row r="6" spans="1:25" x14ac:dyDescent="0.25">
      <c r="A6">
        <v>5.0453229787866576</v>
      </c>
      <c r="B6" t="b">
        <f t="shared" si="1"/>
        <v>0</v>
      </c>
      <c r="D6" t="s">
        <v>105</v>
      </c>
      <c r="E6">
        <f>E$5-E$4</f>
        <v>1.8984547607484741</v>
      </c>
      <c r="G6">
        <v>103</v>
      </c>
      <c r="H6" t="b">
        <f t="shared" si="2"/>
        <v>1</v>
      </c>
      <c r="J6" t="s">
        <v>105</v>
      </c>
      <c r="K6">
        <f>K$5-K$4</f>
        <v>45</v>
      </c>
      <c r="N6">
        <v>103</v>
      </c>
      <c r="O6" t="b">
        <f t="shared" si="3"/>
        <v>1</v>
      </c>
      <c r="Q6" t="s">
        <v>105</v>
      </c>
      <c r="R6">
        <f>R$5-R$4</f>
        <v>53</v>
      </c>
      <c r="U6">
        <v>122</v>
      </c>
      <c r="V6" t="b">
        <f t="shared" si="0"/>
        <v>1</v>
      </c>
      <c r="X6" t="s">
        <v>105</v>
      </c>
      <c r="Y6">
        <f>Y$5-Y$4</f>
        <v>46</v>
      </c>
    </row>
    <row r="7" spans="1:25" x14ac:dyDescent="0.25">
      <c r="A7">
        <v>4.6599162000698504</v>
      </c>
      <c r="B7" t="b">
        <f t="shared" si="1"/>
        <v>0</v>
      </c>
      <c r="D7" t="s">
        <v>106</v>
      </c>
      <c r="E7">
        <f>E$4-1.5*E$6</f>
        <v>0.17195054023515555</v>
      </c>
      <c r="G7">
        <v>51</v>
      </c>
      <c r="H7" t="b">
        <f t="shared" si="2"/>
        <v>0</v>
      </c>
      <c r="J7" t="s">
        <v>106</v>
      </c>
      <c r="K7">
        <f>K$4-1.5*K$6</f>
        <v>-46.5</v>
      </c>
      <c r="N7">
        <v>51</v>
      </c>
      <c r="O7" t="b">
        <f t="shared" si="3"/>
        <v>0</v>
      </c>
      <c r="Q7" t="s">
        <v>106</v>
      </c>
      <c r="R7">
        <f>R$4-1.5*R$6</f>
        <v>-57.5</v>
      </c>
      <c r="U7">
        <v>2</v>
      </c>
      <c r="V7" t="b">
        <f t="shared" si="0"/>
        <v>0</v>
      </c>
      <c r="X7" t="s">
        <v>106</v>
      </c>
      <c r="Y7">
        <f>Y$4-1.5*Y$6</f>
        <v>-54</v>
      </c>
    </row>
    <row r="8" spans="1:25" x14ac:dyDescent="0.25">
      <c r="A8">
        <v>3.3159703454569178</v>
      </c>
      <c r="B8" t="b">
        <f t="shared" si="1"/>
        <v>0</v>
      </c>
      <c r="D8" t="s">
        <v>107</v>
      </c>
      <c r="E8">
        <f>E$4+1.5*E$6</f>
        <v>5.8673148224805782</v>
      </c>
      <c r="G8">
        <v>23</v>
      </c>
      <c r="H8" t="b">
        <f t="shared" si="2"/>
        <v>0</v>
      </c>
      <c r="J8" t="s">
        <v>107</v>
      </c>
      <c r="K8">
        <f>K$4+1.5*K$6</f>
        <v>88.5</v>
      </c>
      <c r="N8">
        <v>23</v>
      </c>
      <c r="O8" t="b">
        <f t="shared" si="3"/>
        <v>0</v>
      </c>
      <c r="Q8" t="s">
        <v>107</v>
      </c>
      <c r="R8">
        <f>R$4+1.5*R$6</f>
        <v>101.5</v>
      </c>
      <c r="U8">
        <v>21</v>
      </c>
      <c r="V8" t="b">
        <f t="shared" si="0"/>
        <v>0</v>
      </c>
      <c r="X8" t="s">
        <v>107</v>
      </c>
      <c r="Y8">
        <f>Y$4+1.5*Y$6</f>
        <v>84</v>
      </c>
    </row>
    <row r="9" spans="1:25" x14ac:dyDescent="0.25">
      <c r="A9">
        <v>4.4785664955938431</v>
      </c>
      <c r="B9" t="b">
        <f t="shared" si="1"/>
        <v>0</v>
      </c>
      <c r="G9">
        <v>85</v>
      </c>
      <c r="H9" t="b">
        <f t="shared" si="2"/>
        <v>0</v>
      </c>
      <c r="N9">
        <v>85</v>
      </c>
      <c r="O9" t="b">
        <f t="shared" si="3"/>
        <v>0</v>
      </c>
      <c r="U9">
        <v>21</v>
      </c>
      <c r="V9" t="b">
        <f t="shared" si="0"/>
        <v>0</v>
      </c>
    </row>
    <row r="10" spans="1:25" x14ac:dyDescent="0.25">
      <c r="A10">
        <v>0</v>
      </c>
      <c r="B10" t="b">
        <f t="shared" si="1"/>
        <v>1</v>
      </c>
      <c r="G10">
        <v>63</v>
      </c>
      <c r="H10" t="b">
        <f t="shared" si="2"/>
        <v>0</v>
      </c>
      <c r="N10">
        <v>63</v>
      </c>
      <c r="O10" t="b">
        <f t="shared" si="3"/>
        <v>0</v>
      </c>
      <c r="U10">
        <v>15</v>
      </c>
      <c r="V10" t="b">
        <f t="shared" si="0"/>
        <v>0</v>
      </c>
    </row>
    <row r="11" spans="1:25" x14ac:dyDescent="0.25">
      <c r="A11">
        <v>2.6711728427150834</v>
      </c>
      <c r="B11" t="b">
        <f t="shared" si="1"/>
        <v>0</v>
      </c>
      <c r="G11">
        <v>39</v>
      </c>
      <c r="H11" t="b">
        <f t="shared" si="2"/>
        <v>0</v>
      </c>
      <c r="N11">
        <v>39</v>
      </c>
      <c r="O11" t="b">
        <f t="shared" si="3"/>
        <v>0</v>
      </c>
      <c r="U11">
        <v>15</v>
      </c>
      <c r="V11" t="b">
        <f t="shared" si="0"/>
        <v>0</v>
      </c>
    </row>
    <row r="12" spans="1:25" x14ac:dyDescent="0.25">
      <c r="A12">
        <v>0</v>
      </c>
      <c r="B12" t="b">
        <f t="shared" si="1"/>
        <v>1</v>
      </c>
      <c r="G12">
        <v>3</v>
      </c>
      <c r="H12" t="b">
        <f t="shared" si="2"/>
        <v>0</v>
      </c>
      <c r="N12">
        <v>3</v>
      </c>
      <c r="O12" t="b">
        <f t="shared" si="3"/>
        <v>0</v>
      </c>
      <c r="U12">
        <v>61</v>
      </c>
      <c r="V12" t="b">
        <f t="shared" si="0"/>
        <v>0</v>
      </c>
    </row>
    <row r="13" spans="1:25" x14ac:dyDescent="0.25">
      <c r="A13">
        <v>4.1635191625698784</v>
      </c>
      <c r="B13" t="b">
        <f t="shared" si="1"/>
        <v>0</v>
      </c>
      <c r="G13">
        <v>67</v>
      </c>
      <c r="H13" t="b">
        <f t="shared" si="2"/>
        <v>0</v>
      </c>
      <c r="N13">
        <v>67</v>
      </c>
      <c r="O13" t="b">
        <f t="shared" si="3"/>
        <v>0</v>
      </c>
      <c r="U13">
        <v>61</v>
      </c>
      <c r="V13" t="b">
        <f t="shared" si="0"/>
        <v>0</v>
      </c>
    </row>
    <row r="14" spans="1:25" x14ac:dyDescent="0.25">
      <c r="A14">
        <v>3.8964711004792774</v>
      </c>
      <c r="B14" t="b">
        <f t="shared" si="1"/>
        <v>0</v>
      </c>
      <c r="G14">
        <v>43</v>
      </c>
      <c r="H14" t="b">
        <f t="shared" si="2"/>
        <v>0</v>
      </c>
      <c r="N14">
        <v>43</v>
      </c>
      <c r="O14" t="b">
        <f t="shared" si="3"/>
        <v>0</v>
      </c>
      <c r="U14">
        <v>65</v>
      </c>
      <c r="V14" t="b">
        <f t="shared" si="0"/>
        <v>0</v>
      </c>
    </row>
    <row r="15" spans="1:25" x14ac:dyDescent="0.25">
      <c r="A15">
        <v>4.9296028232604847</v>
      </c>
      <c r="B15" t="b">
        <f t="shared" si="1"/>
        <v>0</v>
      </c>
      <c r="G15">
        <v>99</v>
      </c>
      <c r="H15" t="b">
        <f t="shared" si="2"/>
        <v>1</v>
      </c>
      <c r="N15">
        <v>99</v>
      </c>
      <c r="O15" t="b">
        <f t="shared" si="3"/>
        <v>0</v>
      </c>
      <c r="U15">
        <v>65</v>
      </c>
      <c r="V15" t="b">
        <f t="shared" si="0"/>
        <v>0</v>
      </c>
    </row>
    <row r="16" spans="1:25" x14ac:dyDescent="0.25">
      <c r="A16">
        <v>4.452261904093934</v>
      </c>
      <c r="B16" t="b">
        <f t="shared" si="1"/>
        <v>0</v>
      </c>
      <c r="G16">
        <v>61</v>
      </c>
      <c r="H16" t="b">
        <f t="shared" si="2"/>
        <v>0</v>
      </c>
      <c r="N16">
        <v>22</v>
      </c>
      <c r="O16" t="b">
        <f t="shared" si="3"/>
        <v>0</v>
      </c>
      <c r="U16">
        <v>4</v>
      </c>
      <c r="V16" t="b">
        <f t="shared" si="0"/>
        <v>0</v>
      </c>
    </row>
    <row r="17" spans="1:15" x14ac:dyDescent="0.25">
      <c r="A17">
        <v>4.6462174200110669</v>
      </c>
      <c r="B17" t="b">
        <f t="shared" si="1"/>
        <v>0</v>
      </c>
      <c r="G17">
        <v>22</v>
      </c>
      <c r="H17" t="b">
        <f t="shared" si="2"/>
        <v>0</v>
      </c>
      <c r="N17">
        <v>10</v>
      </c>
      <c r="O17" t="b">
        <f t="shared" si="3"/>
        <v>0</v>
      </c>
    </row>
    <row r="18" spans="1:15" x14ac:dyDescent="0.25">
      <c r="A18">
        <v>2.7226339225338121</v>
      </c>
      <c r="B18" t="b">
        <f t="shared" si="1"/>
        <v>0</v>
      </c>
      <c r="G18">
        <v>10</v>
      </c>
      <c r="H18" t="b">
        <f t="shared" si="2"/>
        <v>0</v>
      </c>
      <c r="N18">
        <v>23</v>
      </c>
      <c r="O18" t="b">
        <f t="shared" si="3"/>
        <v>0</v>
      </c>
    </row>
    <row r="19" spans="1:15" x14ac:dyDescent="0.25">
      <c r="A19">
        <v>4.9065720609521977</v>
      </c>
      <c r="B19" t="b">
        <f t="shared" si="1"/>
        <v>0</v>
      </c>
      <c r="G19">
        <v>23</v>
      </c>
      <c r="H19" t="b">
        <f t="shared" si="2"/>
        <v>0</v>
      </c>
      <c r="N19">
        <v>213</v>
      </c>
      <c r="O19" t="b">
        <f t="shared" si="3"/>
        <v>1</v>
      </c>
    </row>
    <row r="20" spans="1:15" x14ac:dyDescent="0.25">
      <c r="A20">
        <v>4.9632871560873273</v>
      </c>
      <c r="B20" t="b">
        <f t="shared" si="1"/>
        <v>0</v>
      </c>
      <c r="G20">
        <v>213</v>
      </c>
      <c r="H20" t="b">
        <f t="shared" si="2"/>
        <v>1</v>
      </c>
      <c r="N20">
        <v>28</v>
      </c>
      <c r="O20" t="b">
        <f t="shared" si="3"/>
        <v>0</v>
      </c>
    </row>
    <row r="21" spans="1:15" x14ac:dyDescent="0.25">
      <c r="A21">
        <v>4.6748611407378116</v>
      </c>
      <c r="B21" t="b">
        <f t="shared" si="1"/>
        <v>0</v>
      </c>
      <c r="G21">
        <v>28</v>
      </c>
      <c r="H21" t="b">
        <f t="shared" si="2"/>
        <v>0</v>
      </c>
      <c r="N21">
        <v>31</v>
      </c>
      <c r="O21" t="b">
        <f t="shared" si="3"/>
        <v>0</v>
      </c>
    </row>
    <row r="22" spans="1:15" x14ac:dyDescent="0.25">
      <c r="A22">
        <v>5.4653828514484184</v>
      </c>
      <c r="B22" t="b">
        <f t="shared" si="1"/>
        <v>0</v>
      </c>
      <c r="G22">
        <v>31</v>
      </c>
      <c r="H22" t="b">
        <f t="shared" si="2"/>
        <v>0</v>
      </c>
      <c r="N22">
        <v>103</v>
      </c>
      <c r="O22" t="b">
        <f t="shared" si="3"/>
        <v>1</v>
      </c>
    </row>
    <row r="23" spans="1:15" x14ac:dyDescent="0.25">
      <c r="A23">
        <v>5.0453229787866576</v>
      </c>
      <c r="B23" t="b">
        <f t="shared" si="1"/>
        <v>0</v>
      </c>
      <c r="G23">
        <v>103</v>
      </c>
      <c r="H23" t="b">
        <f t="shared" si="2"/>
        <v>1</v>
      </c>
      <c r="N23">
        <v>85</v>
      </c>
      <c r="O23" t="b">
        <f t="shared" si="3"/>
        <v>0</v>
      </c>
    </row>
    <row r="24" spans="1:15" x14ac:dyDescent="0.25">
      <c r="A24">
        <v>4.4785664955938431</v>
      </c>
      <c r="B24" t="b">
        <f t="shared" si="1"/>
        <v>0</v>
      </c>
      <c r="G24">
        <v>85</v>
      </c>
      <c r="H24" t="b">
        <f t="shared" si="2"/>
        <v>0</v>
      </c>
      <c r="N24">
        <v>63</v>
      </c>
      <c r="O24" t="b">
        <f t="shared" si="3"/>
        <v>0</v>
      </c>
    </row>
    <row r="25" spans="1:15" x14ac:dyDescent="0.25">
      <c r="A25">
        <v>0</v>
      </c>
      <c r="B25" t="b">
        <f t="shared" si="1"/>
        <v>1</v>
      </c>
      <c r="G25">
        <v>63</v>
      </c>
      <c r="H25" t="b">
        <f t="shared" si="2"/>
        <v>0</v>
      </c>
      <c r="N25">
        <v>67</v>
      </c>
      <c r="O25" t="b">
        <f t="shared" si="3"/>
        <v>0</v>
      </c>
    </row>
    <row r="26" spans="1:15" x14ac:dyDescent="0.25">
      <c r="A26">
        <v>4.1635191625698784</v>
      </c>
      <c r="B26" t="b">
        <f t="shared" si="1"/>
        <v>0</v>
      </c>
      <c r="G26">
        <v>67</v>
      </c>
      <c r="H26" t="b">
        <f t="shared" si="2"/>
        <v>0</v>
      </c>
      <c r="N26">
        <v>99</v>
      </c>
      <c r="O26" t="b">
        <f t="shared" si="3"/>
        <v>0</v>
      </c>
    </row>
    <row r="27" spans="1:15" x14ac:dyDescent="0.25">
      <c r="A27">
        <v>4.9296028232604847</v>
      </c>
      <c r="B27" t="b">
        <f t="shared" si="1"/>
        <v>0</v>
      </c>
      <c r="G27">
        <v>99</v>
      </c>
      <c r="H27" t="b">
        <f t="shared" si="2"/>
        <v>1</v>
      </c>
      <c r="N27">
        <v>22</v>
      </c>
      <c r="O27" t="b">
        <f t="shared" si="3"/>
        <v>0</v>
      </c>
    </row>
    <row r="28" spans="1:15" x14ac:dyDescent="0.25">
      <c r="A28">
        <v>4.452261904093934</v>
      </c>
      <c r="B28" t="b">
        <f t="shared" si="1"/>
        <v>0</v>
      </c>
      <c r="G28">
        <v>61</v>
      </c>
      <c r="H28" t="b">
        <f t="shared" si="2"/>
        <v>0</v>
      </c>
      <c r="N28">
        <v>10</v>
      </c>
      <c r="O28" t="b">
        <f t="shared" si="3"/>
        <v>0</v>
      </c>
    </row>
    <row r="29" spans="1:15" x14ac:dyDescent="0.25">
      <c r="A29">
        <v>4.6462174200110669</v>
      </c>
      <c r="B29" t="b">
        <f t="shared" si="1"/>
        <v>0</v>
      </c>
      <c r="G29">
        <v>22</v>
      </c>
      <c r="H29" t="b">
        <f t="shared" si="2"/>
        <v>0</v>
      </c>
      <c r="N29">
        <v>397</v>
      </c>
      <c r="O29" t="b">
        <f t="shared" si="3"/>
        <v>1</v>
      </c>
    </row>
    <row r="30" spans="1:15" x14ac:dyDescent="0.25">
      <c r="A30">
        <v>2.7226339225338121</v>
      </c>
      <c r="B30" t="b">
        <f t="shared" si="1"/>
        <v>0</v>
      </c>
      <c r="G30">
        <v>10</v>
      </c>
      <c r="H30" t="b">
        <f t="shared" si="2"/>
        <v>0</v>
      </c>
      <c r="N30">
        <v>83</v>
      </c>
      <c r="O30" t="b">
        <f t="shared" si="3"/>
        <v>0</v>
      </c>
    </row>
    <row r="31" spans="1:15" x14ac:dyDescent="0.25">
      <c r="A31">
        <v>3.5704261783589728</v>
      </c>
      <c r="B31" t="b">
        <f t="shared" si="1"/>
        <v>0</v>
      </c>
      <c r="G31">
        <v>397</v>
      </c>
      <c r="H31" t="b">
        <f t="shared" si="2"/>
        <v>1</v>
      </c>
      <c r="N31">
        <v>1</v>
      </c>
      <c r="O31" t="b">
        <f t="shared" si="3"/>
        <v>0</v>
      </c>
    </row>
    <row r="32" spans="1:15" x14ac:dyDescent="0.25">
      <c r="A32">
        <v>3.6578204560156973</v>
      </c>
      <c r="B32" t="b">
        <f t="shared" si="1"/>
        <v>0</v>
      </c>
      <c r="G32">
        <v>83</v>
      </c>
      <c r="H32" t="b">
        <f t="shared" si="2"/>
        <v>0</v>
      </c>
      <c r="N32">
        <v>21</v>
      </c>
      <c r="O32" t="b">
        <f t="shared" si="3"/>
        <v>0</v>
      </c>
    </row>
    <row r="33" spans="1:15" x14ac:dyDescent="0.25">
      <c r="A33">
        <v>3.8512583487190755</v>
      </c>
      <c r="B33" t="b">
        <f t="shared" si="1"/>
        <v>0</v>
      </c>
      <c r="G33">
        <v>1</v>
      </c>
      <c r="H33" t="b">
        <f t="shared" si="2"/>
        <v>0</v>
      </c>
      <c r="N33">
        <v>21</v>
      </c>
      <c r="O33" t="b">
        <f t="shared" si="3"/>
        <v>0</v>
      </c>
    </row>
    <row r="34" spans="1:15" x14ac:dyDescent="0.25">
      <c r="A34">
        <v>4.2552725051033065</v>
      </c>
      <c r="B34" t="b">
        <f t="shared" si="1"/>
        <v>0</v>
      </c>
      <c r="G34">
        <v>122</v>
      </c>
      <c r="H34" t="b">
        <f t="shared" si="2"/>
        <v>1</v>
      </c>
      <c r="N34">
        <v>23</v>
      </c>
      <c r="O34" t="b">
        <f t="shared" si="3"/>
        <v>0</v>
      </c>
    </row>
    <row r="35" spans="1:15" x14ac:dyDescent="0.25">
      <c r="A35">
        <v>2.8419848045901137</v>
      </c>
      <c r="B35" t="b">
        <f t="shared" si="1"/>
        <v>0</v>
      </c>
      <c r="G35">
        <v>21</v>
      </c>
      <c r="H35" t="b">
        <f t="shared" si="2"/>
        <v>0</v>
      </c>
      <c r="N35">
        <v>23</v>
      </c>
      <c r="O35" t="b">
        <f t="shared" si="3"/>
        <v>0</v>
      </c>
    </row>
    <row r="36" spans="1:15" x14ac:dyDescent="0.25">
      <c r="A36">
        <v>2.8419848045901137</v>
      </c>
      <c r="B36" t="b">
        <f t="shared" si="1"/>
        <v>0</v>
      </c>
      <c r="G36">
        <v>21</v>
      </c>
      <c r="H36" t="b">
        <f t="shared" si="2"/>
        <v>0</v>
      </c>
      <c r="N36">
        <v>32</v>
      </c>
      <c r="O36" t="b">
        <f t="shared" si="3"/>
        <v>0</v>
      </c>
    </row>
    <row r="37" spans="1:15" x14ac:dyDescent="0.25">
      <c r="A37">
        <v>2.7715874808812555</v>
      </c>
      <c r="B37" t="b">
        <f t="shared" si="1"/>
        <v>0</v>
      </c>
      <c r="G37">
        <v>23</v>
      </c>
      <c r="H37" t="b">
        <f t="shared" si="2"/>
        <v>0</v>
      </c>
      <c r="N37">
        <v>24</v>
      </c>
      <c r="O37" t="b">
        <f t="shared" si="3"/>
        <v>0</v>
      </c>
    </row>
    <row r="38" spans="1:15" x14ac:dyDescent="0.25">
      <c r="A38">
        <v>2.7715874808812555</v>
      </c>
      <c r="B38" t="b">
        <f t="shared" si="1"/>
        <v>0</v>
      </c>
      <c r="G38">
        <v>23</v>
      </c>
      <c r="H38" t="b">
        <f t="shared" si="2"/>
        <v>0</v>
      </c>
      <c r="N38">
        <v>126</v>
      </c>
      <c r="O38" t="b">
        <f t="shared" si="3"/>
        <v>1</v>
      </c>
    </row>
    <row r="39" spans="1:15" x14ac:dyDescent="0.25">
      <c r="A39">
        <v>0</v>
      </c>
      <c r="B39" t="b">
        <f t="shared" si="1"/>
        <v>1</v>
      </c>
      <c r="G39">
        <v>32</v>
      </c>
      <c r="H39" t="b">
        <f t="shared" si="2"/>
        <v>0</v>
      </c>
      <c r="N39">
        <v>49</v>
      </c>
      <c r="O39" t="b">
        <f t="shared" si="3"/>
        <v>0</v>
      </c>
    </row>
    <row r="40" spans="1:15" x14ac:dyDescent="0.25">
      <c r="A40">
        <v>2.3263358609287512</v>
      </c>
      <c r="B40" t="b">
        <f t="shared" si="1"/>
        <v>0</v>
      </c>
      <c r="G40">
        <v>24</v>
      </c>
      <c r="H40" t="b">
        <f t="shared" si="2"/>
        <v>0</v>
      </c>
      <c r="N40">
        <v>2</v>
      </c>
      <c r="O40" t="b">
        <f t="shared" si="3"/>
        <v>0</v>
      </c>
    </row>
    <row r="41" spans="1:15" x14ac:dyDescent="0.25">
      <c r="A41">
        <v>4.5725928210962863</v>
      </c>
      <c r="B41" t="b">
        <f t="shared" si="1"/>
        <v>0</v>
      </c>
      <c r="G41">
        <v>126</v>
      </c>
      <c r="H41" t="b">
        <f t="shared" si="2"/>
        <v>1</v>
      </c>
      <c r="N41">
        <v>2</v>
      </c>
      <c r="O41" t="b">
        <f t="shared" si="3"/>
        <v>0</v>
      </c>
    </row>
    <row r="42" spans="1:15" x14ac:dyDescent="0.25">
      <c r="A42">
        <v>0</v>
      </c>
      <c r="B42" t="b">
        <f t="shared" si="1"/>
        <v>1</v>
      </c>
      <c r="G42">
        <v>49</v>
      </c>
      <c r="H42" t="b">
        <f t="shared" si="2"/>
        <v>0</v>
      </c>
      <c r="N42">
        <v>2</v>
      </c>
      <c r="O42" t="b">
        <f t="shared" si="3"/>
        <v>0</v>
      </c>
    </row>
    <row r="43" spans="1:15" x14ac:dyDescent="0.25">
      <c r="A43">
        <v>4.4880286854829441</v>
      </c>
      <c r="B43" t="b">
        <f t="shared" si="1"/>
        <v>0</v>
      </c>
      <c r="G43">
        <v>2</v>
      </c>
      <c r="H43" t="b">
        <f t="shared" si="2"/>
        <v>0</v>
      </c>
    </row>
    <row r="44" spans="1:15" x14ac:dyDescent="0.25">
      <c r="A44">
        <v>5.177608635879186</v>
      </c>
      <c r="B44" t="b">
        <f t="shared" si="1"/>
        <v>0</v>
      </c>
      <c r="G44">
        <v>21</v>
      </c>
      <c r="H44" t="b">
        <f t="shared" si="2"/>
        <v>0</v>
      </c>
    </row>
    <row r="45" spans="1:15" x14ac:dyDescent="0.25">
      <c r="A45">
        <v>5.177608635879186</v>
      </c>
      <c r="B45" t="b">
        <f t="shared" si="1"/>
        <v>0</v>
      </c>
      <c r="G45">
        <v>21</v>
      </c>
      <c r="H45" t="b">
        <f t="shared" si="2"/>
        <v>0</v>
      </c>
    </row>
    <row r="46" spans="1:15" x14ac:dyDescent="0.25">
      <c r="A46">
        <v>3.1972805581256192</v>
      </c>
      <c r="B46" t="b">
        <f t="shared" si="1"/>
        <v>0</v>
      </c>
      <c r="G46">
        <v>2</v>
      </c>
      <c r="H46" t="b">
        <f t="shared" si="2"/>
        <v>0</v>
      </c>
    </row>
    <row r="47" spans="1:15" x14ac:dyDescent="0.25">
      <c r="A47">
        <v>3.1972805581256192</v>
      </c>
      <c r="B47" t="b">
        <f t="shared" si="1"/>
        <v>0</v>
      </c>
      <c r="G47">
        <v>2</v>
      </c>
      <c r="H47" t="b">
        <f t="shared" si="2"/>
        <v>0</v>
      </c>
    </row>
    <row r="48" spans="1:15" x14ac:dyDescent="0.25">
      <c r="A48">
        <v>5.9408809003034158</v>
      </c>
      <c r="B48" t="b">
        <f t="shared" si="1"/>
        <v>1</v>
      </c>
      <c r="G48">
        <v>15</v>
      </c>
      <c r="H48" t="b">
        <f t="shared" si="2"/>
        <v>0</v>
      </c>
    </row>
    <row r="49" spans="1:8" x14ac:dyDescent="0.25">
      <c r="A49">
        <v>5.9408809003034158</v>
      </c>
      <c r="B49" t="b">
        <f t="shared" si="1"/>
        <v>1</v>
      </c>
      <c r="G49">
        <v>15</v>
      </c>
      <c r="H49" t="b">
        <f t="shared" si="2"/>
        <v>0</v>
      </c>
    </row>
    <row r="50" spans="1:8" x14ac:dyDescent="0.25">
      <c r="A50">
        <v>3.7307015442818452</v>
      </c>
      <c r="B50" t="b">
        <f t="shared" si="1"/>
        <v>0</v>
      </c>
      <c r="G50">
        <v>61</v>
      </c>
      <c r="H50" t="b">
        <f t="shared" si="2"/>
        <v>0</v>
      </c>
    </row>
    <row r="51" spans="1:8" x14ac:dyDescent="0.25">
      <c r="A51">
        <v>3.7307015442818452</v>
      </c>
      <c r="B51" t="b">
        <f t="shared" si="1"/>
        <v>0</v>
      </c>
      <c r="G51">
        <v>61</v>
      </c>
      <c r="H51" t="b">
        <f t="shared" si="2"/>
        <v>0</v>
      </c>
    </row>
    <row r="52" spans="1:8" x14ac:dyDescent="0.25">
      <c r="A52">
        <v>5.6525886119890396</v>
      </c>
      <c r="B52" t="b">
        <f t="shared" si="1"/>
        <v>0</v>
      </c>
      <c r="G52">
        <v>65</v>
      </c>
      <c r="H52" t="b">
        <f t="shared" si="2"/>
        <v>0</v>
      </c>
    </row>
    <row r="53" spans="1:8" x14ac:dyDescent="0.25">
      <c r="A53">
        <v>5.6525886119890396</v>
      </c>
      <c r="B53" t="b">
        <f t="shared" si="1"/>
        <v>0</v>
      </c>
      <c r="G53">
        <v>65</v>
      </c>
      <c r="H53" t="b">
        <f t="shared" si="2"/>
        <v>0</v>
      </c>
    </row>
    <row r="54" spans="1:8" x14ac:dyDescent="0.25">
      <c r="A54">
        <v>3.5177235948337358</v>
      </c>
      <c r="B54" t="b">
        <f t="shared" si="1"/>
        <v>0</v>
      </c>
      <c r="G54">
        <v>4</v>
      </c>
      <c r="H54" t="b">
        <f t="shared" si="2"/>
        <v>0</v>
      </c>
    </row>
  </sheetData>
  <autoFilter ref="A3:Y5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2 e 4 1 e 9 6 - 9 a 7 e - 4 a 3 a - 8 9 d d - 5 6 1 4 4 f 9 1 e 9 e 2 "   s q m i d = " d b e 0 8 b f 8 - c 2 1 8 - 4 6 4 3 - a f 5 6 - 7 f 2 8 a a c 3 3 4 5 b "   x m l n s = " h t t p : / / s c h e m a s . m i c r o s o f t . c o m / D a t a M a s h u p " > A A A A A F w J A A B Q S w M E F A A C A A g A j H S N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j H S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0 j V a U C W 3 J U A Y A A B k i A A A T A B w A R m 9 y b X V s Y X M v U 2 V j d G l v b j E u b S C i G A A o o B Q A A A A A A A A A A A A A A A A A A A A A A A A A A A D t W N 1 u G 0 U U v o + U d x h t h W S L r Z v 9 s Q s q p S p J K g K l o D i i F 5 G F t v a U W K x 3 o / U G W k V B a V o V p B Q B V Q W V g P 7 R B 3 D T W n X r N n m F 2 V f g S T g z X q 9 3 v W e z u 3 a 4 I r l x 5 s z O n O 8 7 M + d v 2 r T u N m 2 L V A e / y p n Z m d m Z 9 p r h 0 A Z h 9 1 i H v W V v v V 3 W J W e J S d 3 Z G Q J / 7 L 5 3 w 9 t h + 9 4 P M N t j r 2 F u T v a n H n o 3 v R 3 v D o g W r 9 W p W Z r f c B x q u Z d t 5 5 s r t v 1 N o b i 5 e s l o 0 b P S 8 E u p t r U 6 b 1 s u f F R b H Q p r m + M 6 t o Y K n g K m V 6 w f K A h 2 v t A 0 a c n f q V 0 Y 7 l S U i b V h m j J x n Q 1 a 9 D c 5 I b H H M L n N 9 t l r 1 i P e D c I O Y N R j b 1 g X 1 H V 9 0 m + I d w u E f e + O / / E b X Q K 9 K 8 Y V 0 F S l J p h s 2 f 4 O d P m Y Z E K N + h q x b J e s 0 G t u q e o a j t u + 3 H T X C o J 0 T S b S 9 1 J x a h Q o i C k 4 + b g L q 5 8 2 r U Y N N p f E 7 h G k j 4 D i S 7 b H u r D o r T D t L n t F v J 9 Y H 7 Y W K r w d s m C 4 x g j c 4 r V 1 w 2 q I / + d t c 6 N l T Y 4 R I E p i c 5 l s i j 1 A 2 G f P A M 1 t h c 9 F R W p c p M V F e l x U j o s q c d H p u O i 9 u O j 9 u E i Z Q 2 Q I f g U h o C A M F I S C g n B Q E B I K w k J B a C g I D x X h o W L n g P B Q E R 4 q w k N F e K g I D x X h o S I 8 V I S H h v D Q E B 4 a d q E Q H h r C Q 0 N 4 a A g P D e G h I T w 0 h I e O 8 N A R H j r C Q 8 c 8 A + G h I z x 0 h I e O 8 N A R H j r C o 4 z w K C M 8 y g i P M s K j j L k 4 w q O M 8 C g j P M o I j z L C o 4 L w q C A 8 K g i P C s K j o k t b x 4 H v O P A d B 7 7 j w P e / C 3 y h G v Q h z O x 5 u 9 6 P Q a X Y J V C U d t h z s Q Q m e V m p j C r Q L x y 7 Z b v 0 Y 2 o 0 q C N K 5 O x l r E x W / e X n T b N a N 0 z D a Z / l T U Q t h O i e t + 3 d B P U 9 Q A L / v I D d + y F w 3 o 0 h G + + 2 t 6 u M 1 + 2 D q l j g y k p N h i x w c I o d C F s 9 Z f f Z g 4 H V 2 D 2 d D P / g S 1 h z E p b s y 3 z 8 j v j k L v t r O C 1 q 6 j 1 o v c L G / X u E 3 t v l d f l N j j 6 g M S z a k 3 q P n J Y I t U o X m 2 2 3 t N R e b K 2 7 1 w t i s E x b 9 r f 0 M 8 O t r z W t r 5 d c 2 m o X l m n d d h q l C 0 1 q N r 4 0 z A 3 a L n x V 5 E l R G j R 4 W 8 W g W 2 G / g N o O n C b v K F 6 C t g D y i m N Y 7 a u 2 0 w p Z P i t v e X N z Z H H R 3 q 0 4 z R b 0 l d f X K X F h v B W 2 5 g M g u s 3 V B x 0 0 3 L I d E L z m m 4 Z u Q g x S D H 0 O x e w J r H w G Z H r e b d Z J a 5 G n a 9 C V r W h r v S m 6 R 9 4 8 V t c o d Q E r 3 4 a P 2 R + A R 7 C G n b h v 1 f K 6 d K J H R w l n c t n H E z W g W t K 9 z 0 g g a L G 5 H 9 b I B x 8 K 0 x H o j 8 l I J J 0 7 d 0 4 a l 3 H b g b + H e / H 7 o C A K W F y u H j v Q E i / W C t y W K R 4 J N H H / l x a I C D 1 L l l v R S 3 z L H J f + k D u f w i m f 6 0 V 9 4 N 1 Y O B j h u E T b L m 1 8 Y j f F y 0 Q K e j n A A L V 4 F g 8 P L 5 B i I G S u l n t M 6 S K 9 6 n 6 + 4 V K n O D v T t L L T C L / U D T I b X B S I 7 X A Z d 0 Q Y 5 n d I S n m 3 C z / x 5 X z s S b Z r / O F n X D N P S D G L i A 5 n w k Q 2 1 e J J E / o h + X w y C 8 q T k x h Y 9 B F 7 c l L s 2 W N 7 Q g T H C 4 g 7 p D p c G J G K y / s M j m W b d c T E r + x P / v v P r d 9 I U G Y M n D 5 a h 3 F a X b D P A V / r / Q x 2 4 k e b b q d l C k m c O i F D 5 T O 4 P I p B / x X d o 7 h F d w X s D q z q R 8 O Z H x 1 A 2 8 C E 7 A X h Y A D Y C x h w Z 9 8 R v 9 3 w I + / 5 R m P 0 f p r b 9 h z v k 1 y K / V w l A u 1 H F O I 0 X a B m s 9 W E E F V Y P Z F q I P 7 K X Z C K o f C c K X W l Z 6 4 j s a r I J Q k X Q g B u G C 4 d h J P w Z R p N I Y 4 Q 5 E + e 7 T s Z n M C C y i h T 7 h v A z X t 8 0 v y C z g + m f w q 2 h R 8 p A j p Z W 3 J Z G p x B L s Y C P B 6 s R q m b m 3 o c b 6 T C 4 B + E P X R s y v f y M W l K p f K 7 C L u B D Q C W q N o g l P i u B O E o f G D r p l G n o u 0 4 / L y g s Z G E R x z A q B c e v J J k f x t n u B 9 3 M D n B Q k c d T Z S E c J L J E E c c Q j D C P G i E b J U Q P b K g V Z L P 7 W g M K U t q p T R 3 u q T O q Q p 7 X o J x 8 t H m s 9 q k o U U 5 J L Z k M 9 l k Y Y Y f Z C l a x E i 5 3 U x N P q 9 8 N p C l w 8 8 C A 5 s T q 5 a M N R t V W S L T Y E w O P G p 6 6 M 5 G c B i z x 2 F k D a W D B n g f + u E e Z N Z I 7 + 5 z X X Q c 2 / G f c F I 4 Q S R P z t b i 1 S f h B S s 1 A / M H p m Q v i Z O Y o j L P Y 6 x 4 8 B q z V i r H q M m q I z t F m s t 0 H G f + B V B L A Q I t A B Q A A g A I A I x 0 j V Y x Q e U k q g A A A P o A A A A S A A A A A A A A A A A A A A A A A A A A A A B D b 2 5 m a W c v U G F j a 2 F n Z S 5 4 b W x Q S w E C L Q A U A A I A C A C M d I 1 W D 8 r p q 6 Q A A A D p A A A A E w A A A A A A A A A A A A A A A A D 2 A A A A W 0 N v b n R l b n R f V H l w Z X N d L n h t b F B L A Q I t A B Q A A g A I A I x 0 j V a U C W 3 J U A Y A A B k i A A A T A A A A A A A A A A A A A A A A A O c B A A B G b 3 J t d W x h c y 9 T Z W N 0 a W 9 u M S 5 t U E s F B g A A A A A D A A M A w g A A A I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B A A A A A A A A 4 0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y M W J j M D U t O D E 3 N i 0 0 M z U y L W J k N m M t N j d i Z T M 3 Z G V l O T h l I i A v P j x F b n R y e S B U e X B l P S J S Z W N v d m V y e V R h c m d l d F N o Z W V 0 I i B W Y W x 1 Z T 0 i c 9 C b 0 L j R g d G C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0 L T E z V D A 5 O j M 1 O j E 1 L j Q 1 N j c y O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/ Q l N C w 0 L 3 Q v d G L 0 L U v 0 J D Q v d C w 0 L z Q v d C 1 0 L f R i z E u e 9 C k 0 J j Q n i w y f S Z x d W 9 0 O y w m c X V v d D t L Z X l D b 2 x 1 b W 5 D b 3 V u d C Z x d W 9 0 O z o x f V 0 s J n F 1 b 3 Q 7 Y 2 9 s d W 1 u S W R l b n R p d G l l c y Z x d W 9 0 O z p b J n F 1 b 3 Q 7 U 2 V j d G l v b j E v 0 J T Q s N C 9 0 L 3 R i 9 C 1 L 9 C i 0 L D Q s d C 7 0 L j R h t C w L n v i h J Y g 0 L / Q v t G A 0 Y / Q t N C 6 0 L 7 Q s t G L 0 L k s M H 0 m c X V v d D s s J n F 1 b 3 Q 7 U 2 V j d G l v b j E v 0 J T Q s N C 9 0 L 3 R i 9 C 1 L 9 C Y 0 L f Q v N C 1 0 L 3 Q t d C 9 0 L 3 R i 9 C 5 I N G C 0 L j Q v z M u e 0 l E I N C / 0 L D R h t C 4 0 L X Q v d G C 0 L A g 0 K P Q n t C m 0 K E s M X 0 m c X V v d D s s J n F 1 b 3 Q 7 U 2 V j d G l v b j E v 0 J T Q s N C 9 0 L 3 R i 9 C 1 L 9 C i 0 L D Q s d C 7 0 L j R h t C w L n t J R C D Q v 9 C w 0 Y b Q u N C 1 0 L 3 R g t C w I N C n 0 J v Q k S w y f S Z x d W 9 0 O y w m c X V v d D t T Z W N 0 a W 9 u M S / Q l N C w 0 L 3 Q v d G L 0 L U v 0 J 7 Q s d G A 0 L X Q t 9 C w 0 L 3 Q v d G L 0 L k g 0 Y L Q t d C 6 0 Y H R g i 5 7 0 K T Q m N C e L D N 9 J n F 1 b 3 Q 7 L C Z x d W 9 0 O 1 N l Y 3 R p b 2 4 x L 9 C U 0 L D Q v d C 9 0 Y v Q t S / Q o t C w 0 L H Q u 9 C 4 0 Y b Q s C 5 7 0 J H Q n C w 0 f S Z x d W 9 0 O y w m c X V v d D t T Z W N 0 a W 9 u M S / Q l N C w 0 L 3 Q v d G L 0 L U v 0 K L Q s N C x 0 L v Q u N G G 0 L A u e 9 C U 0 L D R g t C w I N C 3 0 L D Q s d C + 0 Y D Q s C w 1 f S Z x d W 9 0 O y w m c X V v d D t T Z W N 0 a W 9 u M S / Q l N C w 0 L 3 Q v d G L 0 L U v 0 K P R g d C 7 0 L 7 Q s t C 9 0 Y v Q u S D R g d G C 0 L 7 Q u 9 C x 0 L X R h i D Q t N C + 0 L H Q s N C y 0 L v Q t d C 9 L n v Q k t C d I N C c 0 J U v 0 L z Q u y w 5 f S Z x d W 9 0 O y w m c X V v d D t T Z W N 0 a W 9 u M S / Q l N C w 0 L 3 Q v d G L 0 L U v 0 K L Q s N C x 0 L v Q u N G G 0 L A g K y D Q k N C 9 0 L D Q v N C 9 0 L X Q t 9 G L L n v Q m N C 3 0 L z Q t d C 9 0 L X Q v d C 9 0 Y v Q u S D R g t C 4 0 L 8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U 0 L D Q v d C 9 0 Y v Q t S / Q o t C w 0 L H Q u 9 C 4 0 Y b Q s C 5 7 4 o S W I N C / 0 L 7 R g N G P 0 L T Q u t C + 0 L L R i 9 C 5 L D B 9 J n F 1 b 3 Q 7 L C Z x d W 9 0 O 1 N l Y 3 R p b 2 4 x L 9 C U 0 L D Q v d C 9 0 Y v Q t S / Q m N C 3 0 L z Q t d C 9 0 L X Q v d C 9 0 Y v Q u S D R g t C 4 0 L 8 z L n t J R C D Q v 9 C w 0 Y b Q u N C 1 0 L 3 R g t C w I N C j 0 J 7 Q p t C h L D F 9 J n F 1 b 3 Q 7 L C Z x d W 9 0 O 1 N l Y 3 R p b 2 4 x L 9 C U 0 L D Q v d C 9 0 Y v Q t S / Q o t C w 0 L H Q u 9 C 4 0 Y b Q s C 5 7 S U Q g 0 L / Q s N G G 0 L j Q t d C 9 0 Y L Q s C D Q p 9 C b 0 J E s M n 0 m c X V v d D s s J n F 1 b 3 Q 7 U 2 V j d G l v b j E v 0 J T Q s N C 9 0 L 3 R i 9 C 1 L 9 C e 0 L H R g N C 1 0 L f Q s N C 9 0 L 3 R i 9 C 5 I N G C 0 L X Q u t G B 0 Y I u e 9 C k 0 J j Q n i w z f S Z x d W 9 0 O y w m c X V v d D t T Z W N 0 a W 9 u M S / Q l N C w 0 L 3 Q v d G L 0 L U v 0 K L Q s N C x 0 L v Q u N G G 0 L A u e 9 C R 0 J w s N H 0 m c X V v d D s s J n F 1 b 3 Q 7 U 2 V j d G l v b j E v 0 J T Q s N C 9 0 L 3 R i 9 C 1 L 9 C i 0 L D Q s d C 7 0 L j R h t C w L n v Q l N C w 0 Y L Q s C D Q t 9 C w 0 L H Q v t G A 0 L A s N X 0 m c X V v d D s s J n F 1 b 3 Q 7 U 2 V j d G l v b j E v 0 J T Q s N C 9 0 L 3 R i 9 C 1 L 9 C j 0 Y H Q u 9 C + 0 L L Q v d G L 0 L k g 0 Y H R g t C + 0 L v Q s d C 1 0 Y Y g 0 L T Q v t C x 0 L D Q s t C 7 0 L X Q v S 5 7 0 J L Q n S D Q n N C V L 9 C 8 0 L s s O X 0 m c X V v d D s s J n F 1 b 3 Q 7 U 2 V j d G l v b j E v 0 J T Q s N C 9 0 L 3 R i 9 C 1 L 9 C i 0 L D Q s d C 7 0 L j R h t C w I C s g 0 J D Q v d C w 0 L z Q v d C 1 0 L f R i y 5 7 0 J j Q t 9 C 8 0 L X Q v d C 1 0 L 3 Q v d G L 0 L k g 0 Y L Q u N C / M y w 3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W N 0 a W 9 u M S / Q l N C w 0 L 3 Q v d G L 0 L U v 0 J D Q v d C w 0 L z Q v d C 1 0 L f R i z E u e 9 C k 0 J j Q n i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i V E M C V C M C V E M C V C M S V E M C V C Q i V E M C V C O C V E M S U 4 N i V E M C V C M C U y M C U y Q i U y M C V E M C U 5 M C V E M C V C R C V E M C V C M C V E M C V C Q y V E M C V C R C V E M C V C N S V E M C V C N y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M C V E M C V C R C V E M C V C M C V E M C V C Q y V E M C V C R C V E M C V C N S V E M C V C N y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M t M D Q t M T N U M D k 6 M z Y 6 M j Q u N z c 4 M z g 4 O F o i I C 8 + P E V u d H J 5 I F R 5 c G U 9 I k Z p b G x D b 2 x 1 b W 5 U e X B l c y I g V m F s d W U 9 I n N B d 0 F K Q X d r Q U F 3 T U Q i I C 8 + P E V u d H J 5 I F R 5 c G U 9 I k Z p b G x D b 2 x 1 b W 5 O Y W 1 l c y I g V m F s d W U 9 I n N b J n F 1 b 3 Q 7 S U Q g 0 L 8 m c X V v d D s s J n F 1 b 3 Q 7 0 J D Q o N C i L d C 9 0 L D Q u N C y J n F 1 b 3 Q 7 L C Z x d W 9 0 O 9 C U 0 L D R g t C w I F M m c X V v d D s s J n F 1 b 3 Q 7 0 J L Q n S Z x d W 9 0 O y w m c X V v d D v Q l N C w 0 Y L Q s C D Q t 9 C w 0 L H Q v t G A 0 L A m c X V v d D s s J n F 1 b 3 Q 7 0 J H Q n C Z x d W 9 0 O y w m c X V v d D v i h J Y g 0 L 8 v 0 L 8 m c X V v d D s s J n F 1 b 3 Q 7 Q 0 Q 0 I N C 6 0 L s v 0 L z Q u t C 7 J n F 1 b 3 Q 7 L C Z x d W 9 0 O 9 C S 0 J 0 u 0 J D Q v d C w 0 L z Q v d C 1 0 L c m c X V v d D t d I i A v P j x F b n R y e S B U e X B l P S J R d W V y e U l E I i B W Y W x 1 Z T 0 i c z B m Z j R l Y 2 M 2 L W U x N j c t N D J i Z i 0 4 O W U y L T I 1 N z N m O T h i Y T g 0 N y I g L z 4 8 R W 5 0 c n k g V H l w Z T 0 i R m l s b F N 0 Y X R 1 c y I g V m F s d W U 9 I n N D b 2 1 w b G V 0 Z S I g L z 4 8 R W 5 0 c n k g V H l w Z T 0 i R m l s b F R h c m d l d C I g V m F s d W U 9 I n P Q o N C w 0 Y H Q u t G A 0 Y v R g t C 4 0 L V f 0 J L Q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D R g d C 6 0 Y D R i 9 G C 0 L j Q t S D Q k t C d L 9 C Y 0 L f Q v N C 1 0 L 3 Q t d C 9 0 L 3 R i 9 C 5 I N G C 0 L j Q v z E u e 0 l E I N C / L D B 9 J n F 1 b 3 Q 7 L C Z x d W 9 0 O 1 N l Y 3 R p b 2 4 x L 9 C U 0 L D Q v d C 9 0 Y v Q t S / Q o t C w 0 L H Q u 9 C 4 0 Y b Q s C 5 7 Q 2 9 s d W 1 u M T Q s M T N 9 J n F 1 b 3 Q 7 L C Z x d W 9 0 O 1 N l Y 3 R p b 2 4 x L 9 C g 0 L D R g d C 6 0 Y D R i 9 G C 0 L j Q t S D Q k t C d L 9 C X 0 L D Q v N C 1 0 L 3 Q t d C 9 0 L 3 R i 9 C 1 I N C + 0 Y j Q u N C x 0 L r Q u D E u e 9 C U 0 L D R g t C w I F M s M n 0 m c X V v d D s s J n F 1 b 3 Q 7 U 2 V j d G l v b j E v 0 K D Q s N G B 0 L r R g N G L 0 Y L Q u N C 1 I N C S 0 J 0 v 0 J j Q t 9 C 8 0 L X Q v d C 1 0 L 3 Q v d G L 0 L k g 0 Y L Q u N C / M S 5 7 0 J L Q n S w z f S Z x d W 9 0 O y w m c X V v d D t T Z W N 0 a W 9 u M S / Q o N C w 0 Y H Q u t G A 0 Y v R g t C 4 0 L U g 0 J L Q n S / Q l 9 C w 0 L z Q t d C 9 0 L X Q v d C 9 0 Y v Q t S D Q v t G I 0 L j Q s d C 6 0 L g u e 9 C U 0 L D R g t C w I N C 3 0 L D Q s d C + 0 Y D Q s C w 0 f S Z x d W 9 0 O y w m c X V v d D t T Z W N 0 a W 9 u M S / Q l N C w 0 L 3 Q v d G L 0 L U v 0 K L Q s N C x 0 L v Q u N G G 0 L A u e 0 N v b H V t b j U s N H 0 m c X V v d D s s J n F 1 b 3 Q 7 U 2 V j d G l v b j E v 0 K D Q s N G B 0 L r R g N G L 0 Y L Q u N C 1 I N C S 0 J 0 v 0 J j Q t 9 C 8 0 L X Q v d C 1 0 L 3 Q v d G L 0 L k g 0 Y L Q u N C / M S 5 7 4 o S W I N C / L 9 C / L D Z 9 J n F 1 b 3 Q 7 L C Z x d W 9 0 O 1 N l Y 3 R p b 2 4 x L 9 C g 0 L D R g d C 6 0 Y D R i 9 G C 0 L j Q t S D Q k t C d L 9 C Y 0 L f Q v N C 1 0 L 3 Q t d C 9 0 L 3 R i 9 C 5 I N G C 0 L j Q v z E u e 0 N E N C D Q u t C 7 L 9 C 8 0 L r Q u y w 5 f S Z x d W 9 0 O y w m c X V v d D t T Z W N 0 a W 9 u M S / Q o N C w 0 Y H Q u t G A 0 Y v R g t C 4 0 L U g 0 J L Q n S / Q m N C 3 0 L z Q t d C 9 0 L X Q v d C 9 0 Y v Q u S D R g t C 4 0 L 8 y L n v Q k t C d L t C Q 0 L 3 Q s N C 8 0 L 3 Q t d C 3 L D E w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o N C w 0 Y H Q u t G A 0 Y v R g t C 4 0 L U g 0 J L Q n S / Q m N C 3 0 L z Q t d C 9 0 L X Q v d C 9 0 Y v Q u S D R g t C 4 0 L 8 x L n t J R C D Q v y w w f S Z x d W 9 0 O y w m c X V v d D t T Z W N 0 a W 9 u M S / Q l N C w 0 L 3 Q v d G L 0 L U v 0 K L Q s N C x 0 L v Q u N G G 0 L A u e 0 N v b H V t b j E 0 L D E z f S Z x d W 9 0 O y w m c X V v d D t T Z W N 0 a W 9 u M S / Q o N C w 0 Y H Q u t G A 0 Y v R g t C 4 0 L U g 0 J L Q n S / Q l 9 C w 0 L z Q t d C 9 0 L X Q v d C 9 0 Y v Q t S D Q v t G I 0 L j Q s d C 6 0 L g x L n v Q l N C w 0 Y L Q s C B T L D J 9 J n F 1 b 3 Q 7 L C Z x d W 9 0 O 1 N l Y 3 R p b 2 4 x L 9 C g 0 L D R g d C 6 0 Y D R i 9 G C 0 L j Q t S D Q k t C d L 9 C Y 0 L f Q v N C 1 0 L 3 Q t d C 9 0 L 3 R i 9 C 5 I N G C 0 L j Q v z E u e 9 C S 0 J 0 s M 3 0 m c X V v d D s s J n F 1 b 3 Q 7 U 2 V j d G l v b j E v 0 K D Q s N G B 0 L r R g N G L 0 Y L Q u N C 1 I N C S 0 J 0 v 0 J f Q s N C 8 0 L X Q v d C 1 0 L 3 Q v d G L 0 L U g 0 L 7 R i N C 4 0 L H Q u t C 4 L n v Q l N C w 0 Y L Q s C D Q t 9 C w 0 L H Q v t G A 0 L A s N H 0 m c X V v d D s s J n F 1 b 3 Q 7 U 2 V j d G l v b j E v 0 J T Q s N C 9 0 L 3 R i 9 C 1 L 9 C i 0 L D Q s d C 7 0 L j R h t C w L n t D b 2 x 1 b W 4 1 L D R 9 J n F 1 b 3 Q 7 L C Z x d W 9 0 O 1 N l Y 3 R p b 2 4 x L 9 C g 0 L D R g d C 6 0 Y D R i 9 G C 0 L j Q t S D Q k t C d L 9 C Y 0 L f Q v N C 1 0 L 3 Q t d C 9 0 L 3 R i 9 C 5 I N G C 0 L j Q v z E u e + K E l i D Q v y / Q v y w 2 f S Z x d W 9 0 O y w m c X V v d D t T Z W N 0 a W 9 u M S / Q o N C w 0 Y H Q u t G A 0 Y v R g t C 4 0 L U g 0 J L Q n S / Q m N C 3 0 L z Q t d C 9 0 L X Q v d C 9 0 Y v Q u S D R g t C 4 0 L 8 x L n t D R D Q g 0 L r Q u y / Q v N C 6 0 L s s O X 0 m c X V v d D s s J n F 1 b 3 Q 7 U 2 V j d G l v b j E v 0 K D Q s N G B 0 L r R g N G L 0 Y L Q u N C 1 I N C S 0 J 0 v 0 J j Q t 9 C 8 0 L X Q v d C 1 0 L 3 Q v d G L 0 L k g 0 Y L Q u N C / M i 5 7 0 J L Q n S 7 Q k N C 9 0 L D Q v N C 9 0 L X Q t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M C V E M C V C R C V E M C V C M C V E M C V C Q y V E M C V C R C V E M C V C N S V E M C V C N y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F J U Q w J U I x J U Q x J T g w J U Q w J U I 1 J U Q w J U I 3 J U Q w J U I w J U Q w J U J E J U Q w J U J E J U Q x J T h C J U Q w J U I 5 J T I w J U Q x J T g y J U Q w J U I 1 J U Q w J U J B J U Q x J T g x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E l R D E l O D A l R D E l O E I l R D E l O D I l R D A l Q j g l R D A l Q j U l M j A l R D A l O T I l R D A l O U Q v J U Q w J T k 3 J U Q w J U I w J U Q w J U J D J U Q w J U I 1 J U Q w J U J E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B J U Q x J T g w J U Q x J T h C J U Q x J T g y J U Q w J U I 4 J U Q w J U I 1 J T I w J U Q w J T k y J U Q w J T l E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Q S V E M S U 4 M C V E M S U 4 Q i V E M S U 4 M i V E M C V C O C V E M C V C N S U y M C V E M C U 5 M i V E M C U 5 R C 8 l R D A l O T c l R D A l Q j A l R D A l Q k M l R D A l Q j U l R D A l Q k Q l R D A l Q j U l R D A l Q k Q l R D A l Q k Q l R D E l O E I l R D A l Q j U l M j A l R D A l Q k U l R D E l O D g l R D A l Q j g l R D A l Q j E l R D A l Q k E l R D A l Q j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9 + l H c f x 9 a + 2 / L 8 H Y t W M 7 K M 1 8 o y 9 + 3 k l t W j L F g Y G / z A Y A A A A A D o A A A A A C A A A g A A A A h Q 3 D O + n f 0 i i h x G R T x i a 3 Q H K P S O R s M B u B w q v m G n E s V x B Q A A A A l w J 5 0 m d v C u b m T Q W h i V e l O O j X l K z y 8 O r J 9 D l h T j 2 Q a k / Y x 5 3 E C A + t z N e Z x T H n Q Q U N g W q h P A j 2 6 X m 8 E z F 6 U J U q k / 6 b K o w 2 p r o H y 6 b l Y d Y R F X N A A A A A E w b U G w n h q B o F L s J + d T Y E T V Y U Z y 9 a T 8 b H C 2 a y H e 6 z 2 / n p k Q + I 5 i M 5 h q L + T 9 Q Y Q u Y z 3 1 S Z H I v 0 u 6 Q i q r p p o 1 a 9 X A = = < / D a t a M a s h u p > 
</file>

<file path=customXml/itemProps1.xml><?xml version="1.0" encoding="utf-8"?>
<ds:datastoreItem xmlns:ds="http://schemas.openxmlformats.org/officeDocument/2006/customXml" ds:itemID="{5D05DAEB-F3A7-41F0-A20B-38B3BAF85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</vt:lpstr>
      <vt:lpstr>ВН НИИ и ЧЛБ</vt:lpstr>
      <vt:lpstr>Расчеты</vt:lpstr>
      <vt:lpstr>Нормальность</vt:lpstr>
      <vt:lpstr>Попарное сравнение</vt:lpstr>
      <vt:lpstr>Избевление от выбросов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2022-11-15T10:21:39Z</cp:lastPrinted>
  <dcterms:created xsi:type="dcterms:W3CDTF">2022-09-20T04:58:49Z</dcterms:created>
  <dcterms:modified xsi:type="dcterms:W3CDTF">2023-04-17T10:24:50Z</dcterms:modified>
</cp:coreProperties>
</file>