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rojects\Качество секвенирования\"/>
    </mc:Choice>
  </mc:AlternateContent>
  <bookViews>
    <workbookView xWindow="0" yWindow="0" windowWidth="19200" windowHeight="10995"/>
  </bookViews>
  <sheets>
    <sheet name="2x2" sheetId="1" r:id="rId1"/>
    <sheet name="3x2" sheetId="2" r:id="rId2"/>
    <sheet name="6x1" sheetId="3" r:id="rId3"/>
  </sheets>
  <calcPr calcId="152511"/>
</workbook>
</file>

<file path=xl/calcChain.xml><?xml version="1.0" encoding="utf-8"?>
<calcChain xmlns="http://schemas.openxmlformats.org/spreadsheetml/2006/main">
  <c r="E10" i="3" l="1"/>
  <c r="E12" i="3" s="1"/>
  <c r="B11" i="3"/>
  <c r="D4" i="3" s="1"/>
  <c r="B14" i="3"/>
  <c r="D7" i="3" s="1"/>
  <c r="B15" i="3"/>
  <c r="D8" i="3" s="1"/>
  <c r="B9" i="3"/>
  <c r="B12" i="3" s="1"/>
  <c r="D5" i="3" s="1"/>
  <c r="B13" i="3" l="1"/>
  <c r="D6" i="3" s="1"/>
  <c r="B10" i="3"/>
  <c r="F7" i="2"/>
  <c r="F9" i="2" s="1"/>
  <c r="C6" i="2"/>
  <c r="B6" i="2"/>
  <c r="D5" i="2"/>
  <c r="D4" i="2"/>
  <c r="D3" i="2"/>
  <c r="D5" i="1"/>
  <c r="E14" i="3" l="1"/>
  <c r="D3" i="3"/>
  <c r="E9" i="3" s="1"/>
  <c r="E13" i="3" s="1"/>
  <c r="D6" i="2"/>
  <c r="C7" i="2" s="1"/>
  <c r="F3" i="2" s="1"/>
  <c r="B7" i="2" l="1"/>
  <c r="C9" i="2"/>
  <c r="F5" i="2" s="1"/>
  <c r="B8" i="2"/>
  <c r="E4" i="2" s="1"/>
  <c r="B9" i="2"/>
  <c r="E5" i="2" s="1"/>
  <c r="C8" i="2"/>
  <c r="F4" i="2" s="1"/>
  <c r="G6" i="1"/>
  <c r="G8" i="1" s="1"/>
  <c r="E3" i="1"/>
  <c r="C5" i="1"/>
  <c r="E4" i="1"/>
  <c r="E3" i="2" l="1"/>
  <c r="F11" i="2"/>
  <c r="F6" i="2"/>
  <c r="F10" i="2" s="1"/>
  <c r="E5" i="1"/>
  <c r="C6" i="1" s="1"/>
  <c r="F3" i="1" l="1"/>
  <c r="C7" i="1"/>
  <c r="F4" i="1" s="1"/>
  <c r="D7" i="1"/>
  <c r="G4" i="1" s="1"/>
  <c r="D6" i="1"/>
  <c r="G3" i="1" s="1"/>
  <c r="G10" i="1" l="1"/>
  <c r="G5" i="1"/>
  <c r="G9" i="1" s="1"/>
</calcChain>
</file>

<file path=xl/sharedStrings.xml><?xml version="1.0" encoding="utf-8"?>
<sst xmlns="http://schemas.openxmlformats.org/spreadsheetml/2006/main" count="51" uniqueCount="30">
  <si>
    <t>Больные</t>
  </si>
  <si>
    <t>Не совпали</t>
  </si>
  <si>
    <t>Совпали</t>
  </si>
  <si>
    <t>Выделено</t>
  </si>
  <si>
    <t>p-value</t>
  </si>
  <si>
    <t>Тест χ2</t>
  </si>
  <si>
    <t>ожидаемые 1</t>
  </si>
  <si>
    <t>ожидаемые 2</t>
  </si>
  <si>
    <r>
      <t>χ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=</t>
    </r>
  </si>
  <si>
    <t>Описание</t>
  </si>
  <si>
    <t>Согласен</t>
  </si>
  <si>
    <t>Нейтрален</t>
  </si>
  <si>
    <t>Не согласен</t>
  </si>
  <si>
    <r>
      <t xml:space="preserve"> χ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vertAlign val="subscript"/>
        <sz val="11"/>
        <color theme="1"/>
        <rFont val="Calibri"/>
        <family val="2"/>
        <charset val="204"/>
        <scheme val="minor"/>
      </rPr>
      <t>0,05</t>
    </r>
    <r>
      <rPr>
        <sz val="11"/>
        <color theme="1"/>
        <rFont val="Calibri"/>
        <family val="2"/>
        <charset val="204"/>
        <scheme val="minor"/>
      </rPr>
      <t>;d.f.</t>
    </r>
  </si>
  <si>
    <t>d.f.=</t>
  </si>
  <si>
    <t>Мужчины</t>
  </si>
  <si>
    <t>Женщины</t>
  </si>
  <si>
    <t>ожидаемые 3</t>
  </si>
  <si>
    <r>
      <t xml:space="preserve"> χ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vertAlign val="subscript"/>
        <sz val="11"/>
        <color theme="1"/>
        <rFont val="Calibri"/>
        <family val="2"/>
        <charset val="204"/>
        <scheme val="minor"/>
      </rPr>
      <t>(1-</t>
    </r>
    <r>
      <rPr>
        <vertAlign val="subscript"/>
        <sz val="11"/>
        <color theme="1"/>
        <rFont val="Calibri"/>
        <family val="2"/>
        <charset val="204"/>
      </rPr>
      <t>α</t>
    </r>
    <r>
      <rPr>
        <vertAlign val="subscript"/>
        <sz val="11"/>
        <color theme="1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charset val="204"/>
        <scheme val="minor"/>
      </rPr>
      <t>;d.f.</t>
    </r>
  </si>
  <si>
    <r>
      <t>1-</t>
    </r>
    <r>
      <rPr>
        <sz val="11"/>
        <color theme="1"/>
        <rFont val="Calibri"/>
        <family val="2"/>
        <charset val="204"/>
      </rPr>
      <t>α</t>
    </r>
  </si>
  <si>
    <t>способ#1</t>
  </si>
  <si>
    <t>способ#2</t>
  </si>
  <si>
    <t>ожидаемые 4</t>
  </si>
  <si>
    <t>ожидаемые 5</t>
  </si>
  <si>
    <t>ожидаемые 6</t>
  </si>
  <si>
    <t>Грань кубика</t>
  </si>
  <si>
    <t>Кубик (бросили 60 раз)</t>
  </si>
  <si>
    <t>Соцопрос (162 человека)</t>
  </si>
  <si>
    <t>Сравнение больных с индикаторной группой (111 человек)</t>
  </si>
  <si>
    <t>ИНдикаторная группа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</si>
</sst>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bscript"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 applyAlignment="1">
      <alignment horizontal="right"/>
    </xf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5" sqref="D5"/>
    </sheetView>
  </sheetViews>
  <sheetFormatPr defaultRowHeight="15" x14ac:dyDescent="0.25"/>
  <cols>
    <col min="1" max="1" width="25.42578125" bestFit="1" customWidth="1"/>
    <col min="2" max="2" width="9.5703125" bestFit="1" customWidth="1"/>
    <col min="3" max="3" width="10.5703125" bestFit="1" customWidth="1"/>
    <col min="4" max="4" width="8.140625" bestFit="1" customWidth="1"/>
    <col min="5" max="5" width="9.5703125" bestFit="1" customWidth="1"/>
    <col min="7" max="7" width="11.85546875" bestFit="1" customWidth="1"/>
    <col min="8" max="8" width="35.5703125" customWidth="1"/>
  </cols>
  <sheetData>
    <row r="1" spans="1:7" x14ac:dyDescent="0.25">
      <c r="A1" s="4" t="s">
        <v>28</v>
      </c>
    </row>
    <row r="2" spans="1:7" x14ac:dyDescent="0.25">
      <c r="A2" t="s">
        <v>9</v>
      </c>
      <c r="B2" t="s">
        <v>3</v>
      </c>
      <c r="C2" t="s">
        <v>1</v>
      </c>
      <c r="D2" t="s">
        <v>2</v>
      </c>
    </row>
    <row r="3" spans="1:7" x14ac:dyDescent="0.25">
      <c r="A3" t="s">
        <v>29</v>
      </c>
      <c r="B3">
        <v>63</v>
      </c>
      <c r="C3">
        <v>9</v>
      </c>
      <c r="D3">
        <v>54</v>
      </c>
      <c r="E3" s="2">
        <f>D3+C3</f>
        <v>63</v>
      </c>
      <c r="F3">
        <f>(C3-C6)^2/C6</f>
        <v>6.05</v>
      </c>
      <c r="G3">
        <f>(D3-D6)^2/D6</f>
        <v>2.8139534883720931</v>
      </c>
    </row>
    <row r="4" spans="1:7" x14ac:dyDescent="0.25">
      <c r="A4" t="s">
        <v>0</v>
      </c>
      <c r="B4">
        <v>36</v>
      </c>
      <c r="C4">
        <v>31</v>
      </c>
      <c r="D4">
        <v>32</v>
      </c>
      <c r="E4" s="2">
        <f>D4+C4</f>
        <v>63</v>
      </c>
      <c r="F4">
        <f>(C4-C7)^2/C7</f>
        <v>6.05</v>
      </c>
      <c r="G4">
        <f>(D4-D7)^2/D7</f>
        <v>2.8139534883720931</v>
      </c>
    </row>
    <row r="5" spans="1:7" ht="18.75" x14ac:dyDescent="0.25">
      <c r="C5" s="2">
        <f>C3+C4</f>
        <v>40</v>
      </c>
      <c r="D5" s="2">
        <f>D3+D4</f>
        <v>86</v>
      </c>
      <c r="E5" s="2">
        <f>SUM(E3:E4)</f>
        <v>126</v>
      </c>
      <c r="F5" s="1" t="s">
        <v>8</v>
      </c>
      <c r="G5">
        <f>SUM(F3:G4)</f>
        <v>17.727906976744187</v>
      </c>
    </row>
    <row r="6" spans="1:7" x14ac:dyDescent="0.25">
      <c r="A6" t="s">
        <v>6</v>
      </c>
      <c r="C6">
        <f>C5*E3/E5</f>
        <v>20</v>
      </c>
      <c r="D6">
        <f>D5*E3/E5</f>
        <v>43</v>
      </c>
      <c r="F6" s="3" t="s">
        <v>14</v>
      </c>
      <c r="G6">
        <f>COUNT(C3:C4)-1</f>
        <v>1</v>
      </c>
    </row>
    <row r="7" spans="1:7" x14ac:dyDescent="0.25">
      <c r="A7" t="s">
        <v>7</v>
      </c>
      <c r="C7">
        <f>C5*E4/E5</f>
        <v>20</v>
      </c>
      <c r="D7">
        <f>D5*E4/E5</f>
        <v>43</v>
      </c>
      <c r="F7" s="3" t="s">
        <v>19</v>
      </c>
      <c r="G7">
        <v>0.05</v>
      </c>
    </row>
    <row r="8" spans="1:7" ht="18.75" x14ac:dyDescent="0.35">
      <c r="F8" t="s">
        <v>18</v>
      </c>
      <c r="G8">
        <f>_xlfn.CHISQ.INV.RT(G7,G6)</f>
        <v>3.8414588206941236</v>
      </c>
    </row>
    <row r="9" spans="1:7" x14ac:dyDescent="0.25">
      <c r="E9" t="s">
        <v>20</v>
      </c>
      <c r="F9" t="s">
        <v>4</v>
      </c>
      <c r="G9">
        <f>_xlfn.CHISQ.DIST.RT(G5,G6)</f>
        <v>2.5486014542585174E-5</v>
      </c>
    </row>
    <row r="10" spans="1:7" x14ac:dyDescent="0.25">
      <c r="E10" t="s">
        <v>21</v>
      </c>
      <c r="F10" t="s">
        <v>5</v>
      </c>
      <c r="G10">
        <f>_xlfn.CHISQ.TEST(C3:D4,C6:D7)</f>
        <v>2.5486014542585174E-5</v>
      </c>
    </row>
    <row r="12" spans="1:7" x14ac:dyDescent="0.25">
      <c r="G12" s="5">
        <v>6.1185999999999999E-9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0" sqref="D10:D11"/>
    </sheetView>
  </sheetViews>
  <sheetFormatPr defaultRowHeight="15" x14ac:dyDescent="0.25"/>
  <cols>
    <col min="1" max="1" width="16.5703125" customWidth="1"/>
    <col min="2" max="2" width="9.28515625" bestFit="1" customWidth="1"/>
    <col min="3" max="3" width="9.5703125" bestFit="1" customWidth="1"/>
  </cols>
  <sheetData>
    <row r="1" spans="1:6" x14ac:dyDescent="0.25">
      <c r="A1" s="4" t="s">
        <v>27</v>
      </c>
    </row>
    <row r="2" spans="1:6" x14ac:dyDescent="0.25">
      <c r="A2" t="s">
        <v>9</v>
      </c>
      <c r="B2" t="s">
        <v>15</v>
      </c>
      <c r="C2" t="s">
        <v>16</v>
      </c>
    </row>
    <row r="3" spans="1:6" x14ac:dyDescent="0.25">
      <c r="A3" t="s">
        <v>10</v>
      </c>
      <c r="B3">
        <v>58</v>
      </c>
      <c r="C3">
        <v>35</v>
      </c>
      <c r="D3" s="2">
        <f>SUM(B3:C3)</f>
        <v>93</v>
      </c>
      <c r="E3">
        <f>(B3-B7)^2/B7</f>
        <v>3.5274337220029319</v>
      </c>
      <c r="F3">
        <f t="shared" ref="F3:F5" si="0">(C3-C7)^2/C7</f>
        <v>3.3574369161232731</v>
      </c>
    </row>
    <row r="4" spans="1:6" x14ac:dyDescent="0.25">
      <c r="A4" t="s">
        <v>11</v>
      </c>
      <c r="B4">
        <v>11</v>
      </c>
      <c r="C4">
        <v>25</v>
      </c>
      <c r="D4" s="2">
        <f t="shared" ref="D4:D6" si="1">SUM(B4:C4)</f>
        <v>36</v>
      </c>
      <c r="E4">
        <f t="shared" ref="E4:E5" si="2">(B4-B8)^2/B8</f>
        <v>2.4479606188466958</v>
      </c>
      <c r="F4">
        <f t="shared" si="0"/>
        <v>2.3299866131191447</v>
      </c>
    </row>
    <row r="5" spans="1:6" x14ac:dyDescent="0.25">
      <c r="A5" t="s">
        <v>12</v>
      </c>
      <c r="B5">
        <v>10</v>
      </c>
      <c r="C5">
        <v>23</v>
      </c>
      <c r="D5" s="2">
        <f t="shared" si="1"/>
        <v>33</v>
      </c>
      <c r="E5">
        <f t="shared" si="2"/>
        <v>2.3066317180241227</v>
      </c>
      <c r="F5">
        <f t="shared" si="0"/>
        <v>2.1954687436615141</v>
      </c>
    </row>
    <row r="6" spans="1:6" ht="18.75" x14ac:dyDescent="0.25">
      <c r="B6" s="2">
        <f>SUM(B3:B5)</f>
        <v>79</v>
      </c>
      <c r="C6" s="2">
        <f>SUM(C3:C5)</f>
        <v>83</v>
      </c>
      <c r="D6" s="2">
        <f t="shared" si="1"/>
        <v>162</v>
      </c>
      <c r="E6" s="1" t="s">
        <v>8</v>
      </c>
      <c r="F6">
        <f>SUM(E3:F5)</f>
        <v>16.164918331777685</v>
      </c>
    </row>
    <row r="7" spans="1:6" x14ac:dyDescent="0.25">
      <c r="A7" t="s">
        <v>6</v>
      </c>
      <c r="B7">
        <f>B$6*$D3/$D$6</f>
        <v>45.351851851851855</v>
      </c>
      <c r="C7">
        <f t="shared" ref="C7:C9" si="3">C$6*$D3/$D$6</f>
        <v>47.648148148148145</v>
      </c>
      <c r="E7" s="3" t="s">
        <v>14</v>
      </c>
      <c r="F7">
        <f>COUNT(B3:B5)-1</f>
        <v>2</v>
      </c>
    </row>
    <row r="8" spans="1:6" x14ac:dyDescent="0.25">
      <c r="A8" t="s">
        <v>7</v>
      </c>
      <c r="B8">
        <f t="shared" ref="B8" si="4">B$6*$D4/$D$6</f>
        <v>17.555555555555557</v>
      </c>
      <c r="C8">
        <f t="shared" si="3"/>
        <v>18.444444444444443</v>
      </c>
      <c r="E8" s="3" t="s">
        <v>19</v>
      </c>
      <c r="F8">
        <v>0.05</v>
      </c>
    </row>
    <row r="9" spans="1:6" ht="18.75" x14ac:dyDescent="0.35">
      <c r="A9" t="s">
        <v>17</v>
      </c>
      <c r="B9">
        <f t="shared" ref="B9" si="5">B$6*$D5/$D$6</f>
        <v>16.092592592592592</v>
      </c>
      <c r="C9">
        <f t="shared" si="3"/>
        <v>16.907407407407408</v>
      </c>
      <c r="E9" t="s">
        <v>13</v>
      </c>
      <c r="F9">
        <f>_xlfn.CHISQ.INV.RT(F8,F7)</f>
        <v>5.9914645471079817</v>
      </c>
    </row>
    <row r="10" spans="1:6" x14ac:dyDescent="0.25">
      <c r="D10" t="s">
        <v>20</v>
      </c>
      <c r="E10" t="s">
        <v>4</v>
      </c>
      <c r="F10">
        <f>_xlfn.CHISQ.DIST.RT(F6,F7)</f>
        <v>3.0891043857178162E-4</v>
      </c>
    </row>
    <row r="11" spans="1:6" x14ac:dyDescent="0.25">
      <c r="D11" t="s">
        <v>21</v>
      </c>
      <c r="E11" t="s">
        <v>5</v>
      </c>
      <c r="F11">
        <f>_xlfn.CHISQ.TEST(B3:C5,B7:C9)</f>
        <v>3.0891043857178162E-4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" sqref="A2"/>
    </sheetView>
  </sheetViews>
  <sheetFormatPr defaultRowHeight="15" x14ac:dyDescent="0.25"/>
  <cols>
    <col min="1" max="1" width="14.140625" customWidth="1"/>
  </cols>
  <sheetData>
    <row r="1" spans="1:5" x14ac:dyDescent="0.25">
      <c r="A1" s="4" t="s">
        <v>26</v>
      </c>
    </row>
    <row r="2" spans="1:5" x14ac:dyDescent="0.25">
      <c r="A2" t="s">
        <v>25</v>
      </c>
    </row>
    <row r="3" spans="1:5" ht="14.45" x14ac:dyDescent="0.35">
      <c r="A3">
        <v>1</v>
      </c>
      <c r="B3">
        <v>8</v>
      </c>
      <c r="C3" s="2"/>
      <c r="D3">
        <f>(B3-B10)^2/B10</f>
        <v>0.4</v>
      </c>
    </row>
    <row r="4" spans="1:5" ht="14.45" x14ac:dyDescent="0.35">
      <c r="A4">
        <v>2</v>
      </c>
      <c r="B4">
        <v>12</v>
      </c>
      <c r="C4" s="2"/>
      <c r="D4">
        <f t="shared" ref="D4:D8" si="0">(B4-B11)^2/B11</f>
        <v>0.4</v>
      </c>
    </row>
    <row r="5" spans="1:5" ht="14.45" x14ac:dyDescent="0.35">
      <c r="A5">
        <v>3</v>
      </c>
      <c r="B5">
        <v>13</v>
      </c>
      <c r="C5" s="2"/>
      <c r="D5">
        <f t="shared" si="0"/>
        <v>0.9</v>
      </c>
    </row>
    <row r="6" spans="1:5" ht="14.45" x14ac:dyDescent="0.35">
      <c r="A6">
        <v>4</v>
      </c>
      <c r="B6">
        <v>7</v>
      </c>
      <c r="C6" s="2"/>
      <c r="D6">
        <f t="shared" si="0"/>
        <v>0.9</v>
      </c>
    </row>
    <row r="7" spans="1:5" ht="14.45" x14ac:dyDescent="0.35">
      <c r="A7">
        <v>5</v>
      </c>
      <c r="B7">
        <v>12</v>
      </c>
      <c r="C7" s="2"/>
      <c r="D7">
        <f t="shared" si="0"/>
        <v>0.4</v>
      </c>
    </row>
    <row r="8" spans="1:5" ht="14.45" x14ac:dyDescent="0.35">
      <c r="A8">
        <v>6</v>
      </c>
      <c r="B8">
        <v>8</v>
      </c>
      <c r="C8" s="2"/>
      <c r="D8">
        <f t="shared" si="0"/>
        <v>0.4</v>
      </c>
    </row>
    <row r="9" spans="1:5" ht="18.75" x14ac:dyDescent="0.25">
      <c r="B9" s="2">
        <f>SUM(B3:B8)</f>
        <v>60</v>
      </c>
      <c r="C9" s="2"/>
      <c r="D9" s="1" t="s">
        <v>8</v>
      </c>
      <c r="E9">
        <f>SUM(D3:D8)</f>
        <v>3.4</v>
      </c>
    </row>
    <row r="10" spans="1:5" x14ac:dyDescent="0.25">
      <c r="A10" t="s">
        <v>6</v>
      </c>
      <c r="B10">
        <f>$B$9/6</f>
        <v>10</v>
      </c>
      <c r="D10" s="3" t="s">
        <v>14</v>
      </c>
      <c r="E10">
        <f>COUNT(B3:B8)-1</f>
        <v>5</v>
      </c>
    </row>
    <row r="11" spans="1:5" x14ac:dyDescent="0.25">
      <c r="A11" t="s">
        <v>7</v>
      </c>
      <c r="B11">
        <f t="shared" ref="B11:B15" si="1">$B$9/6</f>
        <v>10</v>
      </c>
      <c r="D11" s="3" t="s">
        <v>19</v>
      </c>
      <c r="E11">
        <v>0.05</v>
      </c>
    </row>
    <row r="12" spans="1:5" ht="18.75" x14ac:dyDescent="0.35">
      <c r="A12" t="s">
        <v>17</v>
      </c>
      <c r="B12">
        <f t="shared" si="1"/>
        <v>10</v>
      </c>
      <c r="D12" t="s">
        <v>13</v>
      </c>
      <c r="E12">
        <f>_xlfn.CHISQ.INV.RT(E11,E10)</f>
        <v>11.070497693516353</v>
      </c>
    </row>
    <row r="13" spans="1:5" x14ac:dyDescent="0.25">
      <c r="A13" t="s">
        <v>22</v>
      </c>
      <c r="B13">
        <f t="shared" si="1"/>
        <v>10</v>
      </c>
      <c r="C13" t="s">
        <v>20</v>
      </c>
      <c r="D13" t="s">
        <v>4</v>
      </c>
      <c r="E13">
        <f>_xlfn.CHISQ.DIST.RT(E9,E10)</f>
        <v>0.6385699231037949</v>
      </c>
    </row>
    <row r="14" spans="1:5" x14ac:dyDescent="0.25">
      <c r="A14" t="s">
        <v>23</v>
      </c>
      <c r="B14">
        <f t="shared" si="1"/>
        <v>10</v>
      </c>
      <c r="C14" t="s">
        <v>21</v>
      </c>
      <c r="D14" t="s">
        <v>5</v>
      </c>
      <c r="E14">
        <f>_xlfn.CHISQ.TEST(B3:B8,B10:B15)</f>
        <v>0.6385699231037949</v>
      </c>
    </row>
    <row r="15" spans="1:5" x14ac:dyDescent="0.25">
      <c r="A15" t="s">
        <v>24</v>
      </c>
      <c r="B15">
        <f t="shared" si="1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2x2</vt:lpstr>
      <vt:lpstr>3x2</vt:lpstr>
      <vt:lpstr>6x1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User</cp:lastModifiedBy>
  <dcterms:created xsi:type="dcterms:W3CDTF">2020-07-19T05:57:12Z</dcterms:created>
  <dcterms:modified xsi:type="dcterms:W3CDTF">2023-01-12T10:31:03Z</dcterms:modified>
</cp:coreProperties>
</file>