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Projects\Work\Документы\"/>
    </mc:Choice>
  </mc:AlternateContent>
  <bookViews>
    <workbookView xWindow="0" yWindow="0" windowWidth="19200" windowHeight="11595" tabRatio="693"/>
  </bookViews>
  <sheets>
    <sheet name="стр.1" sheetId="2" r:id="rId1"/>
    <sheet name="Лист1" sheetId="3" r:id="rId2"/>
  </sheets>
  <definedNames>
    <definedName name="_xlnm._FilterDatabase" localSheetId="0" hidden="1">стр.1!$A$14:$AM$55</definedName>
    <definedName name="ГодТ">Лист1!$O$2</definedName>
    <definedName name="ДеньП">Лист1!$O$7</definedName>
    <definedName name="_xlnm.Print_Titles" localSheetId="0">стр.1!$12:$14</definedName>
    <definedName name="МЕСТЕК">Лист1!$O$6</definedName>
    <definedName name="МесяцТ">Лист1!$O$1</definedName>
    <definedName name="_xlnm.Print_Area" localSheetId="0">стр.1!$A$1:$AJ$52</definedName>
    <definedName name="ПД">Лист1!$O$3</definedName>
    <definedName name="ПДМ">Лист1!$O$4</definedName>
    <definedName name="ПОДМ">Лист1!$O$5</definedName>
    <definedName name="Табель">стр.1!$A$12:$AJ$45</definedName>
  </definedNames>
  <calcPr calcId="152511"/>
</workbook>
</file>

<file path=xl/calcChain.xml><?xml version="1.0" encoding="utf-8"?>
<calcChain xmlns="http://schemas.openxmlformats.org/spreadsheetml/2006/main">
  <c r="O18" i="2" l="1"/>
  <c r="O19" i="2" s="1"/>
  <c r="P18" i="2"/>
  <c r="P19" i="2" s="1"/>
  <c r="AI44" i="2"/>
  <c r="AI45" i="2" s="1"/>
  <c r="AH44" i="2"/>
  <c r="AH45" i="2" s="1"/>
  <c r="AG44" i="2"/>
  <c r="AG45" i="2" s="1"/>
  <c r="AF44" i="2"/>
  <c r="AF45" i="2" s="1"/>
  <c r="AE44" i="2"/>
  <c r="AE45" i="2" s="1"/>
  <c r="AD44" i="2"/>
  <c r="AD45" i="2" s="1"/>
  <c r="AC44" i="2"/>
  <c r="AC45" i="2" s="1"/>
  <c r="AB44" i="2"/>
  <c r="AB45" i="2" s="1"/>
  <c r="AA44" i="2"/>
  <c r="AA45" i="2" s="1"/>
  <c r="Z44" i="2"/>
  <c r="Z45" i="2" s="1"/>
  <c r="Y44" i="2"/>
  <c r="Y45" i="2" s="1"/>
  <c r="X44" i="2"/>
  <c r="X45" i="2" s="1"/>
  <c r="W44" i="2"/>
  <c r="W45" i="2" s="1"/>
  <c r="V44" i="2"/>
  <c r="V45" i="2" s="1"/>
  <c r="U44" i="2"/>
  <c r="U45" i="2" s="1"/>
  <c r="T44" i="2"/>
  <c r="T45" i="2" s="1"/>
  <c r="AI42" i="2"/>
  <c r="AI43" i="2" s="1"/>
  <c r="AH42" i="2"/>
  <c r="AH43" i="2" s="1"/>
  <c r="AG42" i="2"/>
  <c r="AG43" i="2" s="1"/>
  <c r="AF42" i="2"/>
  <c r="AF43" i="2" s="1"/>
  <c r="AE42" i="2"/>
  <c r="AE43" i="2" s="1"/>
  <c r="AD42" i="2"/>
  <c r="AD43" i="2" s="1"/>
  <c r="AC42" i="2"/>
  <c r="AC43" i="2" s="1"/>
  <c r="AB42" i="2"/>
  <c r="AB43" i="2" s="1"/>
  <c r="AA42" i="2"/>
  <c r="AA43" i="2" s="1"/>
  <c r="Z42" i="2"/>
  <c r="Z43" i="2" s="1"/>
  <c r="Y42" i="2"/>
  <c r="Y43" i="2" s="1"/>
  <c r="X42" i="2"/>
  <c r="X43" i="2" s="1"/>
  <c r="W42" i="2"/>
  <c r="W43" i="2" s="1"/>
  <c r="V42" i="2"/>
  <c r="V43" i="2" s="1"/>
  <c r="U42" i="2"/>
  <c r="U43" i="2" s="1"/>
  <c r="T42" i="2"/>
  <c r="T43" i="2" s="1"/>
  <c r="AI40" i="2"/>
  <c r="AI41" i="2" s="1"/>
  <c r="AH40" i="2"/>
  <c r="AH41" i="2" s="1"/>
  <c r="AG40" i="2"/>
  <c r="AG41" i="2" s="1"/>
  <c r="AF40" i="2"/>
  <c r="AF41" i="2" s="1"/>
  <c r="AE40" i="2"/>
  <c r="AE41" i="2" s="1"/>
  <c r="AD40" i="2"/>
  <c r="AD41" i="2" s="1"/>
  <c r="AC40" i="2"/>
  <c r="AC41" i="2" s="1"/>
  <c r="AB40" i="2"/>
  <c r="AB41" i="2" s="1"/>
  <c r="AA40" i="2"/>
  <c r="AA41" i="2" s="1"/>
  <c r="Z40" i="2"/>
  <c r="Z41" i="2" s="1"/>
  <c r="Y40" i="2"/>
  <c r="Y41" i="2" s="1"/>
  <c r="X40" i="2"/>
  <c r="X41" i="2" s="1"/>
  <c r="W40" i="2"/>
  <c r="W41" i="2" s="1"/>
  <c r="V40" i="2"/>
  <c r="V41" i="2" s="1"/>
  <c r="U40" i="2"/>
  <c r="U41" i="2" s="1"/>
  <c r="T40" i="2"/>
  <c r="T41" i="2" s="1"/>
  <c r="AI38" i="2"/>
  <c r="AI39" i="2" s="1"/>
  <c r="AH38" i="2"/>
  <c r="AH39" i="2" s="1"/>
  <c r="AG38" i="2"/>
  <c r="AG39" i="2" s="1"/>
  <c r="AF38" i="2"/>
  <c r="AF39" i="2" s="1"/>
  <c r="AE38" i="2"/>
  <c r="AE39" i="2" s="1"/>
  <c r="AD38" i="2"/>
  <c r="AD39" i="2" s="1"/>
  <c r="AC38" i="2"/>
  <c r="AC39" i="2" s="1"/>
  <c r="AB38" i="2"/>
  <c r="AB39" i="2" s="1"/>
  <c r="AA38" i="2"/>
  <c r="AA39" i="2" s="1"/>
  <c r="Z38" i="2"/>
  <c r="Z39" i="2" s="1"/>
  <c r="Y38" i="2"/>
  <c r="Y39" i="2" s="1"/>
  <c r="X38" i="2"/>
  <c r="X39" i="2" s="1"/>
  <c r="W38" i="2"/>
  <c r="W39" i="2" s="1"/>
  <c r="V38" i="2"/>
  <c r="V39" i="2" s="1"/>
  <c r="U38" i="2"/>
  <c r="U39" i="2" s="1"/>
  <c r="T38" i="2"/>
  <c r="T39" i="2" s="1"/>
  <c r="AI36" i="2"/>
  <c r="AI37" i="2" s="1"/>
  <c r="AH36" i="2"/>
  <c r="AH37" i="2" s="1"/>
  <c r="AG36" i="2"/>
  <c r="AG37" i="2" s="1"/>
  <c r="AF36" i="2"/>
  <c r="AF37" i="2" s="1"/>
  <c r="AE36" i="2"/>
  <c r="AE37" i="2" s="1"/>
  <c r="AD36" i="2"/>
  <c r="AD37" i="2" s="1"/>
  <c r="AC36" i="2"/>
  <c r="AC37" i="2" s="1"/>
  <c r="AB36" i="2"/>
  <c r="AB37" i="2" s="1"/>
  <c r="AA36" i="2"/>
  <c r="AA37" i="2" s="1"/>
  <c r="Z36" i="2"/>
  <c r="Z37" i="2" s="1"/>
  <c r="Y36" i="2"/>
  <c r="Y37" i="2" s="1"/>
  <c r="X36" i="2"/>
  <c r="X37" i="2" s="1"/>
  <c r="W36" i="2"/>
  <c r="W37" i="2" s="1"/>
  <c r="V36" i="2"/>
  <c r="V37" i="2" s="1"/>
  <c r="U36" i="2"/>
  <c r="U37" i="2" s="1"/>
  <c r="T36" i="2"/>
  <c r="T37" i="2" s="1"/>
  <c r="AI34" i="2"/>
  <c r="AI35" i="2" s="1"/>
  <c r="AH34" i="2"/>
  <c r="AH35" i="2" s="1"/>
  <c r="AG34" i="2"/>
  <c r="AG35" i="2" s="1"/>
  <c r="AF34" i="2"/>
  <c r="AF35" i="2" s="1"/>
  <c r="AE34" i="2"/>
  <c r="AE35" i="2" s="1"/>
  <c r="AD34" i="2"/>
  <c r="AD35" i="2" s="1"/>
  <c r="AC34" i="2"/>
  <c r="AC35" i="2" s="1"/>
  <c r="AB34" i="2"/>
  <c r="AB35" i="2" s="1"/>
  <c r="AA34" i="2"/>
  <c r="AA35" i="2" s="1"/>
  <c r="Z34" i="2"/>
  <c r="Z35" i="2" s="1"/>
  <c r="Y34" i="2"/>
  <c r="Y35" i="2" s="1"/>
  <c r="X34" i="2"/>
  <c r="X35" i="2" s="1"/>
  <c r="W34" i="2"/>
  <c r="W35" i="2" s="1"/>
  <c r="V35" i="2"/>
  <c r="U35" i="2"/>
  <c r="T35" i="2"/>
  <c r="AI32" i="2"/>
  <c r="AI33" i="2" s="1"/>
  <c r="AH32" i="2"/>
  <c r="AH33" i="2" s="1"/>
  <c r="AG32" i="2"/>
  <c r="AG33" i="2" s="1"/>
  <c r="AF32" i="2"/>
  <c r="AF33" i="2" s="1"/>
  <c r="AE32" i="2"/>
  <c r="AE33" i="2" s="1"/>
  <c r="AD32" i="2"/>
  <c r="AD33" i="2" s="1"/>
  <c r="AC32" i="2"/>
  <c r="AC33" i="2" s="1"/>
  <c r="AB32" i="2"/>
  <c r="AB33" i="2" s="1"/>
  <c r="AA32" i="2"/>
  <c r="AA33" i="2" s="1"/>
  <c r="Z32" i="2"/>
  <c r="Z33" i="2" s="1"/>
  <c r="Y32" i="2"/>
  <c r="Y33" i="2" s="1"/>
  <c r="X32" i="2"/>
  <c r="X33" i="2" s="1"/>
  <c r="W32" i="2"/>
  <c r="W33" i="2" s="1"/>
  <c r="V32" i="2"/>
  <c r="V33" i="2" s="1"/>
  <c r="U32" i="2"/>
  <c r="U33" i="2" s="1"/>
  <c r="T32" i="2"/>
  <c r="T33" i="2" s="1"/>
  <c r="AI30" i="2"/>
  <c r="AI31" i="2" s="1"/>
  <c r="AH30" i="2"/>
  <c r="AH31" i="2" s="1"/>
  <c r="AG30" i="2"/>
  <c r="AG31" i="2" s="1"/>
  <c r="AF30" i="2"/>
  <c r="AF31" i="2" s="1"/>
  <c r="AE30" i="2"/>
  <c r="AE31" i="2" s="1"/>
  <c r="AD30" i="2"/>
  <c r="AD31" i="2" s="1"/>
  <c r="AC30" i="2"/>
  <c r="AC31" i="2" s="1"/>
  <c r="AB30" i="2"/>
  <c r="AB31" i="2" s="1"/>
  <c r="AA30" i="2"/>
  <c r="AA31" i="2" s="1"/>
  <c r="Z30" i="2"/>
  <c r="Z31" i="2" s="1"/>
  <c r="Y30" i="2"/>
  <c r="Y31" i="2" s="1"/>
  <c r="X30" i="2"/>
  <c r="X31" i="2" s="1"/>
  <c r="W30" i="2"/>
  <c r="W31" i="2" s="1"/>
  <c r="V30" i="2"/>
  <c r="V31" i="2" s="1"/>
  <c r="U30" i="2"/>
  <c r="U31" i="2" s="1"/>
  <c r="T30" i="2"/>
  <c r="T31" i="2" s="1"/>
  <c r="AI29" i="2"/>
  <c r="AH29" i="2"/>
  <c r="AG29" i="2"/>
  <c r="AF29" i="2"/>
  <c r="AE28" i="2"/>
  <c r="AE29" i="2" s="1"/>
  <c r="AD28" i="2"/>
  <c r="AD29" i="2" s="1"/>
  <c r="AC29" i="2"/>
  <c r="AB29" i="2"/>
  <c r="AA29" i="2"/>
  <c r="Z29" i="2"/>
  <c r="Y29" i="2"/>
  <c r="X28" i="2"/>
  <c r="X29" i="2" s="1"/>
  <c r="W28" i="2"/>
  <c r="W29" i="2" s="1"/>
  <c r="V29" i="2"/>
  <c r="U29" i="2"/>
  <c r="T29" i="2"/>
  <c r="AI26" i="2"/>
  <c r="AI27" i="2" s="1"/>
  <c r="AH26" i="2"/>
  <c r="AH27" i="2" s="1"/>
  <c r="AG26" i="2"/>
  <c r="AG27" i="2" s="1"/>
  <c r="AF26" i="2"/>
  <c r="AF27" i="2" s="1"/>
  <c r="AE26" i="2"/>
  <c r="AE27" i="2" s="1"/>
  <c r="AD26" i="2"/>
  <c r="AD27" i="2" s="1"/>
  <c r="AC26" i="2"/>
  <c r="AC27" i="2" s="1"/>
  <c r="AB26" i="2"/>
  <c r="AB27" i="2" s="1"/>
  <c r="AA26" i="2"/>
  <c r="AA27" i="2" s="1"/>
  <c r="Z26" i="2"/>
  <c r="Z27" i="2" s="1"/>
  <c r="Y26" i="2"/>
  <c r="Y27" i="2" s="1"/>
  <c r="X26" i="2"/>
  <c r="X27" i="2" s="1"/>
  <c r="W26" i="2"/>
  <c r="W27" i="2" s="1"/>
  <c r="V26" i="2"/>
  <c r="V27" i="2" s="1"/>
  <c r="U26" i="2"/>
  <c r="U27" i="2" s="1"/>
  <c r="T26" i="2"/>
  <c r="T27" i="2" s="1"/>
  <c r="AI24" i="2"/>
  <c r="AI25" i="2" s="1"/>
  <c r="AH24" i="2"/>
  <c r="AH25" i="2" s="1"/>
  <c r="AG24" i="2"/>
  <c r="AG25" i="2" s="1"/>
  <c r="AF24" i="2"/>
  <c r="AF25" i="2" s="1"/>
  <c r="AE24" i="2"/>
  <c r="AE25" i="2" s="1"/>
  <c r="AD24" i="2"/>
  <c r="AD25" i="2" s="1"/>
  <c r="AC24" i="2"/>
  <c r="AC25" i="2" s="1"/>
  <c r="AB24" i="2"/>
  <c r="AB25" i="2" s="1"/>
  <c r="AA24" i="2"/>
  <c r="AA25" i="2" s="1"/>
  <c r="Z24" i="2"/>
  <c r="Z25" i="2" s="1"/>
  <c r="Y24" i="2"/>
  <c r="Y25" i="2" s="1"/>
  <c r="X24" i="2"/>
  <c r="X25" i="2" s="1"/>
  <c r="W24" i="2"/>
  <c r="W25" i="2" s="1"/>
  <c r="V24" i="2"/>
  <c r="V25" i="2" s="1"/>
  <c r="U24" i="2"/>
  <c r="U25" i="2" s="1"/>
  <c r="T24" i="2"/>
  <c r="T25" i="2" s="1"/>
  <c r="AI22" i="2"/>
  <c r="AI23" i="2" s="1"/>
  <c r="AH22" i="2"/>
  <c r="AH23" i="2" s="1"/>
  <c r="AG22" i="2"/>
  <c r="AG23" i="2" s="1"/>
  <c r="AF22" i="2"/>
  <c r="AF23" i="2" s="1"/>
  <c r="AE22" i="2"/>
  <c r="AE23" i="2" s="1"/>
  <c r="AD22" i="2"/>
  <c r="AD23" i="2" s="1"/>
  <c r="AC22" i="2"/>
  <c r="AC23" i="2" s="1"/>
  <c r="AB22" i="2"/>
  <c r="AB23" i="2" s="1"/>
  <c r="AA22" i="2"/>
  <c r="AA23" i="2" s="1"/>
  <c r="Z22" i="2"/>
  <c r="Z23" i="2" s="1"/>
  <c r="Y22" i="2"/>
  <c r="Y23" i="2" s="1"/>
  <c r="X22" i="2"/>
  <c r="X23" i="2" s="1"/>
  <c r="W22" i="2"/>
  <c r="W23" i="2" s="1"/>
  <c r="V22" i="2"/>
  <c r="V23" i="2" s="1"/>
  <c r="U22" i="2"/>
  <c r="U23" i="2" s="1"/>
  <c r="T22" i="2"/>
  <c r="T23" i="2" s="1"/>
  <c r="AI20" i="2"/>
  <c r="AI21" i="2" s="1"/>
  <c r="AH20" i="2"/>
  <c r="AH21" i="2" s="1"/>
  <c r="AG20" i="2"/>
  <c r="AG21" i="2" s="1"/>
  <c r="AF20" i="2"/>
  <c r="AF21" i="2" s="1"/>
  <c r="AE20" i="2"/>
  <c r="AE21" i="2" s="1"/>
  <c r="AD20" i="2"/>
  <c r="AD21" i="2" s="1"/>
  <c r="AC20" i="2"/>
  <c r="AC21" i="2" s="1"/>
  <c r="AB20" i="2"/>
  <c r="AB21" i="2" s="1"/>
  <c r="AA20" i="2"/>
  <c r="AA21" i="2" s="1"/>
  <c r="Z20" i="2"/>
  <c r="Z21" i="2" s="1"/>
  <c r="Y20" i="2"/>
  <c r="Y21" i="2" s="1"/>
  <c r="X20" i="2"/>
  <c r="X21" i="2" s="1"/>
  <c r="W20" i="2"/>
  <c r="W21" i="2" s="1"/>
  <c r="V20" i="2"/>
  <c r="V21" i="2" s="1"/>
  <c r="U20" i="2"/>
  <c r="U21" i="2" s="1"/>
  <c r="T20" i="2"/>
  <c r="T21" i="2" s="1"/>
  <c r="AI18" i="2"/>
  <c r="AI19" i="2" s="1"/>
  <c r="AH18" i="2"/>
  <c r="AH19" i="2" s="1"/>
  <c r="AG18" i="2"/>
  <c r="AG19" i="2" s="1"/>
  <c r="AF18" i="2"/>
  <c r="AF19" i="2" s="1"/>
  <c r="AE18" i="2"/>
  <c r="AE19" i="2" s="1"/>
  <c r="AD18" i="2"/>
  <c r="AD19" i="2" s="1"/>
  <c r="AC18" i="2"/>
  <c r="AC19" i="2" s="1"/>
  <c r="AB18" i="2"/>
  <c r="AB19" i="2" s="1"/>
  <c r="AA18" i="2"/>
  <c r="AA19" i="2" s="1"/>
  <c r="Z18" i="2"/>
  <c r="Z19" i="2" s="1"/>
  <c r="Y18" i="2"/>
  <c r="Y19" i="2" s="1"/>
  <c r="X18" i="2"/>
  <c r="X19" i="2" s="1"/>
  <c r="W18" i="2"/>
  <c r="W19" i="2" s="1"/>
  <c r="V19" i="2"/>
  <c r="U19" i="2"/>
  <c r="T19" i="2"/>
  <c r="AB17" i="2"/>
  <c r="AI16" i="2"/>
  <c r="AI17" i="2" s="1"/>
  <c r="AH16" i="2"/>
  <c r="AH17" i="2" s="1"/>
  <c r="AG16" i="2"/>
  <c r="AG17" i="2" s="1"/>
  <c r="AF16" i="2"/>
  <c r="AF17" i="2" s="1"/>
  <c r="AE16" i="2"/>
  <c r="AE17" i="2" s="1"/>
  <c r="AD16" i="2"/>
  <c r="AD17" i="2" s="1"/>
  <c r="AC16" i="2"/>
  <c r="AC17" i="2" s="1"/>
  <c r="AB16" i="2"/>
  <c r="AA16" i="2"/>
  <c r="AA17" i="2" s="1"/>
  <c r="Z16" i="2"/>
  <c r="Z17" i="2" s="1"/>
  <c r="Y16" i="2"/>
  <c r="Y17" i="2" s="1"/>
  <c r="X16" i="2"/>
  <c r="X17" i="2" s="1"/>
  <c r="W16" i="2"/>
  <c r="W17" i="2" s="1"/>
  <c r="V16" i="2"/>
  <c r="V17" i="2" s="1"/>
  <c r="U16" i="2"/>
  <c r="U17" i="2" s="1"/>
  <c r="T16" i="2"/>
  <c r="T17" i="2" s="1"/>
  <c r="O45" i="2"/>
  <c r="K45" i="2"/>
  <c r="G45" i="2"/>
  <c r="R44" i="2"/>
  <c r="R45" i="2" s="1"/>
  <c r="Q44" i="2"/>
  <c r="Q45" i="2" s="1"/>
  <c r="P44" i="2"/>
  <c r="P45" i="2" s="1"/>
  <c r="O44" i="2"/>
  <c r="N44" i="2"/>
  <c r="N45" i="2" s="1"/>
  <c r="M44" i="2"/>
  <c r="M45" i="2" s="1"/>
  <c r="L44" i="2"/>
  <c r="L45" i="2" s="1"/>
  <c r="K44" i="2"/>
  <c r="J44" i="2"/>
  <c r="J45" i="2" s="1"/>
  <c r="I44" i="2"/>
  <c r="I45" i="2" s="1"/>
  <c r="H44" i="2"/>
  <c r="H45" i="2" s="1"/>
  <c r="G44" i="2"/>
  <c r="F44" i="2"/>
  <c r="F45" i="2" s="1"/>
  <c r="E44" i="2"/>
  <c r="E45" i="2" s="1"/>
  <c r="P43" i="2"/>
  <c r="O43" i="2"/>
  <c r="L43" i="2"/>
  <c r="K43" i="2"/>
  <c r="H43" i="2"/>
  <c r="G43" i="2"/>
  <c r="R42" i="2"/>
  <c r="R43" i="2" s="1"/>
  <c r="Q42" i="2"/>
  <c r="Q43" i="2" s="1"/>
  <c r="P42" i="2"/>
  <c r="O42" i="2"/>
  <c r="N42" i="2"/>
  <c r="N43" i="2" s="1"/>
  <c r="M42" i="2"/>
  <c r="M43" i="2" s="1"/>
  <c r="L42" i="2"/>
  <c r="K42" i="2"/>
  <c r="J42" i="2"/>
  <c r="J43" i="2" s="1"/>
  <c r="I42" i="2"/>
  <c r="I43" i="2" s="1"/>
  <c r="H42" i="2"/>
  <c r="G42" i="2"/>
  <c r="F42" i="2"/>
  <c r="F43" i="2" s="1"/>
  <c r="E42" i="2"/>
  <c r="E43" i="2" s="1"/>
  <c r="P41" i="2"/>
  <c r="O41" i="2"/>
  <c r="L41" i="2"/>
  <c r="K41" i="2"/>
  <c r="H41" i="2"/>
  <c r="G41" i="2"/>
  <c r="R40" i="2"/>
  <c r="R41" i="2" s="1"/>
  <c r="Q40" i="2"/>
  <c r="Q41" i="2" s="1"/>
  <c r="P40" i="2"/>
  <c r="O40" i="2"/>
  <c r="N40" i="2"/>
  <c r="N41" i="2" s="1"/>
  <c r="M40" i="2"/>
  <c r="M41" i="2" s="1"/>
  <c r="L40" i="2"/>
  <c r="K40" i="2"/>
  <c r="J40" i="2"/>
  <c r="J41" i="2" s="1"/>
  <c r="I40" i="2"/>
  <c r="I41" i="2" s="1"/>
  <c r="H40" i="2"/>
  <c r="F41" i="2"/>
  <c r="E41" i="2"/>
  <c r="P39" i="2"/>
  <c r="O39" i="2"/>
  <c r="L39" i="2"/>
  <c r="K39" i="2"/>
  <c r="H39" i="2"/>
  <c r="G39" i="2"/>
  <c r="R38" i="2"/>
  <c r="R39" i="2" s="1"/>
  <c r="Q38" i="2"/>
  <c r="Q39" i="2" s="1"/>
  <c r="P38" i="2"/>
  <c r="O38" i="2"/>
  <c r="N38" i="2"/>
  <c r="N39" i="2" s="1"/>
  <c r="M38" i="2"/>
  <c r="M39" i="2" s="1"/>
  <c r="L38" i="2"/>
  <c r="K38" i="2"/>
  <c r="J38" i="2"/>
  <c r="J39" i="2" s="1"/>
  <c r="I38" i="2"/>
  <c r="I39" i="2" s="1"/>
  <c r="H38" i="2"/>
  <c r="G38" i="2"/>
  <c r="F38" i="2"/>
  <c r="F39" i="2" s="1"/>
  <c r="E38" i="2"/>
  <c r="E39" i="2" s="1"/>
  <c r="P37" i="2"/>
  <c r="O37" i="2"/>
  <c r="L37" i="2"/>
  <c r="K37" i="2"/>
  <c r="H37" i="2"/>
  <c r="G37" i="2"/>
  <c r="R36" i="2"/>
  <c r="R37" i="2" s="1"/>
  <c r="Q36" i="2"/>
  <c r="Q37" i="2" s="1"/>
  <c r="P36" i="2"/>
  <c r="O36" i="2"/>
  <c r="N36" i="2"/>
  <c r="N37" i="2" s="1"/>
  <c r="M36" i="2"/>
  <c r="M37" i="2" s="1"/>
  <c r="L36" i="2"/>
  <c r="K36" i="2"/>
  <c r="J36" i="2"/>
  <c r="J37" i="2" s="1"/>
  <c r="I36" i="2"/>
  <c r="I37" i="2" s="1"/>
  <c r="H36" i="2"/>
  <c r="G36" i="2"/>
  <c r="F36" i="2"/>
  <c r="F37" i="2" s="1"/>
  <c r="E36" i="2"/>
  <c r="E37" i="2" s="1"/>
  <c r="P35" i="2"/>
  <c r="O35" i="2"/>
  <c r="L35" i="2"/>
  <c r="K35" i="2"/>
  <c r="H35" i="2"/>
  <c r="G35" i="2"/>
  <c r="R35" i="2"/>
  <c r="Q35" i="2"/>
  <c r="N35" i="2"/>
  <c r="M35" i="2"/>
  <c r="J35" i="2"/>
  <c r="I34" i="2"/>
  <c r="I35" i="2" s="1"/>
  <c r="H34" i="2"/>
  <c r="G34" i="2"/>
  <c r="F34" i="2"/>
  <c r="F35" i="2" s="1"/>
  <c r="E34" i="2"/>
  <c r="E35" i="2" s="1"/>
  <c r="P33" i="2"/>
  <c r="O33" i="2"/>
  <c r="L33" i="2"/>
  <c r="K33" i="2"/>
  <c r="H33" i="2"/>
  <c r="G33" i="2"/>
  <c r="R32" i="2"/>
  <c r="R33" i="2" s="1"/>
  <c r="Q32" i="2"/>
  <c r="Q33" i="2" s="1"/>
  <c r="P32" i="2"/>
  <c r="O32" i="2"/>
  <c r="N32" i="2"/>
  <c r="N33" i="2" s="1"/>
  <c r="M32" i="2"/>
  <c r="M33" i="2" s="1"/>
  <c r="L32" i="2"/>
  <c r="K32" i="2"/>
  <c r="J32" i="2"/>
  <c r="J33" i="2" s="1"/>
  <c r="I32" i="2"/>
  <c r="I33" i="2" s="1"/>
  <c r="H32" i="2"/>
  <c r="G32" i="2"/>
  <c r="F32" i="2"/>
  <c r="F33" i="2" s="1"/>
  <c r="E32" i="2"/>
  <c r="E33" i="2" s="1"/>
  <c r="P31" i="2"/>
  <c r="O31" i="2"/>
  <c r="L31" i="2"/>
  <c r="K31" i="2"/>
  <c r="H31" i="2"/>
  <c r="G31" i="2"/>
  <c r="R30" i="2"/>
  <c r="R31" i="2" s="1"/>
  <c r="Q30" i="2"/>
  <c r="Q31" i="2" s="1"/>
  <c r="P30" i="2"/>
  <c r="O30" i="2"/>
  <c r="N30" i="2"/>
  <c r="N31" i="2" s="1"/>
  <c r="M30" i="2"/>
  <c r="M31" i="2" s="1"/>
  <c r="L30" i="2"/>
  <c r="K30" i="2"/>
  <c r="J30" i="2"/>
  <c r="J31" i="2" s="1"/>
  <c r="I30" i="2"/>
  <c r="I31" i="2" s="1"/>
  <c r="H30" i="2"/>
  <c r="G30" i="2"/>
  <c r="F30" i="2"/>
  <c r="F31" i="2" s="1"/>
  <c r="E30" i="2"/>
  <c r="E31" i="2" s="1"/>
  <c r="P29" i="2"/>
  <c r="O29" i="2"/>
  <c r="L29" i="2"/>
  <c r="K29" i="2"/>
  <c r="H29" i="2"/>
  <c r="G29" i="2"/>
  <c r="R29" i="2"/>
  <c r="Q29" i="2"/>
  <c r="P28" i="2"/>
  <c r="O28" i="2"/>
  <c r="N29" i="2"/>
  <c r="M29" i="2"/>
  <c r="J29" i="2"/>
  <c r="I28" i="2"/>
  <c r="I29" i="2" s="1"/>
  <c r="H28" i="2"/>
  <c r="F29" i="2"/>
  <c r="E29" i="2"/>
  <c r="P27" i="2"/>
  <c r="O27" i="2"/>
  <c r="L27" i="2"/>
  <c r="K27" i="2"/>
  <c r="H27" i="2"/>
  <c r="G27" i="2"/>
  <c r="R26" i="2"/>
  <c r="R27" i="2" s="1"/>
  <c r="Q26" i="2"/>
  <c r="Q27" i="2" s="1"/>
  <c r="P26" i="2"/>
  <c r="O26" i="2"/>
  <c r="N26" i="2"/>
  <c r="N27" i="2" s="1"/>
  <c r="M26" i="2"/>
  <c r="M27" i="2" s="1"/>
  <c r="L26" i="2"/>
  <c r="K26" i="2"/>
  <c r="J26" i="2"/>
  <c r="J27" i="2" s="1"/>
  <c r="I26" i="2"/>
  <c r="I27" i="2" s="1"/>
  <c r="H26" i="2"/>
  <c r="G26" i="2"/>
  <c r="F26" i="2"/>
  <c r="F27" i="2" s="1"/>
  <c r="E26" i="2"/>
  <c r="E27" i="2" s="1"/>
  <c r="P25" i="2"/>
  <c r="O25" i="2"/>
  <c r="L25" i="2"/>
  <c r="K25" i="2"/>
  <c r="H25" i="2"/>
  <c r="G25" i="2"/>
  <c r="R24" i="2"/>
  <c r="R25" i="2" s="1"/>
  <c r="Q24" i="2"/>
  <c r="Q25" i="2" s="1"/>
  <c r="P24" i="2"/>
  <c r="O24" i="2"/>
  <c r="N24" i="2"/>
  <c r="N25" i="2" s="1"/>
  <c r="M24" i="2"/>
  <c r="M25" i="2" s="1"/>
  <c r="L24" i="2"/>
  <c r="K24" i="2"/>
  <c r="J24" i="2"/>
  <c r="J25" i="2" s="1"/>
  <c r="I24" i="2"/>
  <c r="I25" i="2" s="1"/>
  <c r="H24" i="2"/>
  <c r="G24" i="2"/>
  <c r="F24" i="2"/>
  <c r="F25" i="2" s="1"/>
  <c r="E24" i="2"/>
  <c r="E25" i="2" s="1"/>
  <c r="P23" i="2"/>
  <c r="O23" i="2"/>
  <c r="L23" i="2"/>
  <c r="K23" i="2"/>
  <c r="H23" i="2"/>
  <c r="G23" i="2"/>
  <c r="R22" i="2"/>
  <c r="R23" i="2" s="1"/>
  <c r="Q22" i="2"/>
  <c r="Q23" i="2" s="1"/>
  <c r="P22" i="2"/>
  <c r="O22" i="2"/>
  <c r="N22" i="2"/>
  <c r="N23" i="2" s="1"/>
  <c r="M22" i="2"/>
  <c r="M23" i="2" s="1"/>
  <c r="L22" i="2"/>
  <c r="K22" i="2"/>
  <c r="J22" i="2"/>
  <c r="J23" i="2" s="1"/>
  <c r="I22" i="2"/>
  <c r="I23" i="2" s="1"/>
  <c r="H22" i="2"/>
  <c r="G22" i="2"/>
  <c r="F22" i="2"/>
  <c r="F23" i="2" s="1"/>
  <c r="E22" i="2"/>
  <c r="E23" i="2" s="1"/>
  <c r="P21" i="2"/>
  <c r="O21" i="2"/>
  <c r="L21" i="2"/>
  <c r="K21" i="2"/>
  <c r="H21" i="2"/>
  <c r="G21" i="2"/>
  <c r="R20" i="2"/>
  <c r="R21" i="2" s="1"/>
  <c r="Q20" i="2"/>
  <c r="Q21" i="2" s="1"/>
  <c r="P20" i="2"/>
  <c r="O20" i="2"/>
  <c r="N20" i="2"/>
  <c r="N21" i="2" s="1"/>
  <c r="M20" i="2"/>
  <c r="M21" i="2" s="1"/>
  <c r="L20" i="2"/>
  <c r="K20" i="2"/>
  <c r="J20" i="2"/>
  <c r="J21" i="2" s="1"/>
  <c r="I20" i="2"/>
  <c r="I21" i="2" s="1"/>
  <c r="H20" i="2"/>
  <c r="G20" i="2"/>
  <c r="F20" i="2"/>
  <c r="F21" i="2" s="1"/>
  <c r="E20" i="2"/>
  <c r="E21" i="2" s="1"/>
  <c r="L19" i="2"/>
  <c r="K19" i="2"/>
  <c r="H19" i="2"/>
  <c r="G19" i="2"/>
  <c r="R19" i="2"/>
  <c r="Q19" i="2"/>
  <c r="N19" i="2"/>
  <c r="M19" i="2"/>
  <c r="J19" i="2"/>
  <c r="I19" i="2"/>
  <c r="F19" i="2"/>
  <c r="E19" i="2"/>
  <c r="P17" i="2"/>
  <c r="O17" i="2"/>
  <c r="L17" i="2"/>
  <c r="K17" i="2"/>
  <c r="H17" i="2"/>
  <c r="G17" i="2"/>
  <c r="R16" i="2"/>
  <c r="R17" i="2" s="1"/>
  <c r="Q16" i="2"/>
  <c r="Q17" i="2" s="1"/>
  <c r="P16" i="2"/>
  <c r="O16" i="2"/>
  <c r="N16" i="2"/>
  <c r="N17" i="2" s="1"/>
  <c r="M16" i="2"/>
  <c r="M17" i="2" s="1"/>
  <c r="L16" i="2"/>
  <c r="K16" i="2"/>
  <c r="J16" i="2"/>
  <c r="J17" i="2" s="1"/>
  <c r="I16" i="2"/>
  <c r="I17" i="2" s="1"/>
  <c r="H16" i="2"/>
  <c r="G16" i="2"/>
  <c r="F16" i="2"/>
  <c r="F17" i="2" s="1"/>
  <c r="E16" i="2"/>
  <c r="E17" i="2" s="1"/>
  <c r="D44" i="2"/>
  <c r="D45" i="2" s="1"/>
  <c r="D42" i="2"/>
  <c r="D43" i="2" s="1"/>
  <c r="D41" i="2"/>
  <c r="D38" i="2"/>
  <c r="D39" i="2" s="1"/>
  <c r="D36" i="2"/>
  <c r="D37" i="2" s="1"/>
  <c r="D34" i="2"/>
  <c r="D35" i="2" s="1"/>
  <c r="D32" i="2"/>
  <c r="D33" i="2" s="1"/>
  <c r="D30" i="2"/>
  <c r="D31" i="2" s="1"/>
  <c r="D29" i="2"/>
  <c r="D26" i="2"/>
  <c r="D27" i="2" s="1"/>
  <c r="D24" i="2"/>
  <c r="D25" i="2" s="1"/>
  <c r="D22" i="2"/>
  <c r="D23" i="2" s="1"/>
  <c r="D20" i="2"/>
  <c r="D21" i="2" s="1"/>
  <c r="D19" i="2"/>
  <c r="O7" i="3"/>
  <c r="AI15" i="2" l="1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O8" i="3"/>
  <c r="AH6" i="2" s="1"/>
  <c r="H365" i="3" l="1"/>
  <c r="O6" i="3" l="1"/>
  <c r="O4" i="3"/>
  <c r="O3" i="3"/>
  <c r="B2" i="3" s="1"/>
  <c r="E2" i="3" s="1"/>
  <c r="O5" i="3" l="1"/>
  <c r="A51" i="2"/>
  <c r="D15" i="2"/>
  <c r="A2" i="3"/>
  <c r="D2" i="3"/>
  <c r="C2" i="3"/>
  <c r="B3" i="3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25" i="2" l="1"/>
  <c r="AJ25" i="2" s="1"/>
  <c r="S24" i="2"/>
  <c r="AJ24" i="2" s="1"/>
  <c r="D16" i="2"/>
  <c r="D17" i="2" s="1"/>
  <c r="A6" i="2"/>
  <c r="C3" i="3"/>
  <c r="E3" i="3"/>
  <c r="B4" i="3"/>
  <c r="E4" i="3" s="1"/>
  <c r="D3" i="3"/>
  <c r="A3" i="3"/>
  <c r="S40" i="2" l="1"/>
  <c r="S41" i="2"/>
  <c r="S16" i="2"/>
  <c r="S22" i="2"/>
  <c r="B5" i="3"/>
  <c r="E5" i="3" s="1"/>
  <c r="D4" i="3"/>
  <c r="A4" i="3"/>
  <c r="C4" i="3"/>
  <c r="H366" i="3"/>
  <c r="S17" i="2" l="1"/>
  <c r="S23" i="2"/>
  <c r="B6" i="3"/>
  <c r="E6" i="3" s="1"/>
  <c r="D5" i="3"/>
  <c r="A5" i="3"/>
  <c r="C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  <c r="B7" i="3" l="1"/>
  <c r="E7" i="3" s="1"/>
  <c r="F7" i="3" s="1"/>
  <c r="D6" i="3"/>
  <c r="A6" i="3"/>
  <c r="C6" i="3"/>
  <c r="F6" i="3"/>
  <c r="F5" i="3"/>
  <c r="F4" i="3"/>
  <c r="F3" i="3"/>
  <c r="F2" i="3"/>
  <c r="B8" i="3" l="1"/>
  <c r="E8" i="3" s="1"/>
  <c r="F8" i="3" s="1"/>
  <c r="A7" i="3"/>
  <c r="D7" i="3"/>
  <c r="C7" i="3"/>
  <c r="B9" i="3" l="1"/>
  <c r="E9" i="3" s="1"/>
  <c r="F9" i="3" s="1"/>
  <c r="A8" i="3"/>
  <c r="D8" i="3"/>
  <c r="C8" i="3"/>
  <c r="B10" i="3" l="1"/>
  <c r="E10" i="3" s="1"/>
  <c r="F10" i="3" s="1"/>
  <c r="A9" i="3"/>
  <c r="D9" i="3"/>
  <c r="C9" i="3"/>
  <c r="B11" i="3" l="1"/>
  <c r="E11" i="3" s="1"/>
  <c r="F11" i="3" s="1"/>
  <c r="A10" i="3"/>
  <c r="D10" i="3"/>
  <c r="C10" i="3"/>
  <c r="B12" i="3" l="1"/>
  <c r="E12" i="3" s="1"/>
  <c r="F12" i="3" s="1"/>
  <c r="A11" i="3"/>
  <c r="D11" i="3"/>
  <c r="C11" i="3"/>
  <c r="B13" i="3" l="1"/>
  <c r="E13" i="3" s="1"/>
  <c r="F13" i="3" s="1"/>
  <c r="A12" i="3"/>
  <c r="D12" i="3"/>
  <c r="C12" i="3"/>
  <c r="B14" i="3" l="1"/>
  <c r="E14" i="3" s="1"/>
  <c r="F14" i="3" s="1"/>
  <c r="A13" i="3"/>
  <c r="D13" i="3"/>
  <c r="C13" i="3"/>
  <c r="B15" i="3" l="1"/>
  <c r="E15" i="3" s="1"/>
  <c r="F15" i="3" s="1"/>
  <c r="A14" i="3"/>
  <c r="D14" i="3"/>
  <c r="C14" i="3"/>
  <c r="B16" i="3" l="1"/>
  <c r="E16" i="3" s="1"/>
  <c r="F16" i="3" s="1"/>
  <c r="A15" i="3"/>
  <c r="D15" i="3"/>
  <c r="C15" i="3"/>
  <c r="B17" i="3" l="1"/>
  <c r="E17" i="3" s="1"/>
  <c r="F17" i="3" s="1"/>
  <c r="A16" i="3"/>
  <c r="D16" i="3"/>
  <c r="C16" i="3"/>
  <c r="B18" i="3" l="1"/>
  <c r="E18" i="3" s="1"/>
  <c r="F18" i="3" s="1"/>
  <c r="D17" i="3"/>
  <c r="A17" i="3"/>
  <c r="C17" i="3"/>
  <c r="B19" i="3" l="1"/>
  <c r="E19" i="3" s="1"/>
  <c r="F19" i="3" s="1"/>
  <c r="A18" i="3"/>
  <c r="D18" i="3"/>
  <c r="C18" i="3"/>
  <c r="B20" i="3" l="1"/>
  <c r="E20" i="3" s="1"/>
  <c r="F20" i="3" s="1"/>
  <c r="A19" i="3"/>
  <c r="D19" i="3"/>
  <c r="C19" i="3"/>
  <c r="B21" i="3" l="1"/>
  <c r="E21" i="3" s="1"/>
  <c r="F21" i="3" s="1"/>
  <c r="A20" i="3"/>
  <c r="D20" i="3"/>
  <c r="C20" i="3"/>
  <c r="B22" i="3" l="1"/>
  <c r="E22" i="3" s="1"/>
  <c r="F22" i="3" s="1"/>
  <c r="A21" i="3"/>
  <c r="D21" i="3"/>
  <c r="C21" i="3"/>
  <c r="B23" i="3" l="1"/>
  <c r="E23" i="3" s="1"/>
  <c r="F23" i="3" s="1"/>
  <c r="A22" i="3"/>
  <c r="D22" i="3"/>
  <c r="C22" i="3"/>
  <c r="B24" i="3" l="1"/>
  <c r="E24" i="3" s="1"/>
  <c r="F24" i="3" s="1"/>
  <c r="A23" i="3"/>
  <c r="D23" i="3"/>
  <c r="C23" i="3"/>
  <c r="B25" i="3" l="1"/>
  <c r="E25" i="3" s="1"/>
  <c r="F25" i="3" s="1"/>
  <c r="D24" i="3"/>
  <c r="A24" i="3"/>
  <c r="C24" i="3"/>
  <c r="B26" i="3" l="1"/>
  <c r="E26" i="3" s="1"/>
  <c r="F26" i="3" s="1"/>
  <c r="A25" i="3"/>
  <c r="D25" i="3"/>
  <c r="C25" i="3"/>
  <c r="B27" i="3" l="1"/>
  <c r="E27" i="3" s="1"/>
  <c r="F27" i="3" s="1"/>
  <c r="A26" i="3"/>
  <c r="D26" i="3"/>
  <c r="C26" i="3"/>
  <c r="B28" i="3" l="1"/>
  <c r="E28" i="3" s="1"/>
  <c r="F28" i="3" s="1"/>
  <c r="D27" i="3"/>
  <c r="A27" i="3"/>
  <c r="C27" i="3"/>
  <c r="B29" i="3" l="1"/>
  <c r="E29" i="3" s="1"/>
  <c r="F29" i="3" s="1"/>
  <c r="A28" i="3"/>
  <c r="D28" i="3"/>
  <c r="C28" i="3"/>
  <c r="B30" i="3" l="1"/>
  <c r="E30" i="3" s="1"/>
  <c r="F30" i="3" s="1"/>
  <c r="A29" i="3"/>
  <c r="D29" i="3"/>
  <c r="C29" i="3"/>
  <c r="B31" i="3" l="1"/>
  <c r="E31" i="3" s="1"/>
  <c r="F31" i="3" s="1"/>
  <c r="A30" i="3"/>
  <c r="D30" i="3"/>
  <c r="C30" i="3"/>
  <c r="B32" i="3" l="1"/>
  <c r="E32" i="3" s="1"/>
  <c r="F32" i="3" s="1"/>
  <c r="A31" i="3"/>
  <c r="D31" i="3"/>
  <c r="C31" i="3"/>
  <c r="B33" i="3" l="1"/>
  <c r="E33" i="3" s="1"/>
  <c r="F33" i="3" s="1"/>
  <c r="A32" i="3"/>
  <c r="D32" i="3"/>
  <c r="C32" i="3"/>
  <c r="B34" i="3" l="1"/>
  <c r="E34" i="3" s="1"/>
  <c r="F34" i="3" s="1"/>
  <c r="D33" i="3"/>
  <c r="A33" i="3"/>
  <c r="C33" i="3"/>
  <c r="B35" i="3" l="1"/>
  <c r="E35" i="3" s="1"/>
  <c r="F35" i="3" s="1"/>
  <c r="D34" i="3"/>
  <c r="A34" i="3"/>
  <c r="C34" i="3"/>
  <c r="B36" i="3" l="1"/>
  <c r="E36" i="3" s="1"/>
  <c r="F36" i="3" s="1"/>
  <c r="D35" i="3"/>
  <c r="A35" i="3"/>
  <c r="C35" i="3"/>
  <c r="B37" i="3" l="1"/>
  <c r="E37" i="3" s="1"/>
  <c r="F37" i="3" s="1"/>
  <c r="A36" i="3"/>
  <c r="D36" i="3"/>
  <c r="C36" i="3"/>
  <c r="B38" i="3" l="1"/>
  <c r="E38" i="3" s="1"/>
  <c r="F38" i="3" s="1"/>
  <c r="A37" i="3"/>
  <c r="D37" i="3"/>
  <c r="C37" i="3"/>
  <c r="B39" i="3" l="1"/>
  <c r="E39" i="3" s="1"/>
  <c r="F39" i="3" s="1"/>
  <c r="A38" i="3"/>
  <c r="D38" i="3"/>
  <c r="C38" i="3"/>
  <c r="B40" i="3" l="1"/>
  <c r="E40" i="3" s="1"/>
  <c r="F40" i="3" s="1"/>
  <c r="D39" i="3"/>
  <c r="A39" i="3"/>
  <c r="C39" i="3"/>
  <c r="B41" i="3" l="1"/>
  <c r="E41" i="3" s="1"/>
  <c r="F41" i="3" s="1"/>
  <c r="D40" i="3"/>
  <c r="A40" i="3"/>
  <c r="C40" i="3"/>
  <c r="B42" i="3" l="1"/>
  <c r="E42" i="3" s="1"/>
  <c r="F42" i="3" s="1"/>
  <c r="D41" i="3"/>
  <c r="A41" i="3"/>
  <c r="C41" i="3"/>
  <c r="B43" i="3" l="1"/>
  <c r="E43" i="3" s="1"/>
  <c r="F43" i="3" s="1"/>
  <c r="D42" i="3"/>
  <c r="A42" i="3"/>
  <c r="C42" i="3"/>
  <c r="B44" i="3" l="1"/>
  <c r="E44" i="3" s="1"/>
  <c r="F44" i="3" s="1"/>
  <c r="A43" i="3"/>
  <c r="D43" i="3"/>
  <c r="C43" i="3"/>
  <c r="B45" i="3" l="1"/>
  <c r="E45" i="3" s="1"/>
  <c r="F45" i="3" s="1"/>
  <c r="A44" i="3"/>
  <c r="D44" i="3"/>
  <c r="C44" i="3"/>
  <c r="B46" i="3" l="1"/>
  <c r="E46" i="3" s="1"/>
  <c r="F46" i="3" s="1"/>
  <c r="A45" i="3"/>
  <c r="D45" i="3"/>
  <c r="C45" i="3"/>
  <c r="B47" i="3" l="1"/>
  <c r="E47" i="3" s="1"/>
  <c r="F47" i="3" s="1"/>
  <c r="A46" i="3"/>
  <c r="D46" i="3"/>
  <c r="C46" i="3"/>
  <c r="B48" i="3" l="1"/>
  <c r="E48" i="3" s="1"/>
  <c r="F48" i="3" s="1"/>
  <c r="A47" i="3"/>
  <c r="D47" i="3"/>
  <c r="C47" i="3"/>
  <c r="B49" i="3" l="1"/>
  <c r="E49" i="3" s="1"/>
  <c r="F49" i="3" s="1"/>
  <c r="A48" i="3"/>
  <c r="D48" i="3"/>
  <c r="C48" i="3"/>
  <c r="B50" i="3" l="1"/>
  <c r="E50" i="3" s="1"/>
  <c r="F50" i="3" s="1"/>
  <c r="A49" i="3"/>
  <c r="D49" i="3"/>
  <c r="C49" i="3"/>
  <c r="B51" i="3" l="1"/>
  <c r="E51" i="3" s="1"/>
  <c r="F51" i="3" s="1"/>
  <c r="A50" i="3"/>
  <c r="D50" i="3"/>
  <c r="C50" i="3"/>
  <c r="B52" i="3" l="1"/>
  <c r="E52" i="3" s="1"/>
  <c r="F52" i="3" s="1"/>
  <c r="A51" i="3"/>
  <c r="D51" i="3"/>
  <c r="C51" i="3"/>
  <c r="B53" i="3" l="1"/>
  <c r="E53" i="3" s="1"/>
  <c r="F53" i="3" s="1"/>
  <c r="A52" i="3"/>
  <c r="D52" i="3"/>
  <c r="C52" i="3"/>
  <c r="B54" i="3" l="1"/>
  <c r="E54" i="3" s="1"/>
  <c r="F54" i="3" s="1"/>
  <c r="D53" i="3"/>
  <c r="A53" i="3"/>
  <c r="C53" i="3"/>
  <c r="B55" i="3" l="1"/>
  <c r="E55" i="3" s="1"/>
  <c r="F55" i="3" s="1"/>
  <c r="A54" i="3"/>
  <c r="D54" i="3"/>
  <c r="C54" i="3"/>
  <c r="B56" i="3" l="1"/>
  <c r="E56" i="3" s="1"/>
  <c r="F56" i="3" s="1"/>
  <c r="A55" i="3"/>
  <c r="D55" i="3"/>
  <c r="C55" i="3"/>
  <c r="B57" i="3" l="1"/>
  <c r="E57" i="3" s="1"/>
  <c r="F57" i="3" s="1"/>
  <c r="A56" i="3"/>
  <c r="D56" i="3"/>
  <c r="C56" i="3"/>
  <c r="B58" i="3" l="1"/>
  <c r="E58" i="3" s="1"/>
  <c r="F58" i="3" s="1"/>
  <c r="A57" i="3"/>
  <c r="D57" i="3"/>
  <c r="C57" i="3"/>
  <c r="B59" i="3" l="1"/>
  <c r="E59" i="3" s="1"/>
  <c r="F59" i="3" s="1"/>
  <c r="A58" i="3"/>
  <c r="D58" i="3"/>
  <c r="C58" i="3"/>
  <c r="B60" i="3" l="1"/>
  <c r="E60" i="3" s="1"/>
  <c r="F60" i="3" s="1"/>
  <c r="A59" i="3"/>
  <c r="D59" i="3"/>
  <c r="C59" i="3"/>
  <c r="B61" i="3" l="1"/>
  <c r="E61" i="3" s="1"/>
  <c r="F61" i="3" s="1"/>
  <c r="D60" i="3"/>
  <c r="A60" i="3"/>
  <c r="C60" i="3"/>
  <c r="B62" i="3" l="1"/>
  <c r="E62" i="3" s="1"/>
  <c r="F62" i="3" s="1"/>
  <c r="A61" i="3"/>
  <c r="D61" i="3"/>
  <c r="C61" i="3"/>
  <c r="B63" i="3" l="1"/>
  <c r="E63" i="3" s="1"/>
  <c r="F63" i="3" s="1"/>
  <c r="A62" i="3"/>
  <c r="D62" i="3"/>
  <c r="C62" i="3"/>
  <c r="B64" i="3" l="1"/>
  <c r="E64" i="3" s="1"/>
  <c r="F64" i="3" s="1"/>
  <c r="D63" i="3"/>
  <c r="A63" i="3"/>
  <c r="C63" i="3"/>
  <c r="B65" i="3" l="1"/>
  <c r="E65" i="3" s="1"/>
  <c r="F65" i="3" s="1"/>
  <c r="A64" i="3"/>
  <c r="D64" i="3"/>
  <c r="C64" i="3"/>
  <c r="B66" i="3" l="1"/>
  <c r="E66" i="3" s="1"/>
  <c r="F66" i="3" s="1"/>
  <c r="A65" i="3"/>
  <c r="D65" i="3"/>
  <c r="C65" i="3"/>
  <c r="B67" i="3" l="1"/>
  <c r="E67" i="3" s="1"/>
  <c r="F67" i="3" s="1"/>
  <c r="A66" i="3"/>
  <c r="D66" i="3"/>
  <c r="C66" i="3"/>
  <c r="B68" i="3" l="1"/>
  <c r="E68" i="3" s="1"/>
  <c r="F68" i="3" s="1"/>
  <c r="A67" i="3"/>
  <c r="D67" i="3"/>
  <c r="C67" i="3"/>
  <c r="B69" i="3" l="1"/>
  <c r="E69" i="3" s="1"/>
  <c r="F69" i="3" s="1"/>
  <c r="A68" i="3"/>
  <c r="D68" i="3"/>
  <c r="C68" i="3"/>
  <c r="B70" i="3" l="1"/>
  <c r="E70" i="3" s="1"/>
  <c r="F70" i="3" s="1"/>
  <c r="D69" i="3"/>
  <c r="A69" i="3"/>
  <c r="C69" i="3"/>
  <c r="B71" i="3" l="1"/>
  <c r="E71" i="3" s="1"/>
  <c r="F71" i="3" s="1"/>
  <c r="D70" i="3"/>
  <c r="A70" i="3"/>
  <c r="C70" i="3"/>
  <c r="B72" i="3" l="1"/>
  <c r="E72" i="3" s="1"/>
  <c r="F72" i="3" s="1"/>
  <c r="D71" i="3"/>
  <c r="A71" i="3"/>
  <c r="C71" i="3"/>
  <c r="B73" i="3" l="1"/>
  <c r="E73" i="3" s="1"/>
  <c r="F73" i="3" s="1"/>
  <c r="A72" i="3"/>
  <c r="D72" i="3"/>
  <c r="C72" i="3"/>
  <c r="B74" i="3" l="1"/>
  <c r="E74" i="3" s="1"/>
  <c r="F74" i="3" s="1"/>
  <c r="A73" i="3"/>
  <c r="D73" i="3"/>
  <c r="C73" i="3"/>
  <c r="B75" i="3" l="1"/>
  <c r="E75" i="3" s="1"/>
  <c r="F75" i="3" s="1"/>
  <c r="A74" i="3"/>
  <c r="D74" i="3"/>
  <c r="C74" i="3"/>
  <c r="B76" i="3" l="1"/>
  <c r="E76" i="3" s="1"/>
  <c r="F76" i="3" s="1"/>
  <c r="D75" i="3"/>
  <c r="A75" i="3"/>
  <c r="C75" i="3"/>
  <c r="B77" i="3" l="1"/>
  <c r="E77" i="3" s="1"/>
  <c r="F77" i="3" s="1"/>
  <c r="D76" i="3"/>
  <c r="A76" i="3"/>
  <c r="C76" i="3"/>
  <c r="B78" i="3" l="1"/>
  <c r="E78" i="3" s="1"/>
  <c r="F78" i="3" s="1"/>
  <c r="D77" i="3"/>
  <c r="A77" i="3"/>
  <c r="C77" i="3"/>
  <c r="B79" i="3" l="1"/>
  <c r="E79" i="3" s="1"/>
  <c r="F79" i="3" s="1"/>
  <c r="A78" i="3"/>
  <c r="C78" i="3"/>
  <c r="D78" i="3"/>
  <c r="B80" i="3" l="1"/>
  <c r="E80" i="3" s="1"/>
  <c r="F80" i="3" s="1"/>
  <c r="A79" i="3"/>
  <c r="D79" i="3"/>
  <c r="C79" i="3"/>
  <c r="B81" i="3" l="1"/>
  <c r="E81" i="3" s="1"/>
  <c r="F81" i="3" s="1"/>
  <c r="A80" i="3"/>
  <c r="D80" i="3"/>
  <c r="C80" i="3"/>
  <c r="B82" i="3" l="1"/>
  <c r="E82" i="3" s="1"/>
  <c r="F82" i="3" s="1"/>
  <c r="A81" i="3"/>
  <c r="D81" i="3"/>
  <c r="C81" i="3"/>
  <c r="B83" i="3" l="1"/>
  <c r="E83" i="3" s="1"/>
  <c r="F83" i="3" s="1"/>
  <c r="A82" i="3"/>
  <c r="D82" i="3"/>
  <c r="C82" i="3"/>
  <c r="B84" i="3" l="1"/>
  <c r="E84" i="3" s="1"/>
  <c r="F84" i="3" s="1"/>
  <c r="A83" i="3"/>
  <c r="D83" i="3"/>
  <c r="C83" i="3"/>
  <c r="B85" i="3" l="1"/>
  <c r="E85" i="3" s="1"/>
  <c r="F85" i="3" s="1"/>
  <c r="A84" i="3"/>
  <c r="D84" i="3"/>
  <c r="C84" i="3"/>
  <c r="B86" i="3" l="1"/>
  <c r="E86" i="3" s="1"/>
  <c r="F86" i="3" s="1"/>
  <c r="A85" i="3"/>
  <c r="D85" i="3"/>
  <c r="C85" i="3"/>
  <c r="B87" i="3" l="1"/>
  <c r="E87" i="3" s="1"/>
  <c r="F87" i="3" s="1"/>
  <c r="A86" i="3"/>
  <c r="C86" i="3"/>
  <c r="D86" i="3"/>
  <c r="B88" i="3" l="1"/>
  <c r="E88" i="3" s="1"/>
  <c r="F88" i="3" s="1"/>
  <c r="A87" i="3"/>
  <c r="D87" i="3"/>
  <c r="C87" i="3"/>
  <c r="B89" i="3" l="1"/>
  <c r="E89" i="3" s="1"/>
  <c r="F89" i="3" s="1"/>
  <c r="A88" i="3"/>
  <c r="D88" i="3"/>
  <c r="C88" i="3"/>
  <c r="B90" i="3" l="1"/>
  <c r="E90" i="3" s="1"/>
  <c r="F90" i="3" s="1"/>
  <c r="A89" i="3"/>
  <c r="D89" i="3"/>
  <c r="C89" i="3"/>
  <c r="B91" i="3" l="1"/>
  <c r="E91" i="3" s="1"/>
  <c r="F91" i="3" s="1"/>
  <c r="A90" i="3"/>
  <c r="D90" i="3"/>
  <c r="C90" i="3"/>
  <c r="B92" i="3" l="1"/>
  <c r="E92" i="3" s="1"/>
  <c r="F92" i="3" s="1"/>
  <c r="A91" i="3"/>
  <c r="D91" i="3"/>
  <c r="C91" i="3"/>
  <c r="B93" i="3" l="1"/>
  <c r="E93" i="3" s="1"/>
  <c r="F93" i="3" s="1"/>
  <c r="A92" i="3"/>
  <c r="D92" i="3"/>
  <c r="C92" i="3"/>
  <c r="B94" i="3" l="1"/>
  <c r="E94" i="3" s="1"/>
  <c r="F94" i="3" s="1"/>
  <c r="A93" i="3"/>
  <c r="C93" i="3"/>
  <c r="D93" i="3"/>
  <c r="B95" i="3" l="1"/>
  <c r="E95" i="3" s="1"/>
  <c r="F95" i="3" s="1"/>
  <c r="A94" i="3"/>
  <c r="D94" i="3"/>
  <c r="C94" i="3"/>
  <c r="B96" i="3" l="1"/>
  <c r="E96" i="3" s="1"/>
  <c r="F96" i="3" s="1"/>
  <c r="A95" i="3"/>
  <c r="D95" i="3"/>
  <c r="C95" i="3"/>
  <c r="B97" i="3" l="1"/>
  <c r="E97" i="3" s="1"/>
  <c r="F97" i="3" s="1"/>
  <c r="A96" i="3"/>
  <c r="D96" i="3"/>
  <c r="C96" i="3"/>
  <c r="B98" i="3" l="1"/>
  <c r="E98" i="3" s="1"/>
  <c r="F98" i="3" s="1"/>
  <c r="A97" i="3"/>
  <c r="D97" i="3"/>
  <c r="C97" i="3"/>
  <c r="B99" i="3" l="1"/>
  <c r="E99" i="3" s="1"/>
  <c r="F99" i="3" s="1"/>
  <c r="A98" i="3"/>
  <c r="D98" i="3"/>
  <c r="C98" i="3"/>
  <c r="B100" i="3" l="1"/>
  <c r="E100" i="3" s="1"/>
  <c r="F100" i="3" s="1"/>
  <c r="A99" i="3"/>
  <c r="D99" i="3"/>
  <c r="C99" i="3"/>
  <c r="B101" i="3" l="1"/>
  <c r="E101" i="3" s="1"/>
  <c r="F101" i="3" s="1"/>
  <c r="A100" i="3"/>
  <c r="C100" i="3"/>
  <c r="D100" i="3"/>
  <c r="B102" i="3" l="1"/>
  <c r="E102" i="3" s="1"/>
  <c r="F102" i="3" s="1"/>
  <c r="A101" i="3"/>
  <c r="D101" i="3"/>
  <c r="C101" i="3"/>
  <c r="B103" i="3" l="1"/>
  <c r="E103" i="3" s="1"/>
  <c r="F103" i="3" s="1"/>
  <c r="A102" i="3"/>
  <c r="D102" i="3"/>
  <c r="C102" i="3"/>
  <c r="B104" i="3" l="1"/>
  <c r="E104" i="3" s="1"/>
  <c r="F104" i="3" s="1"/>
  <c r="A103" i="3"/>
  <c r="D103" i="3"/>
  <c r="C103" i="3"/>
  <c r="B105" i="3" l="1"/>
  <c r="E105" i="3" s="1"/>
  <c r="F105" i="3" s="1"/>
  <c r="A104" i="3"/>
  <c r="D104" i="3"/>
  <c r="C104" i="3"/>
  <c r="B106" i="3" l="1"/>
  <c r="E106" i="3" s="1"/>
  <c r="F106" i="3" s="1"/>
  <c r="A105" i="3"/>
  <c r="D105" i="3"/>
  <c r="C105" i="3"/>
  <c r="B107" i="3" l="1"/>
  <c r="E107" i="3" s="1"/>
  <c r="F107" i="3" s="1"/>
  <c r="A106" i="3"/>
  <c r="D106" i="3"/>
  <c r="C106" i="3"/>
  <c r="B108" i="3" l="1"/>
  <c r="E108" i="3" s="1"/>
  <c r="F108" i="3" s="1"/>
  <c r="A107" i="3"/>
  <c r="D107" i="3"/>
  <c r="C107" i="3"/>
  <c r="B109" i="3" l="1"/>
  <c r="E109" i="3" s="1"/>
  <c r="F109" i="3" s="1"/>
  <c r="A108" i="3"/>
  <c r="D108" i="3"/>
  <c r="C108" i="3"/>
  <c r="B110" i="3" l="1"/>
  <c r="E110" i="3" s="1"/>
  <c r="F110" i="3" s="1"/>
  <c r="A109" i="3"/>
  <c r="D109" i="3"/>
  <c r="C109" i="3"/>
  <c r="B111" i="3" l="1"/>
  <c r="E111" i="3" s="1"/>
  <c r="F111" i="3" s="1"/>
  <c r="A110" i="3"/>
  <c r="D110" i="3"/>
  <c r="C110" i="3"/>
  <c r="B112" i="3" l="1"/>
  <c r="E112" i="3" s="1"/>
  <c r="F112" i="3" s="1"/>
  <c r="A111" i="3"/>
  <c r="D111" i="3"/>
  <c r="C111" i="3"/>
  <c r="B113" i="3" l="1"/>
  <c r="E113" i="3" s="1"/>
  <c r="F113" i="3" s="1"/>
  <c r="A112" i="3"/>
  <c r="D112" i="3"/>
  <c r="C112" i="3"/>
  <c r="B114" i="3" l="1"/>
  <c r="E114" i="3" s="1"/>
  <c r="F114" i="3" s="1"/>
  <c r="A113" i="3"/>
  <c r="D113" i="3"/>
  <c r="C113" i="3"/>
  <c r="B115" i="3" l="1"/>
  <c r="E115" i="3" s="1"/>
  <c r="F115" i="3" s="1"/>
  <c r="A114" i="3"/>
  <c r="D114" i="3"/>
  <c r="C114" i="3"/>
  <c r="B116" i="3" l="1"/>
  <c r="E116" i="3" s="1"/>
  <c r="F116" i="3" s="1"/>
  <c r="A115" i="3"/>
  <c r="D115" i="3"/>
  <c r="C115" i="3"/>
  <c r="B117" i="3" l="1"/>
  <c r="E117" i="3" s="1"/>
  <c r="F117" i="3" s="1"/>
  <c r="A116" i="3"/>
  <c r="D116" i="3"/>
  <c r="C116" i="3"/>
  <c r="B118" i="3" l="1"/>
  <c r="E118" i="3" s="1"/>
  <c r="F118" i="3" s="1"/>
  <c r="A117" i="3"/>
  <c r="D117" i="3"/>
  <c r="C117" i="3"/>
  <c r="B119" i="3" l="1"/>
  <c r="E119" i="3" s="1"/>
  <c r="F119" i="3" s="1"/>
  <c r="A118" i="3"/>
  <c r="D118" i="3"/>
  <c r="C118" i="3"/>
  <c r="B120" i="3" l="1"/>
  <c r="E120" i="3" s="1"/>
  <c r="F120" i="3" s="1"/>
  <c r="A119" i="3"/>
  <c r="D119" i="3"/>
  <c r="C119" i="3"/>
  <c r="B121" i="3" l="1"/>
  <c r="E121" i="3" s="1"/>
  <c r="F121" i="3" s="1"/>
  <c r="A120" i="3"/>
  <c r="D120" i="3"/>
  <c r="C120" i="3"/>
  <c r="B122" i="3" l="1"/>
  <c r="E122" i="3" s="1"/>
  <c r="F122" i="3" s="1"/>
  <c r="A121" i="3"/>
  <c r="D121" i="3"/>
  <c r="C121" i="3"/>
  <c r="B123" i="3" l="1"/>
  <c r="E123" i="3" s="1"/>
  <c r="F123" i="3" s="1"/>
  <c r="A122" i="3"/>
  <c r="D122" i="3"/>
  <c r="C122" i="3"/>
  <c r="B124" i="3" l="1"/>
  <c r="E124" i="3" s="1"/>
  <c r="F124" i="3" s="1"/>
  <c r="A123" i="3"/>
  <c r="D123" i="3"/>
  <c r="C123" i="3"/>
  <c r="B125" i="3" l="1"/>
  <c r="E125" i="3" s="1"/>
  <c r="F125" i="3" s="1"/>
  <c r="A124" i="3"/>
  <c r="D124" i="3"/>
  <c r="C124" i="3"/>
  <c r="B126" i="3" l="1"/>
  <c r="E126" i="3" s="1"/>
  <c r="F126" i="3" s="1"/>
  <c r="A125" i="3"/>
  <c r="D125" i="3"/>
  <c r="C125" i="3"/>
  <c r="B127" i="3" l="1"/>
  <c r="E127" i="3" s="1"/>
  <c r="F127" i="3" s="1"/>
  <c r="A126" i="3"/>
  <c r="D126" i="3"/>
  <c r="C126" i="3"/>
  <c r="B128" i="3" l="1"/>
  <c r="E128" i="3" s="1"/>
  <c r="F128" i="3" s="1"/>
  <c r="A127" i="3"/>
  <c r="D127" i="3"/>
  <c r="C127" i="3"/>
  <c r="B129" i="3" l="1"/>
  <c r="E129" i="3" s="1"/>
  <c r="F129" i="3" s="1"/>
  <c r="A128" i="3"/>
  <c r="D128" i="3"/>
  <c r="C128" i="3"/>
  <c r="B130" i="3" l="1"/>
  <c r="E130" i="3" s="1"/>
  <c r="F130" i="3" s="1"/>
  <c r="A129" i="3"/>
  <c r="C129" i="3"/>
  <c r="D129" i="3"/>
  <c r="B131" i="3" l="1"/>
  <c r="E131" i="3" s="1"/>
  <c r="F131" i="3" s="1"/>
  <c r="A130" i="3"/>
  <c r="D130" i="3"/>
  <c r="C130" i="3"/>
  <c r="B132" i="3" l="1"/>
  <c r="E132" i="3" s="1"/>
  <c r="F132" i="3" s="1"/>
  <c r="A131" i="3"/>
  <c r="D131" i="3"/>
  <c r="C131" i="3"/>
  <c r="B133" i="3" l="1"/>
  <c r="E133" i="3" s="1"/>
  <c r="F133" i="3" s="1"/>
  <c r="A132" i="3"/>
  <c r="D132" i="3"/>
  <c r="C132" i="3"/>
  <c r="B134" i="3" l="1"/>
  <c r="E134" i="3" s="1"/>
  <c r="F134" i="3" s="1"/>
  <c r="A133" i="3"/>
  <c r="D133" i="3"/>
  <c r="C133" i="3"/>
  <c r="B135" i="3" l="1"/>
  <c r="E135" i="3" s="1"/>
  <c r="F135" i="3" s="1"/>
  <c r="A134" i="3"/>
  <c r="D134" i="3"/>
  <c r="C134" i="3"/>
  <c r="B136" i="3" l="1"/>
  <c r="E136" i="3" s="1"/>
  <c r="F136" i="3" s="1"/>
  <c r="A135" i="3"/>
  <c r="D135" i="3"/>
  <c r="C135" i="3"/>
  <c r="B137" i="3" l="1"/>
  <c r="E137" i="3" s="1"/>
  <c r="F137" i="3" s="1"/>
  <c r="A136" i="3"/>
  <c r="C136" i="3"/>
  <c r="D136" i="3"/>
  <c r="B138" i="3" l="1"/>
  <c r="E138" i="3" s="1"/>
  <c r="F138" i="3" s="1"/>
  <c r="A137" i="3"/>
  <c r="D137" i="3"/>
  <c r="C137" i="3"/>
  <c r="B139" i="3" l="1"/>
  <c r="E139" i="3" s="1"/>
  <c r="F139" i="3" s="1"/>
  <c r="A138" i="3"/>
  <c r="D138" i="3"/>
  <c r="C138" i="3"/>
  <c r="B140" i="3" l="1"/>
  <c r="E140" i="3" s="1"/>
  <c r="F140" i="3" s="1"/>
  <c r="A139" i="3"/>
  <c r="D139" i="3"/>
  <c r="C139" i="3"/>
  <c r="B141" i="3" l="1"/>
  <c r="E141" i="3" s="1"/>
  <c r="F141" i="3" s="1"/>
  <c r="A140" i="3"/>
  <c r="D140" i="3"/>
  <c r="C140" i="3"/>
  <c r="B142" i="3" l="1"/>
  <c r="E142" i="3" s="1"/>
  <c r="F142" i="3" s="1"/>
  <c r="A141" i="3"/>
  <c r="D141" i="3"/>
  <c r="C141" i="3"/>
  <c r="B143" i="3" l="1"/>
  <c r="E143" i="3" s="1"/>
  <c r="F143" i="3" s="1"/>
  <c r="A142" i="3"/>
  <c r="D142" i="3"/>
  <c r="C142" i="3"/>
  <c r="B144" i="3" l="1"/>
  <c r="E144" i="3" s="1"/>
  <c r="F144" i="3" s="1"/>
  <c r="A143" i="3"/>
  <c r="D143" i="3"/>
  <c r="C143" i="3"/>
  <c r="B145" i="3" l="1"/>
  <c r="E145" i="3" s="1"/>
  <c r="F145" i="3" s="1"/>
  <c r="A144" i="3"/>
  <c r="D144" i="3"/>
  <c r="C144" i="3"/>
  <c r="B146" i="3" l="1"/>
  <c r="E146" i="3" s="1"/>
  <c r="F146" i="3" s="1"/>
  <c r="A145" i="3"/>
  <c r="D145" i="3"/>
  <c r="C145" i="3"/>
  <c r="B147" i="3" l="1"/>
  <c r="E147" i="3" s="1"/>
  <c r="F147" i="3" s="1"/>
  <c r="A146" i="3"/>
  <c r="D146" i="3"/>
  <c r="C146" i="3"/>
  <c r="B148" i="3" l="1"/>
  <c r="E148" i="3" s="1"/>
  <c r="F148" i="3" s="1"/>
  <c r="A147" i="3"/>
  <c r="D147" i="3"/>
  <c r="C147" i="3"/>
  <c r="B149" i="3" l="1"/>
  <c r="E149" i="3" s="1"/>
  <c r="F149" i="3" s="1"/>
  <c r="A148" i="3"/>
  <c r="D148" i="3"/>
  <c r="C148" i="3"/>
  <c r="B150" i="3" l="1"/>
  <c r="E150" i="3" s="1"/>
  <c r="F150" i="3" s="1"/>
  <c r="A149" i="3"/>
  <c r="D149" i="3"/>
  <c r="C149" i="3"/>
  <c r="B151" i="3" l="1"/>
  <c r="E151" i="3" s="1"/>
  <c r="F151" i="3" s="1"/>
  <c r="A150" i="3"/>
  <c r="D150" i="3"/>
  <c r="C150" i="3"/>
  <c r="B152" i="3" l="1"/>
  <c r="E152" i="3" s="1"/>
  <c r="F152" i="3" s="1"/>
  <c r="A151" i="3"/>
  <c r="D151" i="3"/>
  <c r="C151" i="3"/>
  <c r="B153" i="3" l="1"/>
  <c r="E153" i="3" s="1"/>
  <c r="F153" i="3" s="1"/>
  <c r="A152" i="3"/>
  <c r="D152" i="3"/>
  <c r="C152" i="3"/>
  <c r="B154" i="3" l="1"/>
  <c r="E154" i="3" s="1"/>
  <c r="F154" i="3" s="1"/>
  <c r="A153" i="3"/>
  <c r="D153" i="3"/>
  <c r="C153" i="3"/>
  <c r="B155" i="3" l="1"/>
  <c r="E155" i="3" s="1"/>
  <c r="F155" i="3" s="1"/>
  <c r="A154" i="3"/>
  <c r="D154" i="3"/>
  <c r="C154" i="3"/>
  <c r="B156" i="3" l="1"/>
  <c r="E156" i="3" s="1"/>
  <c r="F156" i="3" s="1"/>
  <c r="A155" i="3"/>
  <c r="D155" i="3"/>
  <c r="C155" i="3"/>
  <c r="B157" i="3" l="1"/>
  <c r="E157" i="3" s="1"/>
  <c r="F157" i="3" s="1"/>
  <c r="A156" i="3"/>
  <c r="D156" i="3"/>
  <c r="C156" i="3"/>
  <c r="B158" i="3" l="1"/>
  <c r="E158" i="3" s="1"/>
  <c r="F158" i="3" s="1"/>
  <c r="A157" i="3"/>
  <c r="D157" i="3"/>
  <c r="C157" i="3"/>
  <c r="B159" i="3" l="1"/>
  <c r="E159" i="3" s="1"/>
  <c r="F159" i="3" s="1"/>
  <c r="A158" i="3"/>
  <c r="D158" i="3"/>
  <c r="C158" i="3"/>
  <c r="B160" i="3" l="1"/>
  <c r="E160" i="3" s="1"/>
  <c r="F160" i="3" s="1"/>
  <c r="A159" i="3"/>
  <c r="D159" i="3"/>
  <c r="C159" i="3"/>
  <c r="B161" i="3" l="1"/>
  <c r="E161" i="3" s="1"/>
  <c r="F161" i="3" s="1"/>
  <c r="D160" i="3"/>
  <c r="A160" i="3"/>
  <c r="C160" i="3"/>
  <c r="B162" i="3" l="1"/>
  <c r="E162" i="3" s="1"/>
  <c r="F162" i="3" s="1"/>
  <c r="A161" i="3"/>
  <c r="D161" i="3"/>
  <c r="C161" i="3"/>
  <c r="B163" i="3" l="1"/>
  <c r="E163" i="3" s="1"/>
  <c r="F163" i="3" s="1"/>
  <c r="A162" i="3"/>
  <c r="D162" i="3"/>
  <c r="C162" i="3"/>
  <c r="B164" i="3" l="1"/>
  <c r="E164" i="3" s="1"/>
  <c r="F164" i="3" s="1"/>
  <c r="A163" i="3"/>
  <c r="D163" i="3"/>
  <c r="C163" i="3"/>
  <c r="B165" i="3" l="1"/>
  <c r="E165" i="3" s="1"/>
  <c r="F165" i="3" s="1"/>
  <c r="A164" i="3"/>
  <c r="D164" i="3"/>
  <c r="C164" i="3"/>
  <c r="B166" i="3" l="1"/>
  <c r="E166" i="3" s="1"/>
  <c r="F166" i="3" s="1"/>
  <c r="A165" i="3"/>
  <c r="D165" i="3"/>
  <c r="C165" i="3"/>
  <c r="B167" i="3" l="1"/>
  <c r="E167" i="3" s="1"/>
  <c r="F167" i="3" s="1"/>
  <c r="D166" i="3"/>
  <c r="A166" i="3"/>
  <c r="C166" i="3"/>
  <c r="B168" i="3" l="1"/>
  <c r="E168" i="3" s="1"/>
  <c r="F168" i="3" s="1"/>
  <c r="D167" i="3"/>
  <c r="A167" i="3"/>
  <c r="C167" i="3"/>
  <c r="B169" i="3" l="1"/>
  <c r="E169" i="3" s="1"/>
  <c r="F169" i="3" s="1"/>
  <c r="A168" i="3"/>
  <c r="D168" i="3"/>
  <c r="C168" i="3"/>
  <c r="B170" i="3" l="1"/>
  <c r="E170" i="3" s="1"/>
  <c r="F170" i="3" s="1"/>
  <c r="A169" i="3"/>
  <c r="D169" i="3"/>
  <c r="C169" i="3"/>
  <c r="B171" i="3" l="1"/>
  <c r="E171" i="3" s="1"/>
  <c r="F171" i="3" s="1"/>
  <c r="A170" i="3"/>
  <c r="D170" i="3"/>
  <c r="C170" i="3"/>
  <c r="B172" i="3" l="1"/>
  <c r="E172" i="3" s="1"/>
  <c r="F172" i="3" s="1"/>
  <c r="A171" i="3"/>
  <c r="D171" i="3"/>
  <c r="C171" i="3"/>
  <c r="B173" i="3" l="1"/>
  <c r="E173" i="3" s="1"/>
  <c r="F173" i="3" s="1"/>
  <c r="D172" i="3"/>
  <c r="A172" i="3"/>
  <c r="C172" i="3"/>
  <c r="B174" i="3" l="1"/>
  <c r="E174" i="3" s="1"/>
  <c r="F174" i="3" s="1"/>
  <c r="D173" i="3"/>
  <c r="A173" i="3"/>
  <c r="C173" i="3"/>
  <c r="B175" i="3" l="1"/>
  <c r="E175" i="3" s="1"/>
  <c r="F175" i="3" s="1"/>
  <c r="D174" i="3"/>
  <c r="A174" i="3"/>
  <c r="C174" i="3"/>
  <c r="B176" i="3" l="1"/>
  <c r="E176" i="3" s="1"/>
  <c r="F176" i="3" s="1"/>
  <c r="A175" i="3"/>
  <c r="D175" i="3"/>
  <c r="C175" i="3"/>
  <c r="B177" i="3" l="1"/>
  <c r="E177" i="3" s="1"/>
  <c r="F177" i="3" s="1"/>
  <c r="A176" i="3"/>
  <c r="D176" i="3"/>
  <c r="C176" i="3"/>
  <c r="B178" i="3" l="1"/>
  <c r="E178" i="3" s="1"/>
  <c r="F178" i="3" s="1"/>
  <c r="A177" i="3"/>
  <c r="D177" i="3"/>
  <c r="C177" i="3"/>
  <c r="B179" i="3" l="1"/>
  <c r="E179" i="3" s="1"/>
  <c r="F179" i="3" s="1"/>
  <c r="D178" i="3"/>
  <c r="A178" i="3"/>
  <c r="C178" i="3"/>
  <c r="B180" i="3" l="1"/>
  <c r="E180" i="3" s="1"/>
  <c r="F180" i="3" s="1"/>
  <c r="D179" i="3"/>
  <c r="A179" i="3"/>
  <c r="C179" i="3"/>
  <c r="B181" i="3" l="1"/>
  <c r="E181" i="3" s="1"/>
  <c r="F181" i="3" s="1"/>
  <c r="D180" i="3"/>
  <c r="A180" i="3"/>
  <c r="C180" i="3"/>
  <c r="B182" i="3" l="1"/>
  <c r="E182" i="3" s="1"/>
  <c r="F182" i="3" s="1"/>
  <c r="A181" i="3"/>
  <c r="D181" i="3"/>
  <c r="C181" i="3"/>
  <c r="B183" i="3" l="1"/>
  <c r="E183" i="3" s="1"/>
  <c r="F183" i="3" s="1"/>
  <c r="A182" i="3"/>
  <c r="D182" i="3"/>
  <c r="C182" i="3"/>
  <c r="B184" i="3" l="1"/>
  <c r="E184" i="3" s="1"/>
  <c r="F184" i="3" s="1"/>
  <c r="A183" i="3"/>
  <c r="D183" i="3"/>
  <c r="C183" i="3"/>
  <c r="B185" i="3" l="1"/>
  <c r="E185" i="3" s="1"/>
  <c r="F185" i="3" s="1"/>
  <c r="D184" i="3"/>
  <c r="A184" i="3"/>
  <c r="C184" i="3"/>
  <c r="B186" i="3" l="1"/>
  <c r="E186" i="3" s="1"/>
  <c r="F186" i="3" s="1"/>
  <c r="D185" i="3"/>
  <c r="A185" i="3"/>
  <c r="C185" i="3"/>
  <c r="B187" i="3" l="1"/>
  <c r="E187" i="3" s="1"/>
  <c r="F187" i="3" s="1"/>
  <c r="D186" i="3"/>
  <c r="A186" i="3"/>
  <c r="C186" i="3"/>
  <c r="B188" i="3" l="1"/>
  <c r="E188" i="3" s="1"/>
  <c r="F188" i="3" s="1"/>
  <c r="A187" i="3"/>
  <c r="D187" i="3"/>
  <c r="C187" i="3"/>
  <c r="B189" i="3" l="1"/>
  <c r="E189" i="3" s="1"/>
  <c r="F189" i="3" s="1"/>
  <c r="A188" i="3"/>
  <c r="D188" i="3"/>
  <c r="C188" i="3"/>
  <c r="B190" i="3" l="1"/>
  <c r="E190" i="3" s="1"/>
  <c r="F190" i="3" s="1"/>
  <c r="A189" i="3"/>
  <c r="D189" i="3"/>
  <c r="C189" i="3"/>
  <c r="B191" i="3" l="1"/>
  <c r="E191" i="3" s="1"/>
  <c r="F191" i="3" s="1"/>
  <c r="A190" i="3"/>
  <c r="D190" i="3"/>
  <c r="C190" i="3"/>
  <c r="B192" i="3" l="1"/>
  <c r="E192" i="3" s="1"/>
  <c r="F192" i="3" s="1"/>
  <c r="A191" i="3"/>
  <c r="D191" i="3"/>
  <c r="C191" i="3"/>
  <c r="B193" i="3" l="1"/>
  <c r="E193" i="3" s="1"/>
  <c r="F193" i="3" s="1"/>
  <c r="A192" i="3"/>
  <c r="D192" i="3"/>
  <c r="C192" i="3"/>
  <c r="B194" i="3" l="1"/>
  <c r="E194" i="3" s="1"/>
  <c r="F194" i="3" s="1"/>
  <c r="A193" i="3"/>
  <c r="D193" i="3"/>
  <c r="C193" i="3"/>
  <c r="B195" i="3" l="1"/>
  <c r="E195" i="3" s="1"/>
  <c r="F195" i="3" s="1"/>
  <c r="A194" i="3"/>
  <c r="C194" i="3"/>
  <c r="D194" i="3"/>
  <c r="B196" i="3" l="1"/>
  <c r="E196" i="3" s="1"/>
  <c r="F196" i="3" s="1"/>
  <c r="A195" i="3"/>
  <c r="D195" i="3"/>
  <c r="C195" i="3"/>
  <c r="B197" i="3" l="1"/>
  <c r="E197" i="3" s="1"/>
  <c r="F197" i="3" s="1"/>
  <c r="D196" i="3"/>
  <c r="A196" i="3"/>
  <c r="C196" i="3"/>
  <c r="B198" i="3" l="1"/>
  <c r="E198" i="3" s="1"/>
  <c r="F198" i="3" s="1"/>
  <c r="A197" i="3"/>
  <c r="D197" i="3"/>
  <c r="C197" i="3"/>
  <c r="B199" i="3" l="1"/>
  <c r="E199" i="3" s="1"/>
  <c r="F199" i="3" s="1"/>
  <c r="A198" i="3"/>
  <c r="D198" i="3"/>
  <c r="C198" i="3"/>
  <c r="B200" i="3" l="1"/>
  <c r="E200" i="3" s="1"/>
  <c r="F200" i="3" s="1"/>
  <c r="A199" i="3"/>
  <c r="D199" i="3"/>
  <c r="C199" i="3"/>
  <c r="B201" i="3" l="1"/>
  <c r="E201" i="3" s="1"/>
  <c r="F201" i="3" s="1"/>
  <c r="A200" i="3"/>
  <c r="D200" i="3"/>
  <c r="C200" i="3"/>
  <c r="B202" i="3" l="1"/>
  <c r="E202" i="3" s="1"/>
  <c r="F202" i="3" s="1"/>
  <c r="A201" i="3"/>
  <c r="D201" i="3"/>
  <c r="C201" i="3"/>
  <c r="B203" i="3" l="1"/>
  <c r="E203" i="3" s="1"/>
  <c r="F203" i="3" s="1"/>
  <c r="D202" i="3"/>
  <c r="A202" i="3"/>
  <c r="C202" i="3"/>
  <c r="B204" i="3" l="1"/>
  <c r="E204" i="3" s="1"/>
  <c r="F204" i="3" s="1"/>
  <c r="D203" i="3"/>
  <c r="A203" i="3"/>
  <c r="C203" i="3"/>
  <c r="B205" i="3" l="1"/>
  <c r="E205" i="3" s="1"/>
  <c r="F205" i="3" s="1"/>
  <c r="A204" i="3"/>
  <c r="D204" i="3"/>
  <c r="C204" i="3"/>
  <c r="B206" i="3" l="1"/>
  <c r="E206" i="3" s="1"/>
  <c r="F206" i="3" s="1"/>
  <c r="A205" i="3"/>
  <c r="D205" i="3"/>
  <c r="C205" i="3"/>
  <c r="B207" i="3" l="1"/>
  <c r="E207" i="3" s="1"/>
  <c r="F207" i="3" s="1"/>
  <c r="A206" i="3"/>
  <c r="D206" i="3"/>
  <c r="C206" i="3"/>
  <c r="B208" i="3" l="1"/>
  <c r="E208" i="3" s="1"/>
  <c r="F208" i="3" s="1"/>
  <c r="A207" i="3"/>
  <c r="D207" i="3"/>
  <c r="C207" i="3"/>
  <c r="B209" i="3" l="1"/>
  <c r="E209" i="3" s="1"/>
  <c r="F209" i="3" s="1"/>
  <c r="D208" i="3"/>
  <c r="A208" i="3"/>
  <c r="C208" i="3"/>
  <c r="B210" i="3" l="1"/>
  <c r="E210" i="3" s="1"/>
  <c r="F210" i="3" s="1"/>
  <c r="D209" i="3"/>
  <c r="A209" i="3"/>
  <c r="C209" i="3"/>
  <c r="B211" i="3" l="1"/>
  <c r="E211" i="3" s="1"/>
  <c r="F211" i="3" s="1"/>
  <c r="A210" i="3"/>
  <c r="D210" i="3"/>
  <c r="C210" i="3"/>
  <c r="B212" i="3" l="1"/>
  <c r="E212" i="3" s="1"/>
  <c r="F212" i="3" s="1"/>
  <c r="A211" i="3"/>
  <c r="D211" i="3"/>
  <c r="C211" i="3"/>
  <c r="B213" i="3" l="1"/>
  <c r="E213" i="3" s="1"/>
  <c r="F213" i="3" s="1"/>
  <c r="A212" i="3"/>
  <c r="D212" i="3"/>
  <c r="C212" i="3"/>
  <c r="B214" i="3" l="1"/>
  <c r="E214" i="3" s="1"/>
  <c r="F214" i="3" s="1"/>
  <c r="A213" i="3"/>
  <c r="D213" i="3"/>
  <c r="C213" i="3"/>
  <c r="B215" i="3" l="1"/>
  <c r="E215" i="3" s="1"/>
  <c r="F215" i="3" s="1"/>
  <c r="D214" i="3"/>
  <c r="A214" i="3"/>
  <c r="C214" i="3"/>
  <c r="B216" i="3" l="1"/>
  <c r="E216" i="3" s="1"/>
  <c r="F216" i="3" s="1"/>
  <c r="D215" i="3"/>
  <c r="A215" i="3"/>
  <c r="C215" i="3"/>
  <c r="B217" i="3" l="1"/>
  <c r="E217" i="3" s="1"/>
  <c r="F217" i="3" s="1"/>
  <c r="A216" i="3"/>
  <c r="D216" i="3"/>
  <c r="C216" i="3"/>
  <c r="B218" i="3" l="1"/>
  <c r="E218" i="3" s="1"/>
  <c r="F218" i="3" s="1"/>
  <c r="A217" i="3"/>
  <c r="D217" i="3"/>
  <c r="C217" i="3"/>
  <c r="B219" i="3" l="1"/>
  <c r="E219" i="3" s="1"/>
  <c r="F219" i="3" s="1"/>
  <c r="A218" i="3"/>
  <c r="D218" i="3"/>
  <c r="C218" i="3"/>
  <c r="B220" i="3" l="1"/>
  <c r="E220" i="3" s="1"/>
  <c r="F220" i="3" s="1"/>
  <c r="A219" i="3"/>
  <c r="D219" i="3"/>
  <c r="C219" i="3"/>
  <c r="B221" i="3" l="1"/>
  <c r="E221" i="3" s="1"/>
  <c r="F221" i="3" s="1"/>
  <c r="D220" i="3"/>
  <c r="A220" i="3"/>
  <c r="C220" i="3"/>
  <c r="B222" i="3" l="1"/>
  <c r="E222" i="3" s="1"/>
  <c r="F222" i="3" s="1"/>
  <c r="D221" i="3"/>
  <c r="A221" i="3"/>
  <c r="C221" i="3"/>
  <c r="B223" i="3" l="1"/>
  <c r="E223" i="3" s="1"/>
  <c r="F223" i="3" s="1"/>
  <c r="A222" i="3"/>
  <c r="D222" i="3"/>
  <c r="C222" i="3"/>
  <c r="B224" i="3" l="1"/>
  <c r="E224" i="3" s="1"/>
  <c r="F224" i="3" s="1"/>
  <c r="A223" i="3"/>
  <c r="D223" i="3"/>
  <c r="C223" i="3"/>
  <c r="B225" i="3" l="1"/>
  <c r="E225" i="3" s="1"/>
  <c r="F225" i="3" s="1"/>
  <c r="A224" i="3"/>
  <c r="D224" i="3"/>
  <c r="C224" i="3"/>
  <c r="B226" i="3" l="1"/>
  <c r="E226" i="3" s="1"/>
  <c r="F226" i="3" s="1"/>
  <c r="A225" i="3"/>
  <c r="D225" i="3"/>
  <c r="C225" i="3"/>
  <c r="B227" i="3" l="1"/>
  <c r="E227" i="3" s="1"/>
  <c r="F227" i="3" s="1"/>
  <c r="A226" i="3"/>
  <c r="D226" i="3"/>
  <c r="C226" i="3"/>
  <c r="B228" i="3" l="1"/>
  <c r="E228" i="3" s="1"/>
  <c r="F228" i="3" s="1"/>
  <c r="A227" i="3"/>
  <c r="D227" i="3"/>
  <c r="C227" i="3"/>
  <c r="B229" i="3" l="1"/>
  <c r="E229" i="3" s="1"/>
  <c r="F229" i="3" s="1"/>
  <c r="A228" i="3"/>
  <c r="D228" i="3"/>
  <c r="C228" i="3"/>
  <c r="B230" i="3" l="1"/>
  <c r="E230" i="3" s="1"/>
  <c r="F230" i="3" s="1"/>
  <c r="A229" i="3"/>
  <c r="D229" i="3"/>
  <c r="C229" i="3"/>
  <c r="B231" i="3" l="1"/>
  <c r="E231" i="3" s="1"/>
  <c r="F231" i="3" s="1"/>
  <c r="A230" i="3"/>
  <c r="D230" i="3"/>
  <c r="C230" i="3"/>
  <c r="B232" i="3" l="1"/>
  <c r="E232" i="3" s="1"/>
  <c r="F232" i="3" s="1"/>
  <c r="A231" i="3"/>
  <c r="D231" i="3"/>
  <c r="C231" i="3"/>
  <c r="B233" i="3" l="1"/>
  <c r="E233" i="3" s="1"/>
  <c r="F233" i="3" s="1"/>
  <c r="D232" i="3"/>
  <c r="A232" i="3"/>
  <c r="C232" i="3"/>
  <c r="B234" i="3" l="1"/>
  <c r="E234" i="3" s="1"/>
  <c r="F234" i="3" s="1"/>
  <c r="A233" i="3"/>
  <c r="D233" i="3"/>
  <c r="C233" i="3"/>
  <c r="B235" i="3" l="1"/>
  <c r="E235" i="3" s="1"/>
  <c r="F235" i="3" s="1"/>
  <c r="A234" i="3"/>
  <c r="D234" i="3"/>
  <c r="C234" i="3"/>
  <c r="B236" i="3" l="1"/>
  <c r="E236" i="3" s="1"/>
  <c r="F236" i="3" s="1"/>
  <c r="A235" i="3"/>
  <c r="D235" i="3"/>
  <c r="C235" i="3"/>
  <c r="B237" i="3" l="1"/>
  <c r="E237" i="3" s="1"/>
  <c r="F237" i="3" s="1"/>
  <c r="A236" i="3"/>
  <c r="D236" i="3"/>
  <c r="C236" i="3"/>
  <c r="B238" i="3" l="1"/>
  <c r="E238" i="3" s="1"/>
  <c r="F238" i="3" s="1"/>
  <c r="A237" i="3"/>
  <c r="D237" i="3"/>
  <c r="C237" i="3"/>
  <c r="B239" i="3" l="1"/>
  <c r="E239" i="3" s="1"/>
  <c r="F239" i="3" s="1"/>
  <c r="D238" i="3"/>
  <c r="A238" i="3"/>
  <c r="C238" i="3"/>
  <c r="B240" i="3" l="1"/>
  <c r="E240" i="3" s="1"/>
  <c r="F240" i="3" s="1"/>
  <c r="A239" i="3"/>
  <c r="D239" i="3"/>
  <c r="C239" i="3"/>
  <c r="B241" i="3" l="1"/>
  <c r="E241" i="3" s="1"/>
  <c r="F241" i="3" s="1"/>
  <c r="A240" i="3"/>
  <c r="D240" i="3"/>
  <c r="C240" i="3"/>
  <c r="B242" i="3" l="1"/>
  <c r="E242" i="3" s="1"/>
  <c r="F242" i="3" s="1"/>
  <c r="A241" i="3"/>
  <c r="D241" i="3"/>
  <c r="C241" i="3"/>
  <c r="B243" i="3" l="1"/>
  <c r="E243" i="3" s="1"/>
  <c r="F243" i="3" s="1"/>
  <c r="A242" i="3"/>
  <c r="C242" i="3"/>
  <c r="D242" i="3"/>
  <c r="B244" i="3" l="1"/>
  <c r="E244" i="3" s="1"/>
  <c r="F244" i="3" s="1"/>
  <c r="A243" i="3"/>
  <c r="D243" i="3"/>
  <c r="C243" i="3"/>
  <c r="B245" i="3" l="1"/>
  <c r="E245" i="3" s="1"/>
  <c r="F245" i="3" s="1"/>
  <c r="D244" i="3"/>
  <c r="A244" i="3"/>
  <c r="C244" i="3"/>
  <c r="B246" i="3" l="1"/>
  <c r="E246" i="3" s="1"/>
  <c r="F246" i="3" s="1"/>
  <c r="A245" i="3"/>
  <c r="C245" i="3"/>
  <c r="D245" i="3"/>
  <c r="B247" i="3" l="1"/>
  <c r="E247" i="3" s="1"/>
  <c r="F247" i="3" s="1"/>
  <c r="A246" i="3"/>
  <c r="D246" i="3"/>
  <c r="C246" i="3"/>
  <c r="B248" i="3" l="1"/>
  <c r="E248" i="3" s="1"/>
  <c r="F248" i="3" s="1"/>
  <c r="A247" i="3"/>
  <c r="D247" i="3"/>
  <c r="C247" i="3"/>
  <c r="B249" i="3" l="1"/>
  <c r="E249" i="3" s="1"/>
  <c r="F249" i="3" s="1"/>
  <c r="A248" i="3"/>
  <c r="D248" i="3"/>
  <c r="C248" i="3"/>
  <c r="B250" i="3" l="1"/>
  <c r="E250" i="3" s="1"/>
  <c r="F250" i="3" s="1"/>
  <c r="A249" i="3"/>
  <c r="D249" i="3"/>
  <c r="C249" i="3"/>
  <c r="B251" i="3" l="1"/>
  <c r="E251" i="3" s="1"/>
  <c r="F251" i="3" s="1"/>
  <c r="A250" i="3"/>
  <c r="C250" i="3"/>
  <c r="D250" i="3"/>
  <c r="B252" i="3" l="1"/>
  <c r="E252" i="3" s="1"/>
  <c r="F252" i="3" s="1"/>
  <c r="A251" i="3"/>
  <c r="C251" i="3"/>
  <c r="D251" i="3"/>
  <c r="B253" i="3" l="1"/>
  <c r="E253" i="3" s="1"/>
  <c r="F253" i="3" s="1"/>
  <c r="A252" i="3"/>
  <c r="D252" i="3"/>
  <c r="C252" i="3"/>
  <c r="B254" i="3" l="1"/>
  <c r="E254" i="3" s="1"/>
  <c r="F254" i="3" s="1"/>
  <c r="A253" i="3"/>
  <c r="D253" i="3"/>
  <c r="C253" i="3"/>
  <c r="B255" i="3" l="1"/>
  <c r="E255" i="3" s="1"/>
  <c r="F255" i="3" s="1"/>
  <c r="A254" i="3"/>
  <c r="D254" i="3"/>
  <c r="C254" i="3"/>
  <c r="B256" i="3" l="1"/>
  <c r="E256" i="3" s="1"/>
  <c r="F256" i="3" s="1"/>
  <c r="A255" i="3"/>
  <c r="D255" i="3"/>
  <c r="C255" i="3"/>
  <c r="B257" i="3" l="1"/>
  <c r="E257" i="3" s="1"/>
  <c r="F257" i="3" s="1"/>
  <c r="A256" i="3"/>
  <c r="D256" i="3"/>
  <c r="C256" i="3"/>
  <c r="B258" i="3" l="1"/>
  <c r="E258" i="3" s="1"/>
  <c r="F258" i="3" s="1"/>
  <c r="A257" i="3"/>
  <c r="D257" i="3"/>
  <c r="C257" i="3"/>
  <c r="B259" i="3" l="1"/>
  <c r="E259" i="3" s="1"/>
  <c r="F259" i="3" s="1"/>
  <c r="A258" i="3"/>
  <c r="D258" i="3"/>
  <c r="C258" i="3"/>
  <c r="B260" i="3" l="1"/>
  <c r="E260" i="3" s="1"/>
  <c r="F260" i="3" s="1"/>
  <c r="A259" i="3"/>
  <c r="D259" i="3"/>
  <c r="C259" i="3"/>
  <c r="B261" i="3" l="1"/>
  <c r="E261" i="3" s="1"/>
  <c r="F261" i="3" s="1"/>
  <c r="A260" i="3"/>
  <c r="D260" i="3"/>
  <c r="C260" i="3"/>
  <c r="B262" i="3" l="1"/>
  <c r="E262" i="3" s="1"/>
  <c r="F262" i="3" s="1"/>
  <c r="A261" i="3"/>
  <c r="D261" i="3"/>
  <c r="C261" i="3"/>
  <c r="B263" i="3" l="1"/>
  <c r="E263" i="3" s="1"/>
  <c r="F263" i="3" s="1"/>
  <c r="A262" i="3"/>
  <c r="D262" i="3"/>
  <c r="C262" i="3"/>
  <c r="B264" i="3" l="1"/>
  <c r="E264" i="3" s="1"/>
  <c r="F264" i="3" s="1"/>
  <c r="A263" i="3"/>
  <c r="D263" i="3"/>
  <c r="C263" i="3"/>
  <c r="B265" i="3" l="1"/>
  <c r="E265" i="3" s="1"/>
  <c r="F265" i="3" s="1"/>
  <c r="A264" i="3"/>
  <c r="D264" i="3"/>
  <c r="C264" i="3"/>
  <c r="B266" i="3" l="1"/>
  <c r="E266" i="3" s="1"/>
  <c r="F266" i="3" s="1"/>
  <c r="A265" i="3"/>
  <c r="D265" i="3"/>
  <c r="C265" i="3"/>
  <c r="B267" i="3" l="1"/>
  <c r="E267" i="3" s="1"/>
  <c r="F267" i="3" s="1"/>
  <c r="A266" i="3"/>
  <c r="D266" i="3"/>
  <c r="C266" i="3"/>
  <c r="B268" i="3" l="1"/>
  <c r="E268" i="3" s="1"/>
  <c r="F268" i="3" s="1"/>
  <c r="A267" i="3"/>
  <c r="D267" i="3"/>
  <c r="C267" i="3"/>
  <c r="B269" i="3" l="1"/>
  <c r="E269" i="3" s="1"/>
  <c r="F269" i="3" s="1"/>
  <c r="A268" i="3"/>
  <c r="D268" i="3"/>
  <c r="C268" i="3"/>
  <c r="B270" i="3" l="1"/>
  <c r="E270" i="3" s="1"/>
  <c r="F270" i="3" s="1"/>
  <c r="A269" i="3"/>
  <c r="D269" i="3"/>
  <c r="C269" i="3"/>
  <c r="B271" i="3" l="1"/>
  <c r="E271" i="3" s="1"/>
  <c r="F271" i="3" s="1"/>
  <c r="A270" i="3"/>
  <c r="D270" i="3"/>
  <c r="C270" i="3"/>
  <c r="B272" i="3" l="1"/>
  <c r="E272" i="3" s="1"/>
  <c r="F272" i="3" s="1"/>
  <c r="A271" i="3"/>
  <c r="D271" i="3"/>
  <c r="C271" i="3"/>
  <c r="B273" i="3" l="1"/>
  <c r="E273" i="3" s="1"/>
  <c r="F273" i="3" s="1"/>
  <c r="A272" i="3"/>
  <c r="C272" i="3"/>
  <c r="D272" i="3"/>
  <c r="B274" i="3" l="1"/>
  <c r="E274" i="3" s="1"/>
  <c r="F274" i="3" s="1"/>
  <c r="A273" i="3"/>
  <c r="D273" i="3"/>
  <c r="C273" i="3"/>
  <c r="B275" i="3" l="1"/>
  <c r="E275" i="3" s="1"/>
  <c r="F275" i="3" s="1"/>
  <c r="A274" i="3"/>
  <c r="C274" i="3"/>
  <c r="D274" i="3"/>
  <c r="B276" i="3" l="1"/>
  <c r="E276" i="3" s="1"/>
  <c r="F276" i="3" s="1"/>
  <c r="A275" i="3"/>
  <c r="C275" i="3"/>
  <c r="D275" i="3"/>
  <c r="B277" i="3" l="1"/>
  <c r="E277" i="3" s="1"/>
  <c r="F277" i="3" s="1"/>
  <c r="A276" i="3"/>
  <c r="D276" i="3"/>
  <c r="C276" i="3"/>
  <c r="B278" i="3" l="1"/>
  <c r="E278" i="3" s="1"/>
  <c r="F278" i="3" s="1"/>
  <c r="A277" i="3"/>
  <c r="D277" i="3"/>
  <c r="C277" i="3"/>
  <c r="B279" i="3" l="1"/>
  <c r="E279" i="3" s="1"/>
  <c r="F279" i="3" s="1"/>
  <c r="A278" i="3"/>
  <c r="D278" i="3"/>
  <c r="C278" i="3"/>
  <c r="B280" i="3" l="1"/>
  <c r="E280" i="3" s="1"/>
  <c r="F280" i="3" s="1"/>
  <c r="A279" i="3"/>
  <c r="D279" i="3"/>
  <c r="C279" i="3"/>
  <c r="B281" i="3" l="1"/>
  <c r="E281" i="3" s="1"/>
  <c r="F281" i="3" s="1"/>
  <c r="A280" i="3"/>
  <c r="D280" i="3"/>
  <c r="C280" i="3"/>
  <c r="B282" i="3" l="1"/>
  <c r="E282" i="3" s="1"/>
  <c r="F282" i="3" s="1"/>
  <c r="A281" i="3"/>
  <c r="C281" i="3"/>
  <c r="D281" i="3"/>
  <c r="B283" i="3" l="1"/>
  <c r="E283" i="3" s="1"/>
  <c r="F283" i="3" s="1"/>
  <c r="A282" i="3"/>
  <c r="D282" i="3"/>
  <c r="C282" i="3"/>
  <c r="B284" i="3" l="1"/>
  <c r="E284" i="3" s="1"/>
  <c r="F284" i="3" s="1"/>
  <c r="A283" i="3"/>
  <c r="D283" i="3"/>
  <c r="C283" i="3"/>
  <c r="B285" i="3" l="1"/>
  <c r="E285" i="3" s="1"/>
  <c r="F285" i="3" s="1"/>
  <c r="A284" i="3"/>
  <c r="D284" i="3"/>
  <c r="C284" i="3"/>
  <c r="B286" i="3" l="1"/>
  <c r="E286" i="3" s="1"/>
  <c r="F286" i="3" s="1"/>
  <c r="A285" i="3"/>
  <c r="D285" i="3"/>
  <c r="C285" i="3"/>
  <c r="B287" i="3" l="1"/>
  <c r="E287" i="3" s="1"/>
  <c r="F287" i="3" s="1"/>
  <c r="A286" i="3"/>
  <c r="C286" i="3"/>
  <c r="D286" i="3"/>
  <c r="B288" i="3" l="1"/>
  <c r="E288" i="3" s="1"/>
  <c r="F288" i="3" s="1"/>
  <c r="A287" i="3"/>
  <c r="D287" i="3"/>
  <c r="C287" i="3"/>
  <c r="B289" i="3" l="1"/>
  <c r="E289" i="3" s="1"/>
  <c r="F289" i="3" s="1"/>
  <c r="A288" i="3"/>
  <c r="D288" i="3"/>
  <c r="C288" i="3"/>
  <c r="B290" i="3" l="1"/>
  <c r="E290" i="3" s="1"/>
  <c r="F290" i="3" s="1"/>
  <c r="A289" i="3"/>
  <c r="C289" i="3"/>
  <c r="D289" i="3"/>
  <c r="B291" i="3" l="1"/>
  <c r="E291" i="3" s="1"/>
  <c r="F291" i="3" s="1"/>
  <c r="A290" i="3"/>
  <c r="C290" i="3"/>
  <c r="D290" i="3"/>
  <c r="B292" i="3" l="1"/>
  <c r="E292" i="3" s="1"/>
  <c r="F292" i="3" s="1"/>
  <c r="A291" i="3"/>
  <c r="D291" i="3"/>
  <c r="C291" i="3"/>
  <c r="B293" i="3" l="1"/>
  <c r="E293" i="3" s="1"/>
  <c r="F293" i="3" s="1"/>
  <c r="A292" i="3"/>
  <c r="D292" i="3"/>
  <c r="C292" i="3"/>
  <c r="B294" i="3" l="1"/>
  <c r="E294" i="3" s="1"/>
  <c r="F294" i="3" s="1"/>
  <c r="A293" i="3"/>
  <c r="D293" i="3"/>
  <c r="C293" i="3"/>
  <c r="B295" i="3" l="1"/>
  <c r="E295" i="3" s="1"/>
  <c r="F295" i="3" s="1"/>
  <c r="A294" i="3"/>
  <c r="D294" i="3"/>
  <c r="C294" i="3"/>
  <c r="B296" i="3" l="1"/>
  <c r="E296" i="3" s="1"/>
  <c r="F296" i="3" s="1"/>
  <c r="A295" i="3"/>
  <c r="D295" i="3"/>
  <c r="C295" i="3"/>
  <c r="B297" i="3" l="1"/>
  <c r="E297" i="3" s="1"/>
  <c r="F297" i="3" s="1"/>
  <c r="A296" i="3"/>
  <c r="D296" i="3"/>
  <c r="C296" i="3"/>
  <c r="B298" i="3" l="1"/>
  <c r="E298" i="3" s="1"/>
  <c r="F298" i="3" s="1"/>
  <c r="A297" i="3"/>
  <c r="D297" i="3"/>
  <c r="C297" i="3"/>
  <c r="B299" i="3" l="1"/>
  <c r="E299" i="3" s="1"/>
  <c r="F299" i="3" s="1"/>
  <c r="A298" i="3"/>
  <c r="D298" i="3"/>
  <c r="C298" i="3"/>
  <c r="B300" i="3" l="1"/>
  <c r="E300" i="3" s="1"/>
  <c r="F300" i="3" s="1"/>
  <c r="A299" i="3"/>
  <c r="D299" i="3"/>
  <c r="C299" i="3"/>
  <c r="B301" i="3" l="1"/>
  <c r="E301" i="3" s="1"/>
  <c r="F301" i="3" s="1"/>
  <c r="A300" i="3"/>
  <c r="D300" i="3"/>
  <c r="C300" i="3"/>
  <c r="B302" i="3" l="1"/>
  <c r="E302" i="3" s="1"/>
  <c r="F302" i="3" s="1"/>
  <c r="A301" i="3"/>
  <c r="D301" i="3"/>
  <c r="C301" i="3"/>
  <c r="B303" i="3" l="1"/>
  <c r="E303" i="3" s="1"/>
  <c r="F303" i="3" s="1"/>
  <c r="A302" i="3"/>
  <c r="C302" i="3"/>
  <c r="D302" i="3"/>
  <c r="B304" i="3" l="1"/>
  <c r="E304" i="3" s="1"/>
  <c r="F304" i="3" s="1"/>
  <c r="A303" i="3"/>
  <c r="D303" i="3"/>
  <c r="C303" i="3"/>
  <c r="B305" i="3" l="1"/>
  <c r="E305" i="3" s="1"/>
  <c r="F305" i="3" s="1"/>
  <c r="A304" i="3"/>
  <c r="D304" i="3"/>
  <c r="C304" i="3"/>
  <c r="B306" i="3" l="1"/>
  <c r="E306" i="3" s="1"/>
  <c r="F306" i="3" s="1"/>
  <c r="A305" i="3"/>
  <c r="D305" i="3"/>
  <c r="C305" i="3"/>
  <c r="B307" i="3" l="1"/>
  <c r="E307" i="3" s="1"/>
  <c r="F307" i="3" s="1"/>
  <c r="A306" i="3"/>
  <c r="D306" i="3"/>
  <c r="C306" i="3"/>
  <c r="B308" i="3" l="1"/>
  <c r="E308" i="3" s="1"/>
  <c r="F308" i="3" s="1"/>
  <c r="A307" i="3"/>
  <c r="D307" i="3"/>
  <c r="C307" i="3"/>
  <c r="B309" i="3" l="1"/>
  <c r="E309" i="3" s="1"/>
  <c r="F309" i="3" s="1"/>
  <c r="A308" i="3"/>
  <c r="D308" i="3"/>
  <c r="C308" i="3"/>
  <c r="B310" i="3" l="1"/>
  <c r="E310" i="3" s="1"/>
  <c r="F310" i="3" s="1"/>
  <c r="A309" i="3"/>
  <c r="D309" i="3"/>
  <c r="C309" i="3"/>
  <c r="B311" i="3" l="1"/>
  <c r="E311" i="3" s="1"/>
  <c r="F311" i="3" s="1"/>
  <c r="A310" i="3"/>
  <c r="C310" i="3"/>
  <c r="D310" i="3"/>
  <c r="B312" i="3" l="1"/>
  <c r="E312" i="3" s="1"/>
  <c r="F312" i="3" s="1"/>
  <c r="A311" i="3"/>
  <c r="D311" i="3"/>
  <c r="C311" i="3"/>
  <c r="B313" i="3" l="1"/>
  <c r="E313" i="3" s="1"/>
  <c r="F313" i="3" s="1"/>
  <c r="A312" i="3"/>
  <c r="D312" i="3"/>
  <c r="C312" i="3"/>
  <c r="B314" i="3" l="1"/>
  <c r="E314" i="3" s="1"/>
  <c r="F314" i="3" s="1"/>
  <c r="A313" i="3"/>
  <c r="D313" i="3"/>
  <c r="C313" i="3"/>
  <c r="B315" i="3" l="1"/>
  <c r="E315" i="3" s="1"/>
  <c r="F315" i="3" s="1"/>
  <c r="A314" i="3"/>
  <c r="C314" i="3"/>
  <c r="D314" i="3"/>
  <c r="B316" i="3" l="1"/>
  <c r="E316" i="3" s="1"/>
  <c r="F316" i="3" s="1"/>
  <c r="A315" i="3"/>
  <c r="D315" i="3"/>
  <c r="C315" i="3"/>
  <c r="B317" i="3" l="1"/>
  <c r="E317" i="3" s="1"/>
  <c r="F317" i="3" s="1"/>
  <c r="A316" i="3"/>
  <c r="D316" i="3"/>
  <c r="C316" i="3"/>
  <c r="B318" i="3" l="1"/>
  <c r="E318" i="3" s="1"/>
  <c r="F318" i="3" s="1"/>
  <c r="A317" i="3"/>
  <c r="D317" i="3"/>
  <c r="C317" i="3"/>
  <c r="B319" i="3" l="1"/>
  <c r="E319" i="3" s="1"/>
  <c r="F319" i="3" s="1"/>
  <c r="A318" i="3"/>
  <c r="D318" i="3"/>
  <c r="C318" i="3"/>
  <c r="B320" i="3" l="1"/>
  <c r="E320" i="3" s="1"/>
  <c r="F320" i="3" s="1"/>
  <c r="A319" i="3"/>
  <c r="D319" i="3"/>
  <c r="C319" i="3"/>
  <c r="B321" i="3" l="1"/>
  <c r="E321" i="3" s="1"/>
  <c r="F321" i="3" s="1"/>
  <c r="A320" i="3"/>
  <c r="D320" i="3"/>
  <c r="C320" i="3"/>
  <c r="B322" i="3" l="1"/>
  <c r="E322" i="3" s="1"/>
  <c r="F322" i="3" s="1"/>
  <c r="A321" i="3"/>
  <c r="D321" i="3"/>
  <c r="C321" i="3"/>
  <c r="B323" i="3" l="1"/>
  <c r="E323" i="3" s="1"/>
  <c r="F323" i="3" s="1"/>
  <c r="A322" i="3"/>
  <c r="D322" i="3"/>
  <c r="C322" i="3"/>
  <c r="B324" i="3" l="1"/>
  <c r="E324" i="3" s="1"/>
  <c r="F324" i="3" s="1"/>
  <c r="A323" i="3"/>
  <c r="D323" i="3"/>
  <c r="C323" i="3"/>
  <c r="B325" i="3" l="1"/>
  <c r="E325" i="3" s="1"/>
  <c r="F325" i="3" s="1"/>
  <c r="A324" i="3"/>
  <c r="D324" i="3"/>
  <c r="C324" i="3"/>
  <c r="B326" i="3" l="1"/>
  <c r="E326" i="3" s="1"/>
  <c r="F326" i="3" s="1"/>
  <c r="A325" i="3"/>
  <c r="C325" i="3"/>
  <c r="D325" i="3"/>
  <c r="B327" i="3" l="1"/>
  <c r="E327" i="3" s="1"/>
  <c r="F327" i="3" s="1"/>
  <c r="A326" i="3"/>
  <c r="C326" i="3"/>
  <c r="D326" i="3"/>
  <c r="B328" i="3" l="1"/>
  <c r="E328" i="3" s="1"/>
  <c r="F328" i="3" s="1"/>
  <c r="A327" i="3"/>
  <c r="D327" i="3"/>
  <c r="C327" i="3"/>
  <c r="B329" i="3" l="1"/>
  <c r="E329" i="3" s="1"/>
  <c r="F329" i="3" s="1"/>
  <c r="A328" i="3"/>
  <c r="D328" i="3"/>
  <c r="C328" i="3"/>
  <c r="B330" i="3" l="1"/>
  <c r="E330" i="3" s="1"/>
  <c r="F330" i="3" s="1"/>
  <c r="A329" i="3"/>
  <c r="D329" i="3"/>
  <c r="C329" i="3"/>
  <c r="B331" i="3" l="1"/>
  <c r="E331" i="3" s="1"/>
  <c r="F331" i="3" s="1"/>
  <c r="A330" i="3"/>
  <c r="D330" i="3"/>
  <c r="C330" i="3"/>
  <c r="B332" i="3" l="1"/>
  <c r="E332" i="3" s="1"/>
  <c r="F332" i="3" s="1"/>
  <c r="A331" i="3"/>
  <c r="D331" i="3"/>
  <c r="C331" i="3"/>
  <c r="B333" i="3" l="1"/>
  <c r="E333" i="3" s="1"/>
  <c r="F333" i="3" s="1"/>
  <c r="A332" i="3"/>
  <c r="D332" i="3"/>
  <c r="C332" i="3"/>
  <c r="B334" i="3" l="1"/>
  <c r="E334" i="3" s="1"/>
  <c r="F334" i="3" s="1"/>
  <c r="A333" i="3"/>
  <c r="D333" i="3"/>
  <c r="C333" i="3"/>
  <c r="B335" i="3" l="1"/>
  <c r="E335" i="3" s="1"/>
  <c r="F335" i="3" s="1"/>
  <c r="A334" i="3"/>
  <c r="D334" i="3"/>
  <c r="C334" i="3"/>
  <c r="B336" i="3" l="1"/>
  <c r="E336" i="3" s="1"/>
  <c r="F336" i="3" s="1"/>
  <c r="A335" i="3"/>
  <c r="D335" i="3"/>
  <c r="C335" i="3"/>
  <c r="B337" i="3" l="1"/>
  <c r="E337" i="3" s="1"/>
  <c r="F337" i="3" s="1"/>
  <c r="A336" i="3"/>
  <c r="D336" i="3"/>
  <c r="C336" i="3"/>
  <c r="B338" i="3" l="1"/>
  <c r="E338" i="3" s="1"/>
  <c r="F338" i="3" s="1"/>
  <c r="A337" i="3"/>
  <c r="D337" i="3"/>
  <c r="C337" i="3"/>
  <c r="B339" i="3" l="1"/>
  <c r="E339" i="3" s="1"/>
  <c r="F339" i="3" s="1"/>
  <c r="A338" i="3"/>
  <c r="C338" i="3"/>
  <c r="D338" i="3"/>
  <c r="B340" i="3" l="1"/>
  <c r="E340" i="3" s="1"/>
  <c r="F340" i="3" s="1"/>
  <c r="A339" i="3"/>
  <c r="D339" i="3"/>
  <c r="C339" i="3"/>
  <c r="B341" i="3" l="1"/>
  <c r="E341" i="3" s="1"/>
  <c r="F341" i="3" s="1"/>
  <c r="A340" i="3"/>
  <c r="D340" i="3"/>
  <c r="C340" i="3"/>
  <c r="B342" i="3" l="1"/>
  <c r="E342" i="3" s="1"/>
  <c r="F342" i="3" s="1"/>
  <c r="A341" i="3"/>
  <c r="D341" i="3"/>
  <c r="C341" i="3"/>
  <c r="B343" i="3" l="1"/>
  <c r="E343" i="3" s="1"/>
  <c r="F343" i="3" s="1"/>
  <c r="A342" i="3"/>
  <c r="D342" i="3"/>
  <c r="C342" i="3"/>
  <c r="B344" i="3" l="1"/>
  <c r="E344" i="3" s="1"/>
  <c r="F344" i="3" s="1"/>
  <c r="A343" i="3"/>
  <c r="D343" i="3"/>
  <c r="C343" i="3"/>
  <c r="B345" i="3" l="1"/>
  <c r="E345" i="3" s="1"/>
  <c r="F345" i="3" s="1"/>
  <c r="A344" i="3"/>
  <c r="D344" i="3"/>
  <c r="C344" i="3"/>
  <c r="B346" i="3" l="1"/>
  <c r="E346" i="3" s="1"/>
  <c r="F346" i="3" s="1"/>
  <c r="A345" i="3"/>
  <c r="D345" i="3"/>
  <c r="C345" i="3"/>
  <c r="B347" i="3" l="1"/>
  <c r="E347" i="3" s="1"/>
  <c r="F347" i="3" s="1"/>
  <c r="A346" i="3"/>
  <c r="D346" i="3"/>
  <c r="C346" i="3"/>
  <c r="B348" i="3" l="1"/>
  <c r="E348" i="3" s="1"/>
  <c r="F348" i="3" s="1"/>
  <c r="A347" i="3"/>
  <c r="D347" i="3"/>
  <c r="C347" i="3"/>
  <c r="B349" i="3" l="1"/>
  <c r="E349" i="3" s="1"/>
  <c r="F349" i="3" s="1"/>
  <c r="A348" i="3"/>
  <c r="D348" i="3"/>
  <c r="C348" i="3"/>
  <c r="B350" i="3" l="1"/>
  <c r="E350" i="3" s="1"/>
  <c r="F350" i="3" s="1"/>
  <c r="A349" i="3"/>
  <c r="D349" i="3"/>
  <c r="C349" i="3"/>
  <c r="B351" i="3" l="1"/>
  <c r="E351" i="3" s="1"/>
  <c r="F351" i="3" s="1"/>
  <c r="A350" i="3"/>
  <c r="D350" i="3"/>
  <c r="C350" i="3"/>
  <c r="B352" i="3" l="1"/>
  <c r="E352" i="3" s="1"/>
  <c r="F352" i="3" s="1"/>
  <c r="A351" i="3"/>
  <c r="D351" i="3"/>
  <c r="C351" i="3"/>
  <c r="B353" i="3" l="1"/>
  <c r="E353" i="3" s="1"/>
  <c r="F353" i="3" s="1"/>
  <c r="A352" i="3"/>
  <c r="D352" i="3"/>
  <c r="C352" i="3"/>
  <c r="B354" i="3" l="1"/>
  <c r="E354" i="3" s="1"/>
  <c r="F354" i="3" s="1"/>
  <c r="A353" i="3"/>
  <c r="D353" i="3"/>
  <c r="C353" i="3"/>
  <c r="B355" i="3" l="1"/>
  <c r="E355" i="3" s="1"/>
  <c r="F355" i="3" s="1"/>
  <c r="A354" i="3"/>
  <c r="D354" i="3"/>
  <c r="C354" i="3"/>
  <c r="B356" i="3" l="1"/>
  <c r="E356" i="3" s="1"/>
  <c r="F356" i="3" s="1"/>
  <c r="A355" i="3"/>
  <c r="D355" i="3"/>
  <c r="C355" i="3"/>
  <c r="B357" i="3" l="1"/>
  <c r="E357" i="3" s="1"/>
  <c r="F357" i="3" s="1"/>
  <c r="A356" i="3"/>
  <c r="C356" i="3"/>
  <c r="D356" i="3"/>
  <c r="B358" i="3" l="1"/>
  <c r="E358" i="3" s="1"/>
  <c r="F358" i="3" s="1"/>
  <c r="A357" i="3"/>
  <c r="D357" i="3"/>
  <c r="C357" i="3"/>
  <c r="B359" i="3" l="1"/>
  <c r="E359" i="3" s="1"/>
  <c r="F359" i="3" s="1"/>
  <c r="A358" i="3"/>
  <c r="D358" i="3"/>
  <c r="C358" i="3"/>
  <c r="B360" i="3" l="1"/>
  <c r="E360" i="3" s="1"/>
  <c r="F360" i="3" s="1"/>
  <c r="A359" i="3"/>
  <c r="D359" i="3"/>
  <c r="C359" i="3"/>
  <c r="B361" i="3" l="1"/>
  <c r="E361" i="3" s="1"/>
  <c r="F361" i="3" s="1"/>
  <c r="A360" i="3"/>
  <c r="D360" i="3"/>
  <c r="C360" i="3"/>
  <c r="B362" i="3" l="1"/>
  <c r="E362" i="3" s="1"/>
  <c r="F362" i="3" s="1"/>
  <c r="A361" i="3"/>
  <c r="C361" i="3"/>
  <c r="D361" i="3"/>
  <c r="B363" i="3" l="1"/>
  <c r="E363" i="3" s="1"/>
  <c r="F363" i="3" s="1"/>
  <c r="A362" i="3"/>
  <c r="D362" i="3"/>
  <c r="C362" i="3"/>
  <c r="B364" i="3" l="1"/>
  <c r="E364" i="3" s="1"/>
  <c r="F364" i="3" s="1"/>
  <c r="A363" i="3"/>
  <c r="D363" i="3"/>
  <c r="C363" i="3"/>
  <c r="B365" i="3" l="1"/>
  <c r="E365" i="3" s="1"/>
  <c r="F365" i="3" s="1"/>
  <c r="A364" i="3"/>
  <c r="D364" i="3"/>
  <c r="C364" i="3"/>
  <c r="B366" i="3" l="1"/>
  <c r="E366" i="3" s="1"/>
  <c r="F366" i="3" s="1"/>
  <c r="A365" i="3"/>
  <c r="D365" i="3"/>
  <c r="C365" i="3"/>
  <c r="AP1" i="3" l="1"/>
  <c r="AP2" i="3"/>
  <c r="A366" i="3"/>
  <c r="D366" i="3"/>
  <c r="C366" i="3"/>
  <c r="S39" i="2" l="1"/>
  <c r="S38" i="2"/>
  <c r="S31" i="2"/>
  <c r="S30" i="2"/>
  <c r="AP3" i="3"/>
  <c r="S21" i="2"/>
  <c r="S20" i="2"/>
  <c r="AR6" i="3"/>
  <c r="AR13" i="3"/>
  <c r="AR9" i="3"/>
  <c r="AR11" i="3"/>
  <c r="AR7" i="3"/>
  <c r="AR10" i="3"/>
  <c r="AR3" i="3"/>
  <c r="AR12" i="3"/>
  <c r="AR2" i="3"/>
  <c r="AR8" i="3"/>
  <c r="AR4" i="3"/>
  <c r="AR5" i="3"/>
  <c r="S33" i="2" l="1"/>
  <c r="S32" i="2"/>
  <c r="S37" i="2"/>
  <c r="S36" i="2"/>
  <c r="S35" i="2"/>
  <c r="S34" i="2"/>
  <c r="S19" i="2"/>
  <c r="S18" i="2"/>
  <c r="S29" i="2"/>
  <c r="S28" i="2"/>
  <c r="S43" i="2"/>
  <c r="S42" i="2"/>
  <c r="S26" i="2"/>
  <c r="S27" i="2"/>
  <c r="S44" i="2"/>
  <c r="S45" i="2"/>
  <c r="AJ27" i="2" l="1"/>
  <c r="AJ35" i="2"/>
  <c r="AJ37" i="2"/>
  <c r="AJ43" i="2"/>
  <c r="AJ29" i="2"/>
  <c r="AJ33" i="2"/>
  <c r="AJ19" i="2"/>
  <c r="AJ39" i="2"/>
  <c r="AJ31" i="2"/>
  <c r="AJ21" i="2"/>
  <c r="AJ23" i="2"/>
  <c r="AJ17" i="2"/>
  <c r="AJ41" i="2"/>
  <c r="AJ44" i="2"/>
  <c r="AJ28" i="2"/>
  <c r="AJ20" i="2"/>
  <c r="AJ40" i="2"/>
  <c r="AJ42" i="2"/>
  <c r="AJ16" i="2"/>
  <c r="AJ30" i="2"/>
  <c r="AJ34" i="2"/>
  <c r="AJ36" i="2"/>
  <c r="AJ18" i="2"/>
  <c r="AJ22" i="2"/>
  <c r="AJ26" i="2"/>
  <c r="AJ32" i="2"/>
  <c r="AJ38" i="2"/>
  <c r="AJ45" i="2" l="1"/>
</calcChain>
</file>

<file path=xl/comments1.xml><?xml version="1.0" encoding="utf-8"?>
<comments xmlns="http://schemas.openxmlformats.org/spreadsheetml/2006/main">
  <authors>
    <author>User1</author>
  </authors>
  <commentList>
    <comment ref="G1" authorId="0" shapeId="0">
      <text>
        <r>
          <rPr>
            <b/>
            <sz val="9"/>
            <color indexed="81"/>
            <rFont val="Tahoma"/>
            <family val="2"/>
            <charset val="204"/>
          </rPr>
          <t>User1:</t>
        </r>
        <r>
          <rPr>
            <sz val="9"/>
            <color indexed="81"/>
            <rFont val="Tahoma"/>
            <family val="2"/>
            <charset val="204"/>
          </rPr>
          <t xml:space="preserve">
П-первый праздничный день (с сокр. днём накануне)
В-дополнительный выходной</t>
        </r>
      </text>
    </comment>
  </commentList>
</comments>
</file>

<file path=xl/sharedStrings.xml><?xml version="1.0" encoding="utf-8"?>
<sst xmlns="http://schemas.openxmlformats.org/spreadsheetml/2006/main" count="267" uniqueCount="136">
  <si>
    <t>Форма по ОКУД</t>
  </si>
  <si>
    <t>Дата</t>
  </si>
  <si>
    <t>Учреждение</t>
  </si>
  <si>
    <t>по ОКПО</t>
  </si>
  <si>
    <t>Структурное подразделение</t>
  </si>
  <si>
    <t>Вид табеля</t>
  </si>
  <si>
    <t>Номер корректировки</t>
  </si>
  <si>
    <t>(первичный - 0; корректирующий - 1, 2 и т.д.)</t>
  </si>
  <si>
    <t>Дата формирования документа</t>
  </si>
  <si>
    <t>Фамилия, имя
отчество</t>
  </si>
  <si>
    <t>Должность
(профессия)</t>
  </si>
  <si>
    <t>Числа месяца</t>
  </si>
  <si>
    <t>Итого дней (часов) явок (неявок)
с 1 по 15</t>
  </si>
  <si>
    <t>Отметка бухгалтерии о принятии настоящего табеля</t>
  </si>
  <si>
    <t>Всего дней (часов) явок</t>
  </si>
  <si>
    <t>Питерский Михаил Валерьевич</t>
  </si>
  <si>
    <t>В</t>
  </si>
  <si>
    <t>учета использования рабочего времени</t>
  </si>
  <si>
    <t>______________       ________________     __________________</t>
  </si>
  <si>
    <t xml:space="preserve">                                                     (подпись)                        (расшифровка подписи)</t>
  </si>
  <si>
    <t>среда</t>
  </si>
  <si>
    <t>четверг</t>
  </si>
  <si>
    <t>пятница</t>
  </si>
  <si>
    <t>суббота</t>
  </si>
  <si>
    <t>воскресенье</t>
  </si>
  <si>
    <t>понедельник</t>
  </si>
  <si>
    <t>вторник</t>
  </si>
  <si>
    <t>Месяц</t>
  </si>
  <si>
    <t>ДН</t>
  </si>
  <si>
    <t>Сотрудник</t>
  </si>
  <si>
    <t>Часы</t>
  </si>
  <si>
    <t>Месяц:</t>
  </si>
  <si>
    <t>Праздники</t>
  </si>
  <si>
    <t>ПП</t>
  </si>
  <si>
    <t>П</t>
  </si>
  <si>
    <t>Начальник отдела кадров ________________________ М.А. Кудринских</t>
  </si>
  <si>
    <t>ПН</t>
  </si>
  <si>
    <t>Я</t>
  </si>
  <si>
    <t>РП</t>
  </si>
  <si>
    <t>ОН</t>
  </si>
  <si>
    <t>работа в выходной за дополнительный день</t>
  </si>
  <si>
    <t>работа в выходной за двойную оплату</t>
  </si>
  <si>
    <t>оплачиваемый нерабочий день</t>
  </si>
  <si>
    <t>Бажанова Ульяна Александровна</t>
  </si>
  <si>
    <t>Четверкина Наталья Евгеньевна</t>
  </si>
  <si>
    <t>Орлова Надежда Николаевна</t>
  </si>
  <si>
    <t>Кочнева Галина Александровна</t>
  </si>
  <si>
    <t>Мезенова Наталья Анатольевна</t>
  </si>
  <si>
    <t>Препаратор</t>
  </si>
  <si>
    <t>первичный</t>
  </si>
  <si>
    <t>Яранцева Оксана Яковлевна</t>
  </si>
  <si>
    <t>Научный сотрудник</t>
  </si>
  <si>
    <t>Ионина Кристина Сергеевна</t>
  </si>
  <si>
    <t>ДО</t>
  </si>
  <si>
    <t>ПК</t>
  </si>
  <si>
    <t>день без содержания</t>
  </si>
  <si>
    <t>Рабочие дни</t>
  </si>
  <si>
    <t xml:space="preserve">Выходные </t>
  </si>
  <si>
    <t>Билалова Наталья Васильевна</t>
  </si>
  <si>
    <t>Ходаков Олег Александрович</t>
  </si>
  <si>
    <t>Старикова Полина Константиновна</t>
  </si>
  <si>
    <t>Климова Анна Александровна</t>
  </si>
  <si>
    <t>Степанова Екатерина Сергеевна</t>
  </si>
  <si>
    <t>График</t>
  </si>
  <si>
    <t>Г1</t>
  </si>
  <si>
    <t>Г2</t>
  </si>
  <si>
    <t>Г3</t>
  </si>
  <si>
    <t>Г4</t>
  </si>
  <si>
    <t>Г5</t>
  </si>
  <si>
    <t>Тип</t>
  </si>
  <si>
    <t>Коэф</t>
  </si>
  <si>
    <t>День</t>
  </si>
  <si>
    <t>Год:</t>
  </si>
  <si>
    <t>Число</t>
  </si>
  <si>
    <t>О</t>
  </si>
  <si>
    <t>Б</t>
  </si>
  <si>
    <t>Мартынов Михаил Алексеевич</t>
  </si>
  <si>
    <t>Первый д.г.</t>
  </si>
  <si>
    <t>Первый д.м.</t>
  </si>
  <si>
    <t>Последний д.м.</t>
  </si>
  <si>
    <t>Месяц РП</t>
  </si>
  <si>
    <t>день подписи</t>
  </si>
  <si>
    <t>А</t>
  </si>
  <si>
    <t>Примечание</t>
  </si>
  <si>
    <t>ID</t>
  </si>
  <si>
    <t>января</t>
  </si>
  <si>
    <t>февраля</t>
  </si>
  <si>
    <t>марта</t>
  </si>
  <si>
    <t>апреля</t>
  </si>
  <si>
    <t>мая</t>
  </si>
  <si>
    <t>июня</t>
  </si>
  <si>
    <t>июля</t>
  </si>
  <si>
    <t>августа</t>
  </si>
  <si>
    <t>сентября</t>
  </si>
  <si>
    <t>октября</t>
  </si>
  <si>
    <t>ноября</t>
  </si>
  <si>
    <t>декабря</t>
  </si>
  <si>
    <t>Р</t>
  </si>
  <si>
    <t>Г6</t>
  </si>
  <si>
    <t>Г7</t>
  </si>
  <si>
    <t>Г8</t>
  </si>
  <si>
    <t>Г9</t>
  </si>
  <si>
    <t>Г10</t>
  </si>
  <si>
    <t>К/РП</t>
  </si>
  <si>
    <t>командировка в выходной за двойную оплату</t>
  </si>
  <si>
    <t>К/ПН</t>
  </si>
  <si>
    <t>командировка в выходной за дополнительный день</t>
  </si>
  <si>
    <t>К</t>
  </si>
  <si>
    <t>командировка</t>
  </si>
  <si>
    <t>выходной</t>
  </si>
  <si>
    <t>Кандышев Семен Михайлович</t>
  </si>
  <si>
    <t>Богданович Наталья Владимировна</t>
  </si>
  <si>
    <t>Зайнагабдинова Юлия Ришатовна</t>
  </si>
  <si>
    <t>"___" _____________ 2023 года</t>
  </si>
  <si>
    <t>Стажер-исследователь</t>
  </si>
  <si>
    <t>Федеральное бюджетное учреждение науки Федеральный научно-исследовательский институт вирусных инфекций "Виром" Федеральной службы по надзору в сфере защиты прав потребителей и благополучия человека</t>
  </si>
  <si>
    <t>Уральский окружной центр по профилактике и борьбе со СПИД</t>
  </si>
  <si>
    <t>Сторожев Александр Анатольевич</t>
  </si>
  <si>
    <t>0504421</t>
  </si>
  <si>
    <t>Федотикова Ирина Викторовна</t>
  </si>
  <si>
    <t>Баранишнина Ирина Александровна</t>
  </si>
  <si>
    <t>Боева Ксения Эльбертовна</t>
  </si>
  <si>
    <t>Исламова Елена Николаевна</t>
  </si>
  <si>
    <t>Врач клинической лабораторной диагностики</t>
  </si>
  <si>
    <t>Заведующий лабораторией-врач клинической лабораторной диагностики</t>
  </si>
  <si>
    <t>Медицинская сестра, 3 квалификационный уровень</t>
  </si>
  <si>
    <t>Медицинский лабораторный техник, 3 квалификационный уровень</t>
  </si>
  <si>
    <t>Врач-эпидемиолог</t>
  </si>
  <si>
    <t>Младший научный сотрудник</t>
  </si>
  <si>
    <t>НН</t>
  </si>
  <si>
    <t>отсутствует по неизв. причине</t>
  </si>
  <si>
    <t>И.о. руководителя УОЦС  _______________________</t>
  </si>
  <si>
    <t>КОДЫ</t>
  </si>
  <si>
    <t>Т а б е л ь №</t>
  </si>
  <si>
    <t>Учетный номер</t>
  </si>
  <si>
    <t xml:space="preserve">А.А. Климова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</si>
</sst>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7" x14ac:knownFonts="1">
    <font>
      <sz val="10"/>
      <name val="Arial Cyr"/>
      <family val="2"/>
      <charset val="204"/>
    </font>
    <font>
      <b/>
      <sz val="10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4"/>
      <color theme="1"/>
      <name val="Times New Roman"/>
      <family val="1"/>
      <charset val="204"/>
    </font>
    <font>
      <sz val="10"/>
      <color theme="1"/>
      <name val="Arial Cyr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0"/>
      <name val="Arial Cyr"/>
      <family val="2"/>
      <charset val="204"/>
    </font>
    <font>
      <b/>
      <sz val="10"/>
      <color theme="0"/>
      <name val="Arial Cyr"/>
      <family val="2"/>
      <charset val="204"/>
    </font>
    <font>
      <b/>
      <sz val="10"/>
      <color theme="0"/>
      <name val="Arial Cyr"/>
      <charset val="204"/>
    </font>
    <font>
      <b/>
      <sz val="18"/>
      <color theme="1"/>
      <name val="Times New Roman"/>
      <family val="1"/>
      <charset val="204"/>
    </font>
    <font>
      <sz val="14"/>
      <color theme="0"/>
      <name val="Times New Roman"/>
      <family val="1"/>
      <charset val="204"/>
    </font>
    <font>
      <b/>
      <sz val="14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7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4" xfId="0" applyFont="1" applyBorder="1"/>
    <xf numFmtId="0" fontId="5" fillId="0" borderId="8" xfId="0" applyFont="1" applyBorder="1"/>
    <xf numFmtId="0" fontId="4" fillId="0" borderId="8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9" xfId="0" applyFont="1" applyBorder="1"/>
    <xf numFmtId="0" fontId="10" fillId="3" borderId="1" xfId="0" applyFont="1" applyFill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5" fillId="4" borderId="19" xfId="0" applyFont="1" applyFill="1" applyBorder="1"/>
    <xf numFmtId="0" fontId="5" fillId="0" borderId="19" xfId="0" applyFont="1" applyBorder="1"/>
    <xf numFmtId="164" fontId="4" fillId="0" borderId="1" xfId="0" applyNumberFormat="1" applyFont="1" applyBorder="1" applyAlignment="1">
      <alignment horizontal="center" vertical="center" textRotation="90"/>
    </xf>
    <xf numFmtId="49" fontId="0" fillId="0" borderId="0" xfId="0" applyNumberFormat="1"/>
    <xf numFmtId="0" fontId="5" fillId="4" borderId="20" xfId="0" applyFont="1" applyFill="1" applyBorder="1"/>
    <xf numFmtId="0" fontId="5" fillId="0" borderId="20" xfId="0" applyFont="1" applyBorder="1"/>
    <xf numFmtId="0" fontId="11" fillId="6" borderId="0" xfId="0" applyFont="1" applyFill="1"/>
    <xf numFmtId="14" fontId="11" fillId="6" borderId="0" xfId="0" applyNumberFormat="1" applyFont="1" applyFill="1"/>
    <xf numFmtId="14" fontId="13" fillId="6" borderId="0" xfId="0" applyNumberFormat="1" applyFont="1" applyFill="1"/>
    <xf numFmtId="0" fontId="12" fillId="5" borderId="21" xfId="0" applyFont="1" applyFill="1" applyBorder="1"/>
    <xf numFmtId="0" fontId="12" fillId="5" borderId="22" xfId="0" applyFont="1" applyFill="1" applyBorder="1"/>
    <xf numFmtId="0" fontId="5" fillId="4" borderId="23" xfId="0" applyFont="1" applyFill="1" applyBorder="1"/>
    <xf numFmtId="0" fontId="5" fillId="4" borderId="24" xfId="0" applyFont="1" applyFill="1" applyBorder="1"/>
    <xf numFmtId="0" fontId="0" fillId="6" borderId="0" xfId="0" applyFill="1"/>
    <xf numFmtId="0" fontId="4" fillId="0" borderId="4" xfId="0" applyFont="1" applyBorder="1"/>
    <xf numFmtId="0" fontId="4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left" vertical="center" wrapText="1"/>
    </xf>
    <xf numFmtId="0" fontId="4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7" fillId="0" borderId="8" xfId="0" applyFont="1" applyBorder="1" applyAlignment="1">
      <alignment horizontal="center" vertical="top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49" fontId="6" fillId="0" borderId="15" xfId="0" applyNumberFormat="1" applyFont="1" applyBorder="1" applyAlignment="1">
      <alignment horizontal="center" vertical="center"/>
    </xf>
    <xf numFmtId="49" fontId="6" fillId="0" borderId="16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14" fontId="6" fillId="0" borderId="25" xfId="0" applyNumberFormat="1" applyFont="1" applyBorder="1" applyAlignment="1">
      <alignment horizontal="center" vertical="center"/>
    </xf>
    <xf numFmtId="14" fontId="6" fillId="0" borderId="18" xfId="0" applyNumberFormat="1" applyFont="1" applyBorder="1" applyAlignment="1">
      <alignment horizontal="center" vertical="center"/>
    </xf>
    <xf numFmtId="14" fontId="6" fillId="0" borderId="26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1" xfId="0" applyFont="1" applyBorder="1" applyAlignment="1">
      <alignment horizontal="left" wrapText="1"/>
    </xf>
    <xf numFmtId="0" fontId="4" fillId="0" borderId="18" xfId="0" applyFont="1" applyBorder="1" applyAlignment="1">
      <alignment horizontal="left" wrapText="1"/>
    </xf>
    <xf numFmtId="0" fontId="6" fillId="0" borderId="10" xfId="0" applyFont="1" applyBorder="1" applyAlignment="1">
      <alignment horizontal="center"/>
    </xf>
    <xf numFmtId="49" fontId="6" fillId="0" borderId="25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0" borderId="26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49" fontId="6" fillId="0" borderId="27" xfId="0" applyNumberFormat="1" applyFont="1" applyBorder="1" applyAlignment="1">
      <alignment horizontal="center" vertical="center"/>
    </xf>
    <xf numFmtId="49" fontId="6" fillId="0" borderId="28" xfId="0" applyNumberFormat="1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Cyr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 Cyr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Cyr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Light16">
    <tableStyle name="TableStyleQueryPreview" pivot="0" count="3">
      <tableStyleElement type="wholeTable" dxfId="30"/>
      <tableStyleElement type="headerRow" dxfId="29"/>
      <tableStyleElement type="firstRowStripe" dxfId="28"/>
    </tableStyle>
    <tableStyle name="TableStyleQueryResult" pivot="0" count="3">
      <tableStyleElement type="wholeTable" dxfId="27"/>
      <tableStyleElement type="headerRow" dxfId="26"/>
      <tableStyleElement type="firstRow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Дни" displayName="Дни" ref="A1:H366" totalsRowShown="0">
  <autoFilter ref="A1:H366"/>
  <tableColumns count="8">
    <tableColumn id="1" name="Число" dataDxfId="18">
      <calculatedColumnFormula>Дни[[#This Row],[Дата]]</calculatedColumnFormula>
    </tableColumn>
    <tableColumn id="9" name="Дата" dataDxfId="17"/>
    <tableColumn id="2" name="Месяц" dataDxfId="16">
      <calculatedColumnFormula>MONTH(Дни[[#This Row],[Дата]])</calculatedColumnFormula>
    </tableColumn>
    <tableColumn id="8" name="День" dataDxfId="15">
      <calculatedColumnFormula>DAY(Дни[[#This Row],[Дата]])</calculatedColumnFormula>
    </tableColumn>
    <tableColumn id="3" name="ДН"/>
    <tableColumn id="4" name="В" dataDxfId="14">
      <calculatedColumnFormula>IF(OR(Дни[[#This Row],[ДН]]="воскресенье",Дни[[#This Row],[ДН]]="суббота",Дни[[#This Row],[Праздники]]="П",Дни[[#This Row],[Праздники]]="В"),"В","Я")</calculatedColumnFormula>
    </tableColumn>
    <tableColumn id="5" name="Праздники" dataDxfId="13"/>
    <tableColumn id="6" name="ПП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Сотрудники" displayName="Сотрудники" ref="J1:L23" totalsRowShown="0">
  <autoFilter ref="J1:L23"/>
  <tableColumns count="3">
    <tableColumn id="1" name="Сотрудник"/>
    <tableColumn id="2" name="Часы"/>
    <tableColumn id="3" name="График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График" displayName="График" ref="Q1:AA8" totalsRowShown="0">
  <autoFilter ref="Q1:AA8"/>
  <tableColumns count="11">
    <tableColumn id="1" name="ДН" dataDxfId="12"/>
    <tableColumn id="2" name="Г1"/>
    <tableColumn id="3" name="Г2"/>
    <tableColumn id="4" name="Г3"/>
    <tableColumn id="5" name="Г4"/>
    <tableColumn id="6" name="Г5"/>
    <tableColumn id="7" name="Г6"/>
    <tableColumn id="8" name="Г7"/>
    <tableColumn id="9" name="Г8"/>
    <tableColumn id="10" name="Г9"/>
    <tableColumn id="11" name="Г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РД" displayName="РД" ref="AD1:AF14" totalsRowShown="0">
  <autoFilter ref="AD1:AF14"/>
  <tableColumns count="3">
    <tableColumn id="1" name="Тип"/>
    <tableColumn id="2" name="Коэф"/>
    <tableColumn id="3" name="Примечание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Неделя" displayName="Неделя" ref="AH1:AI8" totalsRowShown="0" headerRowDxfId="11" headerRowBorderDxfId="10" tableBorderDxfId="9" totalsRowBorderDxfId="8">
  <autoFilter ref="AH1:AI8"/>
  <tableColumns count="2">
    <tableColumn id="1" name="ID" dataDxfId="7"/>
    <tableColumn id="2" name="ДН" dataDxfId="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Месяца" displayName="Месяца" ref="AK1:AL13" totalsRowShown="0" headerRowDxfId="5" headerRowBorderDxfId="4" tableBorderDxfId="3" totalsRowBorderDxfId="2">
  <autoFilter ref="AK1:AL13"/>
  <tableColumns count="2">
    <tableColumn id="1" name="ID" dataDxfId="1"/>
    <tableColumn id="2" name="ДН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55"/>
  <sheetViews>
    <sheetView tabSelected="1" view="pageBreakPreview" topLeftCell="A4" zoomScale="55" zoomScaleNormal="40" zoomScaleSheetLayoutView="55" workbookViewId="0">
      <selection activeCell="Q43" sqref="Q43"/>
    </sheetView>
  </sheetViews>
  <sheetFormatPr defaultRowHeight="12.75" x14ac:dyDescent="0.2"/>
  <cols>
    <col min="1" max="1" width="28.7109375" customWidth="1"/>
    <col min="2" max="2" width="7.85546875" customWidth="1"/>
    <col min="3" max="3" width="32.28515625" customWidth="1"/>
    <col min="4" max="18" width="6.7109375" customWidth="1"/>
    <col min="19" max="19" width="8.42578125" customWidth="1"/>
    <col min="20" max="21" width="7.5703125" customWidth="1"/>
    <col min="22" max="22" width="8.5703125" customWidth="1"/>
    <col min="23" max="24" width="8" customWidth="1"/>
    <col min="25" max="25" width="8.42578125" customWidth="1"/>
    <col min="26" max="26" width="7.42578125" customWidth="1"/>
    <col min="27" max="28" width="8.140625" customWidth="1"/>
    <col min="29" max="29" width="8.28515625" customWidth="1"/>
    <col min="30" max="30" width="8.140625" customWidth="1"/>
    <col min="31" max="31" width="6.85546875" customWidth="1"/>
    <col min="32" max="32" width="7.28515625" customWidth="1"/>
    <col min="33" max="33" width="8.5703125" customWidth="1"/>
    <col min="34" max="34" width="7.5703125" customWidth="1"/>
    <col min="35" max="35" width="7.7109375" customWidth="1"/>
    <col min="36" max="36" width="11" customWidth="1"/>
  </cols>
  <sheetData>
    <row r="1" spans="1:36" ht="18.7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6"/>
      <c r="O1" s="5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"/>
    </row>
    <row r="2" spans="1:36" ht="18.7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6"/>
      <c r="O2" s="5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"/>
    </row>
    <row r="3" spans="1:36" ht="23.25" customHeight="1" x14ac:dyDescent="0.3">
      <c r="A3" s="53" t="s">
        <v>133</v>
      </c>
      <c r="B3" s="53"/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"/>
      <c r="AA3" s="5"/>
      <c r="AB3" s="5"/>
      <c r="AC3" s="5"/>
    </row>
    <row r="4" spans="1:36" ht="23.25" thickBot="1" x14ac:dyDescent="0.35">
      <c r="A4" s="53" t="s">
        <v>17</v>
      </c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"/>
      <c r="AA4" s="5"/>
      <c r="AB4" s="5"/>
      <c r="AC4" s="5"/>
      <c r="AD4" s="5"/>
      <c r="AE4" s="5"/>
      <c r="AF4" s="7"/>
      <c r="AG4" s="7"/>
      <c r="AH4" s="77" t="s">
        <v>132</v>
      </c>
      <c r="AI4" s="77"/>
      <c r="AJ4" s="77"/>
    </row>
    <row r="5" spans="1:36" ht="18.75" x14ac:dyDescent="0.3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5"/>
      <c r="AA5" s="5"/>
      <c r="AB5" s="5"/>
      <c r="AC5" s="5"/>
      <c r="AD5" s="5"/>
      <c r="AE5" s="5"/>
      <c r="AF5" s="7"/>
      <c r="AG5" s="8" t="s">
        <v>0</v>
      </c>
      <c r="AH5" s="67" t="s">
        <v>118</v>
      </c>
      <c r="AI5" s="68"/>
      <c r="AJ5" s="69"/>
    </row>
    <row r="6" spans="1:36" ht="18.75" x14ac:dyDescent="0.3">
      <c r="A6" s="54" t="str">
        <f>"за период с 1 по " &amp;TEXT(ПОДМ,"ДД") &amp;" "&amp; МЕСТЕК &amp;" " &amp;ГодТ&amp;" г."</f>
        <v>за период с 1 по 15 августа 2023 г.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"/>
      <c r="AA6" s="5"/>
      <c r="AB6" s="5"/>
      <c r="AC6" s="5"/>
      <c r="AD6" s="5"/>
      <c r="AE6" s="5"/>
      <c r="AF6" s="7"/>
      <c r="AG6" s="8" t="s">
        <v>1</v>
      </c>
      <c r="AH6" s="70">
        <f>Лист1!O8</f>
        <v>45153</v>
      </c>
      <c r="AI6" s="71"/>
      <c r="AJ6" s="72"/>
    </row>
    <row r="7" spans="1:36" ht="42" customHeight="1" x14ac:dyDescent="0.3">
      <c r="A7" s="73" t="s">
        <v>2</v>
      </c>
      <c r="B7" s="73"/>
      <c r="C7" s="75" t="s">
        <v>115</v>
      </c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5"/>
      <c r="Z7" s="5"/>
      <c r="AA7" s="5"/>
      <c r="AB7" s="5"/>
      <c r="AC7" s="5"/>
      <c r="AD7" s="5"/>
      <c r="AE7" s="5"/>
      <c r="AF7" s="7"/>
      <c r="AG7" s="8" t="s">
        <v>3</v>
      </c>
      <c r="AH7" s="78">
        <v>72591706</v>
      </c>
      <c r="AI7" s="79"/>
      <c r="AJ7" s="80"/>
    </row>
    <row r="8" spans="1:36" ht="18.75" customHeight="1" x14ac:dyDescent="0.3">
      <c r="A8" s="5" t="s">
        <v>4</v>
      </c>
      <c r="B8" s="5"/>
      <c r="C8" s="76" t="s">
        <v>116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5"/>
      <c r="Z8" s="5"/>
      <c r="AA8" s="5"/>
      <c r="AB8" s="5"/>
      <c r="AC8" s="5"/>
      <c r="AD8" s="5"/>
    </row>
    <row r="9" spans="1:36" ht="18.75" x14ac:dyDescent="0.3">
      <c r="A9" s="5" t="s">
        <v>5</v>
      </c>
      <c r="B9" s="5"/>
      <c r="C9" s="65" t="s">
        <v>49</v>
      </c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5"/>
      <c r="Z9" s="5"/>
      <c r="AA9" s="5"/>
      <c r="AB9" s="5"/>
      <c r="AC9" s="5"/>
      <c r="AD9" s="5"/>
      <c r="AE9" s="5"/>
      <c r="AF9" s="5"/>
      <c r="AG9" s="8" t="s">
        <v>6</v>
      </c>
      <c r="AH9" s="78">
        <v>0</v>
      </c>
      <c r="AI9" s="79"/>
      <c r="AJ9" s="80"/>
    </row>
    <row r="10" spans="1:36" ht="19.5" thickBot="1" x14ac:dyDescent="0.35">
      <c r="A10" s="5"/>
      <c r="B10" s="5"/>
      <c r="C10" s="66" t="s">
        <v>7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54"/>
      <c r="Z10" s="54"/>
      <c r="AA10" s="54"/>
      <c r="AB10" s="5"/>
      <c r="AC10" s="5"/>
      <c r="AD10" s="5"/>
      <c r="AE10" s="5"/>
      <c r="AF10" s="5"/>
      <c r="AG10" s="8" t="s">
        <v>8</v>
      </c>
      <c r="AH10" s="83"/>
      <c r="AI10" s="84"/>
      <c r="AJ10" s="85"/>
    </row>
    <row r="11" spans="1:36" ht="9" customHeight="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ht="18.75" x14ac:dyDescent="0.2">
      <c r="A12" s="48" t="s">
        <v>9</v>
      </c>
      <c r="B12" s="81" t="s">
        <v>134</v>
      </c>
      <c r="C12" s="48" t="s">
        <v>10</v>
      </c>
      <c r="D12" s="74" t="s">
        <v>11</v>
      </c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</row>
    <row r="13" spans="1:36" ht="56.25" customHeight="1" x14ac:dyDescent="0.2">
      <c r="A13" s="49"/>
      <c r="B13" s="82"/>
      <c r="C13" s="49"/>
      <c r="D13" s="9">
        <v>1</v>
      </c>
      <c r="E13" s="9">
        <v>2</v>
      </c>
      <c r="F13" s="9">
        <v>3</v>
      </c>
      <c r="G13" s="9">
        <v>4</v>
      </c>
      <c r="H13" s="9">
        <v>5</v>
      </c>
      <c r="I13" s="9">
        <v>6</v>
      </c>
      <c r="J13" s="9">
        <v>7</v>
      </c>
      <c r="K13" s="9">
        <v>8</v>
      </c>
      <c r="L13" s="9">
        <v>9</v>
      </c>
      <c r="M13" s="9">
        <v>10</v>
      </c>
      <c r="N13" s="9">
        <v>11</v>
      </c>
      <c r="O13" s="9">
        <v>12</v>
      </c>
      <c r="P13" s="9">
        <v>13</v>
      </c>
      <c r="Q13" s="9">
        <v>14</v>
      </c>
      <c r="R13" s="9">
        <v>15</v>
      </c>
      <c r="S13" s="10" t="s">
        <v>12</v>
      </c>
      <c r="T13" s="11">
        <v>16</v>
      </c>
      <c r="U13" s="11">
        <v>17</v>
      </c>
      <c r="V13" s="11">
        <v>18</v>
      </c>
      <c r="W13" s="11">
        <v>19</v>
      </c>
      <c r="X13" s="11">
        <v>20</v>
      </c>
      <c r="Y13" s="11">
        <v>21</v>
      </c>
      <c r="Z13" s="11">
        <v>22</v>
      </c>
      <c r="AA13" s="11">
        <v>23</v>
      </c>
      <c r="AB13" s="11">
        <v>24</v>
      </c>
      <c r="AC13" s="11">
        <v>25</v>
      </c>
      <c r="AD13" s="11">
        <v>26</v>
      </c>
      <c r="AE13" s="11">
        <v>27</v>
      </c>
      <c r="AF13" s="11">
        <v>28</v>
      </c>
      <c r="AG13" s="11">
        <v>29</v>
      </c>
      <c r="AH13" s="11">
        <v>30</v>
      </c>
      <c r="AI13" s="11">
        <v>31</v>
      </c>
      <c r="AJ13" s="12" t="s">
        <v>14</v>
      </c>
    </row>
    <row r="14" spans="1:36" ht="18.75" x14ac:dyDescent="0.3">
      <c r="A14" s="13">
        <v>1</v>
      </c>
      <c r="B14" s="27">
        <v>2</v>
      </c>
      <c r="C14" s="13">
        <v>3</v>
      </c>
      <c r="D14" s="13">
        <v>4</v>
      </c>
      <c r="E14" s="13">
        <v>5</v>
      </c>
      <c r="F14" s="13">
        <v>6</v>
      </c>
      <c r="G14" s="13">
        <v>7</v>
      </c>
      <c r="H14" s="13">
        <v>8</v>
      </c>
      <c r="I14" s="13">
        <v>9</v>
      </c>
      <c r="J14" s="13">
        <v>10</v>
      </c>
      <c r="K14" s="13">
        <v>11</v>
      </c>
      <c r="L14" s="13">
        <v>12</v>
      </c>
      <c r="M14" s="13">
        <v>13</v>
      </c>
      <c r="N14" s="13">
        <v>14</v>
      </c>
      <c r="O14" s="13">
        <v>15</v>
      </c>
      <c r="P14" s="13">
        <v>16</v>
      </c>
      <c r="Q14" s="13">
        <v>17</v>
      </c>
      <c r="R14" s="13">
        <v>18</v>
      </c>
      <c r="S14" s="13">
        <v>19</v>
      </c>
      <c r="T14" s="26">
        <v>20</v>
      </c>
      <c r="U14" s="26">
        <v>21</v>
      </c>
      <c r="V14" s="26">
        <v>22</v>
      </c>
      <c r="W14" s="26">
        <v>23</v>
      </c>
      <c r="X14" s="26">
        <v>24</v>
      </c>
      <c r="Y14" s="26">
        <v>25</v>
      </c>
      <c r="Z14" s="26">
        <v>26</v>
      </c>
      <c r="AA14" s="26">
        <v>27</v>
      </c>
      <c r="AB14" s="26">
        <v>28</v>
      </c>
      <c r="AC14" s="26">
        <v>29</v>
      </c>
      <c r="AD14" s="26">
        <v>30</v>
      </c>
      <c r="AE14" s="26">
        <v>31</v>
      </c>
      <c r="AF14" s="26">
        <v>32</v>
      </c>
      <c r="AG14" s="26">
        <v>33</v>
      </c>
      <c r="AH14" s="26">
        <v>34</v>
      </c>
      <c r="AI14" s="26">
        <v>35</v>
      </c>
      <c r="AJ14" s="26">
        <v>36</v>
      </c>
    </row>
    <row r="15" spans="1:36" ht="78.75" hidden="1" customHeight="1" x14ac:dyDescent="0.3">
      <c r="A15" s="27"/>
      <c r="B15" s="27"/>
      <c r="C15" s="27"/>
      <c r="D15" s="30">
        <f t="shared" ref="D15:R15" si="0">DATE(ГодТ,МесяцТ,D13)</f>
        <v>45139</v>
      </c>
      <c r="E15" s="30">
        <f t="shared" si="0"/>
        <v>45140</v>
      </c>
      <c r="F15" s="30">
        <f t="shared" si="0"/>
        <v>45141</v>
      </c>
      <c r="G15" s="30">
        <f t="shared" si="0"/>
        <v>45142</v>
      </c>
      <c r="H15" s="30">
        <f t="shared" si="0"/>
        <v>45143</v>
      </c>
      <c r="I15" s="30">
        <f t="shared" si="0"/>
        <v>45144</v>
      </c>
      <c r="J15" s="30">
        <f t="shared" si="0"/>
        <v>45145</v>
      </c>
      <c r="K15" s="30">
        <f t="shared" si="0"/>
        <v>45146</v>
      </c>
      <c r="L15" s="30">
        <f t="shared" si="0"/>
        <v>45147</v>
      </c>
      <c r="M15" s="30">
        <f t="shared" si="0"/>
        <v>45148</v>
      </c>
      <c r="N15" s="30">
        <f t="shared" si="0"/>
        <v>45149</v>
      </c>
      <c r="O15" s="30">
        <f t="shared" si="0"/>
        <v>45150</v>
      </c>
      <c r="P15" s="30">
        <f t="shared" si="0"/>
        <v>45151</v>
      </c>
      <c r="Q15" s="30">
        <f t="shared" si="0"/>
        <v>45152</v>
      </c>
      <c r="R15" s="30">
        <f t="shared" si="0"/>
        <v>45153</v>
      </c>
      <c r="S15" s="13"/>
      <c r="T15" s="30">
        <f t="shared" ref="T15:AI15" si="1">DATE(ГодТ,МесяцТ,T13)</f>
        <v>45154</v>
      </c>
      <c r="U15" s="30">
        <f t="shared" si="1"/>
        <v>45155</v>
      </c>
      <c r="V15" s="30">
        <f t="shared" si="1"/>
        <v>45156</v>
      </c>
      <c r="W15" s="30">
        <f t="shared" si="1"/>
        <v>45157</v>
      </c>
      <c r="X15" s="30">
        <f t="shared" si="1"/>
        <v>45158</v>
      </c>
      <c r="Y15" s="30">
        <f t="shared" si="1"/>
        <v>45159</v>
      </c>
      <c r="Z15" s="30">
        <f t="shared" si="1"/>
        <v>45160</v>
      </c>
      <c r="AA15" s="30">
        <f t="shared" si="1"/>
        <v>45161</v>
      </c>
      <c r="AB15" s="30">
        <f t="shared" si="1"/>
        <v>45162</v>
      </c>
      <c r="AC15" s="30">
        <f t="shared" si="1"/>
        <v>45163</v>
      </c>
      <c r="AD15" s="30">
        <f t="shared" si="1"/>
        <v>45164</v>
      </c>
      <c r="AE15" s="30">
        <f t="shared" si="1"/>
        <v>45165</v>
      </c>
      <c r="AF15" s="30">
        <f t="shared" si="1"/>
        <v>45166</v>
      </c>
      <c r="AG15" s="30">
        <f t="shared" si="1"/>
        <v>45167</v>
      </c>
      <c r="AH15" s="30">
        <f t="shared" si="1"/>
        <v>45168</v>
      </c>
      <c r="AI15" s="30">
        <f t="shared" si="1"/>
        <v>45169</v>
      </c>
      <c r="AJ15" s="26"/>
    </row>
    <row r="16" spans="1:36" ht="18.75" customHeight="1" x14ac:dyDescent="0.2">
      <c r="A16" s="46" t="s">
        <v>120</v>
      </c>
      <c r="B16" s="48">
        <v>417</v>
      </c>
      <c r="C16" s="50" t="s">
        <v>125</v>
      </c>
      <c r="D16" s="9" t="str">
        <f>IF(INDEX(График[],MATCH(VLOOKUP(D$15,Дни[],5,0),График[ДН],0),MATCH(VLOOKUP($A16,Сотрудники[],3,0),График[#Headers],0))&gt;0,VLOOKUP(D$15,Дни[],6,0),"В")</f>
        <v>Я</v>
      </c>
      <c r="E16" s="9" t="str">
        <f>IF(INDEX(График[],MATCH(VLOOKUP(E$15,Дни[],5,0),График[ДН],0),MATCH(VLOOKUP($A16,Сотрудники[],3,0),График[#Headers],0))&gt;0,VLOOKUP(E$15,Дни[],6,0),"В")</f>
        <v>Я</v>
      </c>
      <c r="F16" s="9" t="str">
        <f>IF(INDEX(График[],MATCH(VLOOKUP(F$15,Дни[],5,0),График[ДН],0),MATCH(VLOOKUP($A16,Сотрудники[],3,0),График[#Headers],0))&gt;0,VLOOKUP(F$15,Дни[],6,0),"В")</f>
        <v>Я</v>
      </c>
      <c r="G16" s="9" t="str">
        <f>IF(INDEX(График[],MATCH(VLOOKUP(G$15,Дни[],5,0),График[ДН],0),MATCH(VLOOKUP($A16,Сотрудники[],3,0),График[#Headers],0))&gt;0,VLOOKUP(G$15,Дни[],6,0),"В")</f>
        <v>Я</v>
      </c>
      <c r="H16" s="9" t="str">
        <f>IF(INDEX(График[],MATCH(VLOOKUP(H$15,Дни[],5,0),График[ДН],0),MATCH(VLOOKUP($A16,Сотрудники[],3,0),График[#Headers],0))&gt;0,VLOOKUP(H$15,Дни[],6,0),"В")</f>
        <v>В</v>
      </c>
      <c r="I16" s="9" t="str">
        <f>IF(INDEX(График[],MATCH(VLOOKUP(I$15,Дни[],5,0),График[ДН],0),MATCH(VLOOKUP($A16,Сотрудники[],3,0),График[#Headers],0))&gt;0,VLOOKUP(I$15,Дни[],6,0),"В")</f>
        <v>В</v>
      </c>
      <c r="J16" s="9" t="str">
        <f>IF(INDEX(График[],MATCH(VLOOKUP(J$15,Дни[],5,0),График[ДН],0),MATCH(VLOOKUP($A16,Сотрудники[],3,0),График[#Headers],0))&gt;0,VLOOKUP(J$15,Дни[],6,0),"В")</f>
        <v>Я</v>
      </c>
      <c r="K16" s="9" t="str">
        <f>IF(INDEX(График[],MATCH(VLOOKUP(K$15,Дни[],5,0),График[ДН],0),MATCH(VLOOKUP($A16,Сотрудники[],3,0),График[#Headers],0))&gt;0,VLOOKUP(K$15,Дни[],6,0),"В")</f>
        <v>Я</v>
      </c>
      <c r="L16" s="9" t="str">
        <f>IF(INDEX(График[],MATCH(VLOOKUP(L$15,Дни[],5,0),График[ДН],0),MATCH(VLOOKUP($A16,Сотрудники[],3,0),График[#Headers],0))&gt;0,VLOOKUP(L$15,Дни[],6,0),"В")</f>
        <v>Я</v>
      </c>
      <c r="M16" s="9" t="str">
        <f>IF(INDEX(График[],MATCH(VLOOKUP(M$15,Дни[],5,0),График[ДН],0),MATCH(VLOOKUP($A16,Сотрудники[],3,0),График[#Headers],0))&gt;0,VLOOKUP(M$15,Дни[],6,0),"В")</f>
        <v>Я</v>
      </c>
      <c r="N16" s="9" t="str">
        <f>IF(INDEX(График[],MATCH(VLOOKUP(N$15,Дни[],5,0),График[ДН],0),MATCH(VLOOKUP($A16,Сотрудники[],3,0),График[#Headers],0))&gt;0,VLOOKUP(N$15,Дни[],6,0),"В")</f>
        <v>Я</v>
      </c>
      <c r="O16" s="9" t="str">
        <f>IF(INDEX(График[],MATCH(VLOOKUP(O$15,Дни[],5,0),График[ДН],0),MATCH(VLOOKUP($A16,Сотрудники[],3,0),График[#Headers],0))&gt;0,VLOOKUP(O$15,Дни[],6,0),"В")</f>
        <v>В</v>
      </c>
      <c r="P16" s="9" t="str">
        <f>IF(INDEX(График[],MATCH(VLOOKUP(P$15,Дни[],5,0),График[ДН],0),MATCH(VLOOKUP($A16,Сотрудники[],3,0),График[#Headers],0))&gt;0,VLOOKUP(P$15,Дни[],6,0),"В")</f>
        <v>В</v>
      </c>
      <c r="Q16" s="9" t="str">
        <f>IF(INDEX(График[],MATCH(VLOOKUP(Q$15,Дни[],5,0),График[ДН],0),MATCH(VLOOKUP($A16,Сотрудники[],3,0),График[#Headers],0))&gt;0,VLOOKUP(Q$15,Дни[],6,0),"В")</f>
        <v>Я</v>
      </c>
      <c r="R16" s="9" t="str">
        <f>IF(INDEX(График[],MATCH(VLOOKUP(R$15,Дни[],5,0),График[ДН],0),MATCH(VLOOKUP($A16,Сотрудники[],3,0),График[#Headers],0))&gt;0,VLOOKUP(R$15,Дни[],6,0),"В")</f>
        <v>Я</v>
      </c>
      <c r="S16" s="14">
        <f t="shared" ref="S16" si="2">COUNTIF(D16:R16,"Я")+COUNTIF(D16:R16,"РП")+COUNTIF(D16:R16,"ПН")+COUNTIF(D16:R16,"ОН")</f>
        <v>11</v>
      </c>
      <c r="T16" s="44" t="str">
        <f>IF(INDEX(График[],MATCH(VLOOKUP(T$15,Дни[],5,0),График[ДН],0),MATCH(VLOOKUP($A16,Сотрудники[],3,0),График[#Headers],0))&gt;0,VLOOKUP(T$15,Дни[],6,0),"В")</f>
        <v>Я</v>
      </c>
      <c r="U16" s="44" t="str">
        <f>IF(INDEX(График[],MATCH(VLOOKUP(U$15,Дни[],5,0),График[ДН],0),MATCH(VLOOKUP($A16,Сотрудники[],3,0),График[#Headers],0))&gt;0,VLOOKUP(U$15,Дни[],6,0),"В")</f>
        <v>Я</v>
      </c>
      <c r="V16" s="44" t="str">
        <f>IF(INDEX(График[],MATCH(VLOOKUP(V$15,Дни[],5,0),График[ДН],0),MATCH(VLOOKUP($A16,Сотрудники[],3,0),График[#Headers],0))&gt;0,VLOOKUP(V$15,Дни[],6,0),"В")</f>
        <v>Я</v>
      </c>
      <c r="W16" s="44" t="str">
        <f>IF(INDEX(График[],MATCH(VLOOKUP(W$15,Дни[],5,0),График[ДН],0),MATCH(VLOOKUP($A16,Сотрудники[],3,0),График[#Headers],0))&gt;0,VLOOKUP(W$15,Дни[],6,0),"В")</f>
        <v>В</v>
      </c>
      <c r="X16" s="44" t="str">
        <f>IF(INDEX(График[],MATCH(VLOOKUP(X$15,Дни[],5,0),График[ДН],0),MATCH(VLOOKUP($A16,Сотрудники[],3,0),График[#Headers],0))&gt;0,VLOOKUP(X$15,Дни[],6,0),"В")</f>
        <v>В</v>
      </c>
      <c r="Y16" s="44" t="str">
        <f>IF(INDEX(График[],MATCH(VLOOKUP(Y$15,Дни[],5,0),График[ДН],0),MATCH(VLOOKUP($A16,Сотрудники[],3,0),График[#Headers],0))&gt;0,VLOOKUP(Y$15,Дни[],6,0),"В")</f>
        <v>Я</v>
      </c>
      <c r="Z16" s="44" t="str">
        <f>IF(INDEX(График[],MATCH(VLOOKUP(Z$15,Дни[],5,0),График[ДН],0),MATCH(VLOOKUP($A16,Сотрудники[],3,0),График[#Headers],0))&gt;0,VLOOKUP(Z$15,Дни[],6,0),"В")</f>
        <v>Я</v>
      </c>
      <c r="AA16" s="44" t="str">
        <f>IF(INDEX(График[],MATCH(VLOOKUP(AA$15,Дни[],5,0),График[ДН],0),MATCH(VLOOKUP($A16,Сотрудники[],3,0),График[#Headers],0))&gt;0,VLOOKUP(AA$15,Дни[],6,0),"В")</f>
        <v>Я</v>
      </c>
      <c r="AB16" s="44" t="str">
        <f>IF(INDEX(График[],MATCH(VLOOKUP(AB$15,Дни[],5,0),График[ДН],0),MATCH(VLOOKUP($A16,Сотрудники[],3,0),График[#Headers],0))&gt;0,VLOOKUP(AB$15,Дни[],6,0),"В")</f>
        <v>Я</v>
      </c>
      <c r="AC16" s="44" t="str">
        <f>IF(INDEX(График[],MATCH(VLOOKUP(AC$15,Дни[],5,0),График[ДН],0),MATCH(VLOOKUP($A16,Сотрудники[],3,0),График[#Headers],0))&gt;0,VLOOKUP(AC$15,Дни[],6,0),"В")</f>
        <v>Я</v>
      </c>
      <c r="AD16" s="44" t="str">
        <f>IF(INDEX(График[],MATCH(VLOOKUP(AD$15,Дни[],5,0),График[ДН],0),MATCH(VLOOKUP($A16,Сотрудники[],3,0),График[#Headers],0))&gt;0,VLOOKUP(AD$15,Дни[],6,0),"В")</f>
        <v>В</v>
      </c>
      <c r="AE16" s="44" t="str">
        <f>IF(INDEX(График[],MATCH(VLOOKUP(AE$15,Дни[],5,0),График[ДН],0),MATCH(VLOOKUP($A16,Сотрудники[],3,0),График[#Headers],0))&gt;0,VLOOKUP(AE$15,Дни[],6,0),"В")</f>
        <v>В</v>
      </c>
      <c r="AF16" s="44" t="str">
        <f>IF(INDEX(График[],MATCH(VLOOKUP(AF$15,Дни[],5,0),График[ДН],0),MATCH(VLOOKUP($A16,Сотрудники[],3,0),График[#Headers],0))&gt;0,VLOOKUP(AF$15,Дни[],6,0),"В")</f>
        <v>Я</v>
      </c>
      <c r="AG16" s="44" t="str">
        <f>IF(INDEX(График[],MATCH(VLOOKUP(AG$15,Дни[],5,0),График[ДН],0),MATCH(VLOOKUP($A16,Сотрудники[],3,0),График[#Headers],0))&gt;0,VLOOKUP(AG$15,Дни[],6,0),"В")</f>
        <v>Я</v>
      </c>
      <c r="AH16" s="44" t="str">
        <f>IF(INDEX(График[],MATCH(VLOOKUP(AH$15,Дни[],5,0),График[ДН],0),MATCH(VLOOKUP($A16,Сотрудники[],3,0),График[#Headers],0))&gt;0,VLOOKUP(AH$15,Дни[],6,0),"В")</f>
        <v>Я</v>
      </c>
      <c r="AI16" s="44" t="str">
        <f>IF(INDEX(График[],MATCH(VLOOKUP(AI$15,Дни[],5,0),График[ДН],0),MATCH(VLOOKUP($A16,Сотрудники[],3,0),График[#Headers],0))&gt;0,VLOOKUP(AI$15,Дни[],6,0),"В")</f>
        <v>Я</v>
      </c>
      <c r="AJ16" s="45">
        <f t="shared" ref="AJ16" si="3">COUNTIF(T16:AI16,"Я")+COUNTIF(T16:AI16,"РП")+COUNTIF(T16:AI16,"ПН")+S16</f>
        <v>23</v>
      </c>
    </row>
    <row r="17" spans="1:36" ht="18.75" x14ac:dyDescent="0.2">
      <c r="A17" s="47"/>
      <c r="B17" s="49"/>
      <c r="C17" s="51"/>
      <c r="D17" s="9">
        <f>VLOOKUP(D16,РД[],2,0)*INDEX(График[],MATCH(VLOOKUP(D$15,Дни[],5,0),График[ДН],0),MATCH(VLOOKUP($A16,Сотрудники[],3,0),График[#Headers],0))-IF(VLOOKUP(D16,РД[],2,0)*INDEX(График[],MATCH(VLOOKUP(D$15,Дни[],5,0),График[ДН],0),MATCH(VLOOKUP($A16,Сотрудники[],3,0),График[#Headers],0))&gt;1,VLOOKUP(D$15,Дни[],8,0),0)</f>
        <v>4</v>
      </c>
      <c r="E17" s="9">
        <f>VLOOKUP(E16,РД[],2,0)*INDEX(График[],MATCH(VLOOKUP(E$15,Дни[],5,0),График[ДН],0),MATCH(VLOOKUP($A16,Сотрудники[],3,0),График[#Headers],0))-IF(VLOOKUP(E16,РД[],2,0)*INDEX(График[],MATCH(VLOOKUP(E$15,Дни[],5,0),График[ДН],0),MATCH(VLOOKUP($A16,Сотрудники[],3,0),График[#Headers],0))&gt;1,VLOOKUP(E$15,Дни[],8,0),0)</f>
        <v>4</v>
      </c>
      <c r="F17" s="9">
        <f>VLOOKUP(F16,РД[],2,0)*INDEX(График[],MATCH(VLOOKUP(F$15,Дни[],5,0),График[ДН],0),MATCH(VLOOKUP($A16,Сотрудники[],3,0),График[#Headers],0))-IF(VLOOKUP(F16,РД[],2,0)*INDEX(График[],MATCH(VLOOKUP(F$15,Дни[],5,0),График[ДН],0),MATCH(VLOOKUP($A16,Сотрудники[],3,0),График[#Headers],0))&gt;1,VLOOKUP(F$15,Дни[],8,0),0)</f>
        <v>4</v>
      </c>
      <c r="G17" s="9">
        <f>VLOOKUP(G16,РД[],2,0)*INDEX(График[],MATCH(VLOOKUP(G$15,Дни[],5,0),График[ДН],0),MATCH(VLOOKUP($A16,Сотрудники[],3,0),График[#Headers],0))-IF(VLOOKUP(G16,РД[],2,0)*INDEX(График[],MATCH(VLOOKUP(G$15,Дни[],5,0),График[ДН],0),MATCH(VLOOKUP($A16,Сотрудники[],3,0),График[#Headers],0))&gt;1,VLOOKUP(G$15,Дни[],8,0),0)</f>
        <v>3.5</v>
      </c>
      <c r="H17" s="9">
        <f>VLOOKUP(H16,РД[],2,0)*INDEX(График[],MATCH(VLOOKUP(H$15,Дни[],5,0),График[ДН],0),MATCH(VLOOKUP($A16,Сотрудники[],3,0),График[#Headers],0))-IF(VLOOKUP(H16,РД[],2,0)*INDEX(График[],MATCH(VLOOKUP(H$15,Дни[],5,0),График[ДН],0),MATCH(VLOOKUP($A16,Сотрудники[],3,0),График[#Headers],0))&gt;1,VLOOKUP(H$15,Дни[],8,0),0)</f>
        <v>0</v>
      </c>
      <c r="I17" s="9">
        <f>VLOOKUP(I16,РД[],2,0)*INDEX(График[],MATCH(VLOOKUP(I$15,Дни[],5,0),График[ДН],0),MATCH(VLOOKUP($A16,Сотрудники[],3,0),График[#Headers],0))-IF(VLOOKUP(I16,РД[],2,0)*INDEX(График[],MATCH(VLOOKUP(I$15,Дни[],5,0),График[ДН],0),MATCH(VLOOKUP($A16,Сотрудники[],3,0),График[#Headers],0))&gt;1,VLOOKUP(I$15,Дни[],8,0),0)</f>
        <v>0</v>
      </c>
      <c r="J17" s="9">
        <f>VLOOKUP(J16,РД[],2,0)*INDEX(График[],MATCH(VLOOKUP(J$15,Дни[],5,0),График[ДН],0),MATCH(VLOOKUP($A16,Сотрудники[],3,0),График[#Headers],0))-IF(VLOOKUP(J16,РД[],2,0)*INDEX(График[],MATCH(VLOOKUP(J$15,Дни[],5,0),График[ДН],0),MATCH(VLOOKUP($A16,Сотрудники[],3,0),График[#Headers],0))&gt;1,VLOOKUP(J$15,Дни[],8,0),0)</f>
        <v>4</v>
      </c>
      <c r="K17" s="9">
        <f>VLOOKUP(K16,РД[],2,0)*INDEX(График[],MATCH(VLOOKUP(K$15,Дни[],5,0),График[ДН],0),MATCH(VLOOKUP($A16,Сотрудники[],3,0),График[#Headers],0))-IF(VLOOKUP(K16,РД[],2,0)*INDEX(График[],MATCH(VLOOKUP(K$15,Дни[],5,0),График[ДН],0),MATCH(VLOOKUP($A16,Сотрудники[],3,0),График[#Headers],0))&gt;1,VLOOKUP(K$15,Дни[],8,0),0)</f>
        <v>4</v>
      </c>
      <c r="L17" s="9">
        <f>VLOOKUP(L16,РД[],2,0)*INDEX(График[],MATCH(VLOOKUP(L$15,Дни[],5,0),График[ДН],0),MATCH(VLOOKUP($A16,Сотрудники[],3,0),График[#Headers],0))-IF(VLOOKUP(L16,РД[],2,0)*INDEX(График[],MATCH(VLOOKUP(L$15,Дни[],5,0),График[ДН],0),MATCH(VLOOKUP($A16,Сотрудники[],3,0),График[#Headers],0))&gt;1,VLOOKUP(L$15,Дни[],8,0),0)</f>
        <v>4</v>
      </c>
      <c r="M17" s="9">
        <f>VLOOKUP(M16,РД[],2,0)*INDEX(График[],MATCH(VLOOKUP(M$15,Дни[],5,0),График[ДН],0),MATCH(VLOOKUP($A16,Сотрудники[],3,0),График[#Headers],0))-IF(VLOOKUP(M16,РД[],2,0)*INDEX(График[],MATCH(VLOOKUP(M$15,Дни[],5,0),График[ДН],0),MATCH(VLOOKUP($A16,Сотрудники[],3,0),График[#Headers],0))&gt;1,VLOOKUP(M$15,Дни[],8,0),0)</f>
        <v>4</v>
      </c>
      <c r="N17" s="9">
        <f>VLOOKUP(N16,РД[],2,0)*INDEX(График[],MATCH(VLOOKUP(N$15,Дни[],5,0),График[ДН],0),MATCH(VLOOKUP($A16,Сотрудники[],3,0),График[#Headers],0))-IF(VLOOKUP(N16,РД[],2,0)*INDEX(График[],MATCH(VLOOKUP(N$15,Дни[],5,0),График[ДН],0),MATCH(VLOOKUP($A16,Сотрудники[],3,0),График[#Headers],0))&gt;1,VLOOKUP(N$15,Дни[],8,0),0)</f>
        <v>3.5</v>
      </c>
      <c r="O17" s="9">
        <f>VLOOKUP(O16,РД[],2,0)*INDEX(График[],MATCH(VLOOKUP(O$15,Дни[],5,0),График[ДН],0),MATCH(VLOOKUP($A16,Сотрудники[],3,0),График[#Headers],0))-IF(VLOOKUP(O16,РД[],2,0)*INDEX(График[],MATCH(VLOOKUP(O$15,Дни[],5,0),График[ДН],0),MATCH(VLOOKUP($A16,Сотрудники[],3,0),График[#Headers],0))&gt;1,VLOOKUP(O$15,Дни[],8,0),0)</f>
        <v>0</v>
      </c>
      <c r="P17" s="9">
        <f>VLOOKUP(P16,РД[],2,0)*INDEX(График[],MATCH(VLOOKUP(P$15,Дни[],5,0),График[ДН],0),MATCH(VLOOKUP($A16,Сотрудники[],3,0),График[#Headers],0))-IF(VLOOKUP(P16,РД[],2,0)*INDEX(График[],MATCH(VLOOKUP(P$15,Дни[],5,0),График[ДН],0),MATCH(VLOOKUP($A16,Сотрудники[],3,0),График[#Headers],0))&gt;1,VLOOKUP(P$15,Дни[],8,0),0)</f>
        <v>0</v>
      </c>
      <c r="Q17" s="9">
        <f>VLOOKUP(Q16,РД[],2,0)*INDEX(График[],MATCH(VLOOKUP(Q$15,Дни[],5,0),График[ДН],0),MATCH(VLOOKUP($A16,Сотрудники[],3,0),График[#Headers],0))-IF(VLOOKUP(Q16,РД[],2,0)*INDEX(График[],MATCH(VLOOKUP(Q$15,Дни[],5,0),График[ДН],0),MATCH(VLOOKUP($A16,Сотрудники[],3,0),График[#Headers],0))&gt;1,VLOOKUP(Q$15,Дни[],8,0),0)</f>
        <v>4</v>
      </c>
      <c r="R17" s="9">
        <f>VLOOKUP(R16,РД[],2,0)*INDEX(График[],MATCH(VLOOKUP(R$15,Дни[],5,0),График[ДН],0),MATCH(VLOOKUP($A16,Сотрудники[],3,0),График[#Headers],0))-IF(VLOOKUP(R16,РД[],2,0)*INDEX(График[],MATCH(VLOOKUP(R$15,Дни[],5,0),График[ДН],0),MATCH(VLOOKUP($A16,Сотрудники[],3,0),График[#Headers],0))&gt;1,VLOOKUP(R$15,Дни[],8,0),0)</f>
        <v>4</v>
      </c>
      <c r="S17" s="14">
        <f t="shared" ref="S17" si="4">SUM(D17:R17)</f>
        <v>43</v>
      </c>
      <c r="T17" s="44">
        <f>VLOOKUP(T16,РД[],2,0)*INDEX(График[],MATCH(VLOOKUP(T$15,Дни[],5,0),График[ДН],0),MATCH(VLOOKUP($A16,Сотрудники[],3,0),График[#Headers],0))-IF(VLOOKUP(T16,РД[],2,0)*INDEX(График[],MATCH(VLOOKUP(T$15,Дни[],5,0),График[ДН],0),MATCH(VLOOKUP($A16,Сотрудники[],3,0),График[#Headers],0))&gt;1,VLOOKUP(T$15,Дни[],8,0),0)</f>
        <v>4</v>
      </c>
      <c r="U17" s="44">
        <f>VLOOKUP(U16,РД[],2,0)*INDEX(График[],MATCH(VLOOKUP(U$15,Дни[],5,0),График[ДН],0),MATCH(VLOOKUP($A16,Сотрудники[],3,0),График[#Headers],0))-IF(VLOOKUP(U16,РД[],2,0)*INDEX(График[],MATCH(VLOOKUP(U$15,Дни[],5,0),График[ДН],0),MATCH(VLOOKUP($A16,Сотрудники[],3,0),График[#Headers],0))&gt;1,VLOOKUP(U$15,Дни[],8,0),0)</f>
        <v>4</v>
      </c>
      <c r="V17" s="44">
        <f>VLOOKUP(V16,РД[],2,0)*INDEX(График[],MATCH(VLOOKUP(V$15,Дни[],5,0),График[ДН],0),MATCH(VLOOKUP($A16,Сотрудники[],3,0),График[#Headers],0))-IF(VLOOKUP(V16,РД[],2,0)*INDEX(График[],MATCH(VLOOKUP(V$15,Дни[],5,0),График[ДН],0),MATCH(VLOOKUP($A16,Сотрудники[],3,0),График[#Headers],0))&gt;1,VLOOKUP(V$15,Дни[],8,0),0)</f>
        <v>3.5</v>
      </c>
      <c r="W17" s="44">
        <f>VLOOKUP(W16,РД[],2,0)*INDEX(График[],MATCH(VLOOKUP(W$15,Дни[],5,0),График[ДН],0),MATCH(VLOOKUP($A16,Сотрудники[],3,0),График[#Headers],0))-IF(VLOOKUP(W16,РД[],2,0)*INDEX(График[],MATCH(VLOOKUP(W$15,Дни[],5,0),График[ДН],0),MATCH(VLOOKUP($A16,Сотрудники[],3,0),График[#Headers],0))&gt;1,VLOOKUP(W$15,Дни[],8,0),0)</f>
        <v>0</v>
      </c>
      <c r="X17" s="44">
        <f>VLOOKUP(X16,РД[],2,0)*INDEX(График[],MATCH(VLOOKUP(X$15,Дни[],5,0),График[ДН],0),MATCH(VLOOKUP($A16,Сотрудники[],3,0),График[#Headers],0))-IF(VLOOKUP(X16,РД[],2,0)*INDEX(График[],MATCH(VLOOKUP(X$15,Дни[],5,0),График[ДН],0),MATCH(VLOOKUP($A16,Сотрудники[],3,0),График[#Headers],0))&gt;1,VLOOKUP(X$15,Дни[],8,0),0)</f>
        <v>0</v>
      </c>
      <c r="Y17" s="44">
        <f>VLOOKUP(Y16,РД[],2,0)*INDEX(График[],MATCH(VLOOKUP(Y$15,Дни[],5,0),График[ДН],0),MATCH(VLOOKUP($A16,Сотрудники[],3,0),График[#Headers],0))-IF(VLOOKUP(Y16,РД[],2,0)*INDEX(График[],MATCH(VLOOKUP(Y$15,Дни[],5,0),График[ДН],0),MATCH(VLOOKUP($A16,Сотрудники[],3,0),График[#Headers],0))&gt;1,VLOOKUP(Y$15,Дни[],8,0),0)</f>
        <v>4</v>
      </c>
      <c r="Z17" s="44">
        <f>VLOOKUP(Z16,РД[],2,0)*INDEX(График[],MATCH(VLOOKUP(Z$15,Дни[],5,0),График[ДН],0),MATCH(VLOOKUP($A16,Сотрудники[],3,0),График[#Headers],0))-IF(VLOOKUP(Z16,РД[],2,0)*INDEX(График[],MATCH(VLOOKUP(Z$15,Дни[],5,0),График[ДН],0),MATCH(VLOOKUP($A16,Сотрудники[],3,0),График[#Headers],0))&gt;1,VLOOKUP(Z$15,Дни[],8,0),0)</f>
        <v>4</v>
      </c>
      <c r="AA17" s="44">
        <f>VLOOKUP(AA16,РД[],2,0)*INDEX(График[],MATCH(VLOOKUP(AA$15,Дни[],5,0),График[ДН],0),MATCH(VLOOKUP($A16,Сотрудники[],3,0),График[#Headers],0))-IF(VLOOKUP(AA16,РД[],2,0)*INDEX(График[],MATCH(VLOOKUP(AA$15,Дни[],5,0),График[ДН],0),MATCH(VLOOKUP($A16,Сотрудники[],3,0),График[#Headers],0))&gt;1,VLOOKUP(AA$15,Дни[],8,0),0)</f>
        <v>4</v>
      </c>
      <c r="AB17" s="44">
        <f>VLOOKUP(AB16,РД[],2,0)*INDEX(График[],MATCH(VLOOKUP(AB$15,Дни[],5,0),График[ДН],0),MATCH(VLOOKUP($A16,Сотрудники[],3,0),График[#Headers],0))-IF(VLOOKUP(AB16,РД[],2,0)*INDEX(График[],MATCH(VLOOKUP(AB$15,Дни[],5,0),График[ДН],0),MATCH(VLOOKUP($A16,Сотрудники[],3,0),График[#Headers],0))&gt;1,VLOOKUP(AB$15,Дни[],8,0),0)</f>
        <v>4</v>
      </c>
      <c r="AC17" s="44">
        <f>VLOOKUP(AC16,РД[],2,0)*INDEX(График[],MATCH(VLOOKUP(AC$15,Дни[],5,0),График[ДН],0),MATCH(VLOOKUP($A16,Сотрудники[],3,0),График[#Headers],0))-IF(VLOOKUP(AC16,РД[],2,0)*INDEX(График[],MATCH(VLOOKUP(AC$15,Дни[],5,0),График[ДН],0),MATCH(VLOOKUP($A16,Сотрудники[],3,0),График[#Headers],0))&gt;1,VLOOKUP(AC$15,Дни[],8,0),0)</f>
        <v>3.5</v>
      </c>
      <c r="AD17" s="44">
        <f>VLOOKUP(AD16,РД[],2,0)*INDEX(График[],MATCH(VLOOKUP(AD$15,Дни[],5,0),График[ДН],0),MATCH(VLOOKUP($A16,Сотрудники[],3,0),График[#Headers],0))-IF(VLOOKUP(AD16,РД[],2,0)*INDEX(График[],MATCH(VLOOKUP(AD$15,Дни[],5,0),График[ДН],0),MATCH(VLOOKUP($A16,Сотрудники[],3,0),График[#Headers],0))&gt;1,VLOOKUP(AD$15,Дни[],8,0),0)</f>
        <v>0</v>
      </c>
      <c r="AE17" s="44">
        <f>VLOOKUP(AE16,РД[],2,0)*INDEX(График[],MATCH(VLOOKUP(AE$15,Дни[],5,0),График[ДН],0),MATCH(VLOOKUP($A16,Сотрудники[],3,0),График[#Headers],0))-IF(VLOOKUP(AE16,РД[],2,0)*INDEX(График[],MATCH(VLOOKUP(AE$15,Дни[],5,0),График[ДН],0),MATCH(VLOOKUP($A16,Сотрудники[],3,0),График[#Headers],0))&gt;1,VLOOKUP(AE$15,Дни[],8,0),0)</f>
        <v>0</v>
      </c>
      <c r="AF17" s="44">
        <f>VLOOKUP(AF16,РД[],2,0)*INDEX(График[],MATCH(VLOOKUP(AF$15,Дни[],5,0),График[ДН],0),MATCH(VLOOKUP($A16,Сотрудники[],3,0),График[#Headers],0))-IF(VLOOKUP(AF16,РД[],2,0)*INDEX(График[],MATCH(VLOOKUP(AF$15,Дни[],5,0),График[ДН],0),MATCH(VLOOKUP($A16,Сотрудники[],3,0),График[#Headers],0))&gt;1,VLOOKUP(AF$15,Дни[],8,0),0)</f>
        <v>4</v>
      </c>
      <c r="AG17" s="44">
        <f>VLOOKUP(AG16,РД[],2,0)*INDEX(График[],MATCH(VLOOKUP(AG$15,Дни[],5,0),График[ДН],0),MATCH(VLOOKUP($A16,Сотрудники[],3,0),График[#Headers],0))-IF(VLOOKUP(AG16,РД[],2,0)*INDEX(График[],MATCH(VLOOKUP(AG$15,Дни[],5,0),График[ДН],0),MATCH(VLOOKUP($A16,Сотрудники[],3,0),График[#Headers],0))&gt;1,VLOOKUP(AG$15,Дни[],8,0),0)</f>
        <v>4</v>
      </c>
      <c r="AH17" s="44">
        <f>VLOOKUP(AH16,РД[],2,0)*INDEX(График[],MATCH(VLOOKUP(AH$15,Дни[],5,0),График[ДН],0),MATCH(VLOOKUP($A16,Сотрудники[],3,0),График[#Headers],0))-IF(VLOOKUP(AH16,РД[],2,0)*INDEX(График[],MATCH(VLOOKUP(AH$15,Дни[],5,0),График[ДН],0),MATCH(VLOOKUP($A16,Сотрудники[],3,0),График[#Headers],0))&gt;1,VLOOKUP(AH$15,Дни[],8,0),0)</f>
        <v>4</v>
      </c>
      <c r="AI17" s="44">
        <f>VLOOKUP(AI16,РД[],2,0)*INDEX(График[],MATCH(VLOOKUP(AI$15,Дни[],5,0),График[ДН],0),MATCH(VLOOKUP($A16,Сотрудники[],3,0),График[#Headers],0))-IF(VLOOKUP(AI16,РД[],2,0)*INDEX(График[],MATCH(VLOOKUP(AI$15,Дни[],5,0),График[ДН],0),MATCH(VLOOKUP($A16,Сотрудники[],3,0),График[#Headers],0))&gt;1,VLOOKUP(AI$15,Дни[],8,0),0)</f>
        <v>4</v>
      </c>
      <c r="AJ17" s="45">
        <f t="shared" ref="AJ17" si="5">SUM(T17:AI17)+S17</f>
        <v>90</v>
      </c>
    </row>
    <row r="18" spans="1:36" ht="27" customHeight="1" x14ac:dyDescent="0.2">
      <c r="A18" s="46" t="s">
        <v>58</v>
      </c>
      <c r="B18" s="48">
        <v>343</v>
      </c>
      <c r="C18" s="50" t="s">
        <v>124</v>
      </c>
      <c r="D18" s="9" t="s">
        <v>74</v>
      </c>
      <c r="E18" s="9" t="s">
        <v>74</v>
      </c>
      <c r="F18" s="9" t="s">
        <v>74</v>
      </c>
      <c r="G18" s="9" t="s">
        <v>74</v>
      </c>
      <c r="H18" s="9" t="s">
        <v>74</v>
      </c>
      <c r="I18" s="9" t="s">
        <v>74</v>
      </c>
      <c r="J18" s="9" t="s">
        <v>74</v>
      </c>
      <c r="K18" s="9" t="s">
        <v>74</v>
      </c>
      <c r="L18" s="9" t="s">
        <v>74</v>
      </c>
      <c r="M18" s="9" t="s">
        <v>74</v>
      </c>
      <c r="N18" s="9" t="s">
        <v>74</v>
      </c>
      <c r="O18" s="9" t="str">
        <f>IF(INDEX(График[],MATCH(VLOOKUP(O$15,Дни[],5,0),График[ДН],0),MATCH(VLOOKUP($A18,Сотрудники[],3,0),График[#Headers],0))&gt;0,VLOOKUP(O$15,Дни[],6,0),"В")</f>
        <v>В</v>
      </c>
      <c r="P18" s="9" t="str">
        <f>IF(INDEX(График[],MATCH(VLOOKUP(P$15,Дни[],5,0),График[ДН],0),MATCH(VLOOKUP($A18,Сотрудники[],3,0),График[#Headers],0))&gt;0,VLOOKUP(P$15,Дни[],6,0),"В")</f>
        <v>В</v>
      </c>
      <c r="Q18" s="9" t="s">
        <v>74</v>
      </c>
      <c r="R18" s="9" t="s">
        <v>74</v>
      </c>
      <c r="S18" s="14">
        <f t="shared" ref="S18" si="6">COUNTIF(D18:R18,"Я")+COUNTIF(D18:R18,"РП")+COUNTIF(D18:R18,"ПН")+COUNTIF(D18:R18,"ОН")</f>
        <v>0</v>
      </c>
      <c r="T18" s="44" t="s">
        <v>74</v>
      </c>
      <c r="U18" s="44" t="s">
        <v>74</v>
      </c>
      <c r="V18" s="44" t="s">
        <v>74</v>
      </c>
      <c r="W18" s="44" t="str">
        <f>IF(INDEX(График[],MATCH(VLOOKUP(W$15,Дни[],5,0),График[ДН],0),MATCH(VLOOKUP($A18,Сотрудники[],3,0),График[#Headers],0))&gt;0,VLOOKUP(W$15,Дни[],6,0),"В")</f>
        <v>В</v>
      </c>
      <c r="X18" s="44" t="str">
        <f>IF(INDEX(График[],MATCH(VLOOKUP(X$15,Дни[],5,0),График[ДН],0),MATCH(VLOOKUP($A18,Сотрудники[],3,0),График[#Headers],0))&gt;0,VLOOKUP(X$15,Дни[],6,0),"В")</f>
        <v>В</v>
      </c>
      <c r="Y18" s="44" t="str">
        <f>IF(INDEX(График[],MATCH(VLOOKUP(Y$15,Дни[],5,0),График[ДН],0),MATCH(VLOOKUP($A18,Сотрудники[],3,0),График[#Headers],0))&gt;0,VLOOKUP(Y$15,Дни[],6,0),"В")</f>
        <v>Я</v>
      </c>
      <c r="Z18" s="44" t="str">
        <f>IF(INDEX(График[],MATCH(VLOOKUP(Z$15,Дни[],5,0),График[ДН],0),MATCH(VLOOKUP($A18,Сотрудники[],3,0),График[#Headers],0))&gt;0,VLOOKUP(Z$15,Дни[],6,0),"В")</f>
        <v>Я</v>
      </c>
      <c r="AA18" s="44" t="str">
        <f>IF(INDEX(График[],MATCH(VLOOKUP(AA$15,Дни[],5,0),График[ДН],0),MATCH(VLOOKUP($A18,Сотрудники[],3,0),График[#Headers],0))&gt;0,VLOOKUP(AA$15,Дни[],6,0),"В")</f>
        <v>Я</v>
      </c>
      <c r="AB18" s="44" t="str">
        <f>IF(INDEX(График[],MATCH(VLOOKUP(AB$15,Дни[],5,0),График[ДН],0),MATCH(VLOOKUP($A18,Сотрудники[],3,0),График[#Headers],0))&gt;0,VLOOKUP(AB$15,Дни[],6,0),"В")</f>
        <v>Я</v>
      </c>
      <c r="AC18" s="44" t="str">
        <f>IF(INDEX(График[],MATCH(VLOOKUP(AC$15,Дни[],5,0),График[ДН],0),MATCH(VLOOKUP($A18,Сотрудники[],3,0),График[#Headers],0))&gt;0,VLOOKUP(AC$15,Дни[],6,0),"В")</f>
        <v>Я</v>
      </c>
      <c r="AD18" s="44" t="str">
        <f>IF(INDEX(График[],MATCH(VLOOKUP(AD$15,Дни[],5,0),График[ДН],0),MATCH(VLOOKUP($A18,Сотрудники[],3,0),График[#Headers],0))&gt;0,VLOOKUP(AD$15,Дни[],6,0),"В")</f>
        <v>В</v>
      </c>
      <c r="AE18" s="44" t="str">
        <f>IF(INDEX(График[],MATCH(VLOOKUP(AE$15,Дни[],5,0),График[ДН],0),MATCH(VLOOKUP($A18,Сотрудники[],3,0),График[#Headers],0))&gt;0,VLOOKUP(AE$15,Дни[],6,0),"В")</f>
        <v>В</v>
      </c>
      <c r="AF18" s="44" t="str">
        <f>IF(INDEX(График[],MATCH(VLOOKUP(AF$15,Дни[],5,0),График[ДН],0),MATCH(VLOOKUP($A18,Сотрудники[],3,0),График[#Headers],0))&gt;0,VLOOKUP(AF$15,Дни[],6,0),"В")</f>
        <v>Я</v>
      </c>
      <c r="AG18" s="44" t="str">
        <f>IF(INDEX(График[],MATCH(VLOOKUP(AG$15,Дни[],5,0),График[ДН],0),MATCH(VLOOKUP($A18,Сотрудники[],3,0),График[#Headers],0))&gt;0,VLOOKUP(AG$15,Дни[],6,0),"В")</f>
        <v>Я</v>
      </c>
      <c r="AH18" s="44" t="str">
        <f>IF(INDEX(График[],MATCH(VLOOKUP(AH$15,Дни[],5,0),График[ДН],0),MATCH(VLOOKUP($A18,Сотрудники[],3,0),График[#Headers],0))&gt;0,VLOOKUP(AH$15,Дни[],6,0),"В")</f>
        <v>Я</v>
      </c>
      <c r="AI18" s="44" t="str">
        <f>IF(INDEX(График[],MATCH(VLOOKUP(AI$15,Дни[],5,0),График[ДН],0),MATCH(VLOOKUP($A18,Сотрудники[],3,0),График[#Headers],0))&gt;0,VLOOKUP(AI$15,Дни[],6,0),"В")</f>
        <v>Я</v>
      </c>
      <c r="AJ18" s="45">
        <f t="shared" ref="AJ18" si="7">COUNTIF(T18:AI18,"Я")+COUNTIF(T18:AI18,"РП")+COUNTIF(T18:AI18,"ПН")+S18</f>
        <v>9</v>
      </c>
    </row>
    <row r="19" spans="1:36" ht="27" customHeight="1" x14ac:dyDescent="0.2">
      <c r="A19" s="47"/>
      <c r="B19" s="49"/>
      <c r="C19" s="51"/>
      <c r="D19" s="9">
        <f>VLOOKUP(D18,РД[],2,0)*INDEX(График[],MATCH(VLOOKUP(D$15,Дни[],5,0),График[ДН],0),MATCH(VLOOKUP($A18,Сотрудники[],3,0),График[#Headers],0))-IF(VLOOKUP(D18,РД[],2,0)*INDEX(График[],MATCH(VLOOKUP(D$15,Дни[],5,0),График[ДН],0),MATCH(VLOOKUP($A18,Сотрудники[],3,0),График[#Headers],0))&gt;1,VLOOKUP(D$15,Дни[],8,0),0)</f>
        <v>0</v>
      </c>
      <c r="E19" s="9">
        <f>VLOOKUP(E18,РД[],2,0)*INDEX(График[],MATCH(VLOOKUP(E$15,Дни[],5,0),График[ДН],0),MATCH(VLOOKUP($A18,Сотрудники[],3,0),График[#Headers],0))-IF(VLOOKUP(E18,РД[],2,0)*INDEX(График[],MATCH(VLOOKUP(E$15,Дни[],5,0),График[ДН],0),MATCH(VLOOKUP($A18,Сотрудники[],3,0),График[#Headers],0))&gt;1,VLOOKUP(E$15,Дни[],8,0),0)</f>
        <v>0</v>
      </c>
      <c r="F19" s="9">
        <f>VLOOKUP(F18,РД[],2,0)*INDEX(График[],MATCH(VLOOKUP(F$15,Дни[],5,0),График[ДН],0),MATCH(VLOOKUP($A18,Сотрудники[],3,0),График[#Headers],0))-IF(VLOOKUP(F18,РД[],2,0)*INDEX(График[],MATCH(VLOOKUP(F$15,Дни[],5,0),График[ДН],0),MATCH(VLOOKUP($A18,Сотрудники[],3,0),График[#Headers],0))&gt;1,VLOOKUP(F$15,Дни[],8,0),0)</f>
        <v>0</v>
      </c>
      <c r="G19" s="9">
        <f>VLOOKUP(G18,РД[],2,0)*INDEX(График[],MATCH(VLOOKUP(G$15,Дни[],5,0),График[ДН],0),MATCH(VLOOKUP($A18,Сотрудники[],3,0),График[#Headers],0))-IF(VLOOKUP(G18,РД[],2,0)*INDEX(График[],MATCH(VLOOKUP(G$15,Дни[],5,0),График[ДН],0),MATCH(VLOOKUP($A18,Сотрудники[],3,0),График[#Headers],0))&gt;1,VLOOKUP(G$15,Дни[],8,0),0)</f>
        <v>0</v>
      </c>
      <c r="H19" s="9">
        <f>VLOOKUP(H18,РД[],2,0)*INDEX(График[],MATCH(VLOOKUP(H$15,Дни[],5,0),График[ДН],0),MATCH(VLOOKUP($A18,Сотрудники[],3,0),График[#Headers],0))-IF(VLOOKUP(H18,РД[],2,0)*INDEX(График[],MATCH(VLOOKUP(H$15,Дни[],5,0),График[ДН],0),MATCH(VLOOKUP($A18,Сотрудники[],3,0),График[#Headers],0))&gt;1,VLOOKUP(H$15,Дни[],8,0),0)</f>
        <v>0</v>
      </c>
      <c r="I19" s="9">
        <f>VLOOKUP(I18,РД[],2,0)*INDEX(График[],MATCH(VLOOKUP(I$15,Дни[],5,0),График[ДН],0),MATCH(VLOOKUP($A18,Сотрудники[],3,0),График[#Headers],0))-IF(VLOOKUP(I18,РД[],2,0)*INDEX(График[],MATCH(VLOOKUP(I$15,Дни[],5,0),График[ДН],0),MATCH(VLOOKUP($A18,Сотрудники[],3,0),График[#Headers],0))&gt;1,VLOOKUP(I$15,Дни[],8,0),0)</f>
        <v>0</v>
      </c>
      <c r="J19" s="9">
        <f>VLOOKUP(J18,РД[],2,0)*INDEX(График[],MATCH(VLOOKUP(J$15,Дни[],5,0),График[ДН],0),MATCH(VLOOKUP($A18,Сотрудники[],3,0),График[#Headers],0))-IF(VLOOKUP(J18,РД[],2,0)*INDEX(График[],MATCH(VLOOKUP(J$15,Дни[],5,0),График[ДН],0),MATCH(VLOOKUP($A18,Сотрудники[],3,0),График[#Headers],0))&gt;1,VLOOKUP(J$15,Дни[],8,0),0)</f>
        <v>0</v>
      </c>
      <c r="K19" s="9">
        <f>VLOOKUP(K18,РД[],2,0)*INDEX(График[],MATCH(VLOOKUP(K$15,Дни[],5,0),График[ДН],0),MATCH(VLOOKUP($A18,Сотрудники[],3,0),График[#Headers],0))-IF(VLOOKUP(K18,РД[],2,0)*INDEX(График[],MATCH(VLOOKUP(K$15,Дни[],5,0),График[ДН],0),MATCH(VLOOKUP($A18,Сотрудники[],3,0),График[#Headers],0))&gt;1,VLOOKUP(K$15,Дни[],8,0),0)</f>
        <v>0</v>
      </c>
      <c r="L19" s="9">
        <f>VLOOKUP(L18,РД[],2,0)*INDEX(График[],MATCH(VLOOKUP(L$15,Дни[],5,0),График[ДН],0),MATCH(VLOOKUP($A18,Сотрудники[],3,0),График[#Headers],0))-IF(VLOOKUP(L18,РД[],2,0)*INDEX(График[],MATCH(VLOOKUP(L$15,Дни[],5,0),График[ДН],0),MATCH(VLOOKUP($A18,Сотрудники[],3,0),График[#Headers],0))&gt;1,VLOOKUP(L$15,Дни[],8,0),0)</f>
        <v>0</v>
      </c>
      <c r="M19" s="9">
        <f>VLOOKUP(M18,РД[],2,0)*INDEX(График[],MATCH(VLOOKUP(M$15,Дни[],5,0),График[ДН],0),MATCH(VLOOKUP($A18,Сотрудники[],3,0),График[#Headers],0))-IF(VLOOKUP(M18,РД[],2,0)*INDEX(График[],MATCH(VLOOKUP(M$15,Дни[],5,0),График[ДН],0),MATCH(VLOOKUP($A18,Сотрудники[],3,0),График[#Headers],0))&gt;1,VLOOKUP(M$15,Дни[],8,0),0)</f>
        <v>0</v>
      </c>
      <c r="N19" s="9">
        <f>VLOOKUP(N18,РД[],2,0)*INDEX(График[],MATCH(VLOOKUP(N$15,Дни[],5,0),График[ДН],0),MATCH(VLOOKUP($A18,Сотрудники[],3,0),График[#Headers],0))-IF(VLOOKUP(N18,РД[],2,0)*INDEX(График[],MATCH(VLOOKUP(N$15,Дни[],5,0),График[ДН],0),MATCH(VLOOKUP($A18,Сотрудники[],3,0),График[#Headers],0))&gt;1,VLOOKUP(N$15,Дни[],8,0),0)</f>
        <v>0</v>
      </c>
      <c r="O19" s="9">
        <f>VLOOKUP(O18,РД[],2,0)*INDEX(График[],MATCH(VLOOKUP(O$15,Дни[],5,0),График[ДН],0),MATCH(VLOOKUP($A18,Сотрудники[],3,0),График[#Headers],0))-IF(VLOOKUP(O18,РД[],2,0)*INDEX(График[],MATCH(VLOOKUP(O$15,Дни[],5,0),График[ДН],0),MATCH(VLOOKUP($A18,Сотрудники[],3,0),График[#Headers],0))&gt;1,VLOOKUP(O$15,Дни[],8,0),0)</f>
        <v>0</v>
      </c>
      <c r="P19" s="9">
        <f>VLOOKUP(P18,РД[],2,0)*INDEX(График[],MATCH(VLOOKUP(P$15,Дни[],5,0),График[ДН],0),MATCH(VLOOKUP($A18,Сотрудники[],3,0),График[#Headers],0))-IF(VLOOKUP(P18,РД[],2,0)*INDEX(График[],MATCH(VLOOKUP(P$15,Дни[],5,0),График[ДН],0),MATCH(VLOOKUP($A18,Сотрудники[],3,0),График[#Headers],0))&gt;1,VLOOKUP(P$15,Дни[],8,0),0)</f>
        <v>0</v>
      </c>
      <c r="Q19" s="9">
        <f>VLOOKUP(Q18,РД[],2,0)*INDEX(График[],MATCH(VLOOKUP(Q$15,Дни[],5,0),График[ДН],0),MATCH(VLOOKUP($A18,Сотрудники[],3,0),График[#Headers],0))-IF(VLOOKUP(Q18,РД[],2,0)*INDEX(График[],MATCH(VLOOKUP(Q$15,Дни[],5,0),График[ДН],0),MATCH(VLOOKUP($A18,Сотрудники[],3,0),График[#Headers],0))&gt;1,VLOOKUP(Q$15,Дни[],8,0),0)</f>
        <v>0</v>
      </c>
      <c r="R19" s="9">
        <f>VLOOKUP(R18,РД[],2,0)*INDEX(График[],MATCH(VLOOKUP(R$15,Дни[],5,0),График[ДН],0),MATCH(VLOOKUP($A18,Сотрудники[],3,0),График[#Headers],0))-IF(VLOOKUP(R18,РД[],2,0)*INDEX(График[],MATCH(VLOOKUP(R$15,Дни[],5,0),График[ДН],0),MATCH(VLOOKUP($A18,Сотрудники[],3,0),График[#Headers],0))&gt;1,VLOOKUP(R$15,Дни[],8,0),0)</f>
        <v>0</v>
      </c>
      <c r="S19" s="14">
        <f t="shared" ref="S19" si="8">SUM(D19:R19)</f>
        <v>0</v>
      </c>
      <c r="T19" s="44">
        <f>VLOOKUP(T18,РД[],2,0)*INDEX(График[],MATCH(VLOOKUP(T$15,Дни[],5,0),График[ДН],0),MATCH(VLOOKUP($A18,Сотрудники[],3,0),График[#Headers],0))-IF(VLOOKUP(T18,РД[],2,0)*INDEX(График[],MATCH(VLOOKUP(T$15,Дни[],5,0),График[ДН],0),MATCH(VLOOKUP($A18,Сотрудники[],3,0),График[#Headers],0))&gt;1,VLOOKUP(T$15,Дни[],8,0),0)</f>
        <v>0</v>
      </c>
      <c r="U19" s="44">
        <f>VLOOKUP(U18,РД[],2,0)*INDEX(График[],MATCH(VLOOKUP(U$15,Дни[],5,0),График[ДН],0),MATCH(VLOOKUP($A18,Сотрудники[],3,0),График[#Headers],0))-IF(VLOOKUP(U18,РД[],2,0)*INDEX(График[],MATCH(VLOOKUP(U$15,Дни[],5,0),График[ДН],0),MATCH(VLOOKUP($A18,Сотрудники[],3,0),График[#Headers],0))&gt;1,VLOOKUP(U$15,Дни[],8,0),0)</f>
        <v>0</v>
      </c>
      <c r="V19" s="44">
        <f>VLOOKUP(V18,РД[],2,0)*INDEX(График[],MATCH(VLOOKUP(V$15,Дни[],5,0),График[ДН],0),MATCH(VLOOKUP($A18,Сотрудники[],3,0),График[#Headers],0))-IF(VLOOKUP(V18,РД[],2,0)*INDEX(График[],MATCH(VLOOKUP(V$15,Дни[],5,0),График[ДН],0),MATCH(VLOOKUP($A18,Сотрудники[],3,0),График[#Headers],0))&gt;1,VLOOKUP(V$15,Дни[],8,0),0)</f>
        <v>0</v>
      </c>
      <c r="W19" s="44">
        <f>VLOOKUP(W18,РД[],2,0)*INDEX(График[],MATCH(VLOOKUP(W$15,Дни[],5,0),График[ДН],0),MATCH(VLOOKUP($A18,Сотрудники[],3,0),График[#Headers],0))-IF(VLOOKUP(W18,РД[],2,0)*INDEX(График[],MATCH(VLOOKUP(W$15,Дни[],5,0),График[ДН],0),MATCH(VLOOKUP($A18,Сотрудники[],3,0),График[#Headers],0))&gt;1,VLOOKUP(W$15,Дни[],8,0),0)</f>
        <v>0</v>
      </c>
      <c r="X19" s="44">
        <f>VLOOKUP(X18,РД[],2,0)*INDEX(График[],MATCH(VLOOKUP(X$15,Дни[],5,0),График[ДН],0),MATCH(VLOOKUP($A18,Сотрудники[],3,0),График[#Headers],0))-IF(VLOOKUP(X18,РД[],2,0)*INDEX(График[],MATCH(VLOOKUP(X$15,Дни[],5,0),График[ДН],0),MATCH(VLOOKUP($A18,Сотрудники[],3,0),График[#Headers],0))&gt;1,VLOOKUP(X$15,Дни[],8,0),0)</f>
        <v>0</v>
      </c>
      <c r="Y19" s="44">
        <f>VLOOKUP(Y18,РД[],2,0)*INDEX(График[],MATCH(VLOOKUP(Y$15,Дни[],5,0),График[ДН],0),MATCH(VLOOKUP($A18,Сотрудники[],3,0),График[#Headers],0))-IF(VLOOKUP(Y18,РД[],2,0)*INDEX(График[],MATCH(VLOOKUP(Y$15,Дни[],5,0),График[ДН],0),MATCH(VLOOKUP($A18,Сотрудники[],3,0),График[#Headers],0))&gt;1,VLOOKUP(Y$15,Дни[],8,0),0)</f>
        <v>7.2</v>
      </c>
      <c r="Z19" s="44">
        <f>VLOOKUP(Z18,РД[],2,0)*INDEX(График[],MATCH(VLOOKUP(Z$15,Дни[],5,0),График[ДН],0),MATCH(VLOOKUP($A18,Сотрудники[],3,0),График[#Headers],0))-IF(VLOOKUP(Z18,РД[],2,0)*INDEX(График[],MATCH(VLOOKUP(Z$15,Дни[],5,0),График[ДН],0),MATCH(VLOOKUP($A18,Сотрудники[],3,0),График[#Headers],0))&gt;1,VLOOKUP(Z$15,Дни[],8,0),0)</f>
        <v>7.2</v>
      </c>
      <c r="AA19" s="44">
        <f>VLOOKUP(AA18,РД[],2,0)*INDEX(График[],MATCH(VLOOKUP(AA$15,Дни[],5,0),График[ДН],0),MATCH(VLOOKUP($A18,Сотрудники[],3,0),График[#Headers],0))-IF(VLOOKUP(AA18,РД[],2,0)*INDEX(График[],MATCH(VLOOKUP(AA$15,Дни[],5,0),График[ДН],0),MATCH(VLOOKUP($A18,Сотрудники[],3,0),График[#Headers],0))&gt;1,VLOOKUP(AA$15,Дни[],8,0),0)</f>
        <v>7.2</v>
      </c>
      <c r="AB19" s="44">
        <f>VLOOKUP(AB18,РД[],2,0)*INDEX(График[],MATCH(VLOOKUP(AB$15,Дни[],5,0),График[ДН],0),MATCH(VLOOKUP($A18,Сотрудники[],3,0),График[#Headers],0))-IF(VLOOKUP(AB18,РД[],2,0)*INDEX(График[],MATCH(VLOOKUP(AB$15,Дни[],5,0),График[ДН],0),MATCH(VLOOKUP($A18,Сотрудники[],3,0),График[#Headers],0))&gt;1,VLOOKUP(AB$15,Дни[],8,0),0)</f>
        <v>7.2</v>
      </c>
      <c r="AC19" s="44">
        <f>VLOOKUP(AC18,РД[],2,0)*INDEX(График[],MATCH(VLOOKUP(AC$15,Дни[],5,0),График[ДН],0),MATCH(VLOOKUP($A18,Сотрудники[],3,0),График[#Headers],0))-IF(VLOOKUP(AC18,РД[],2,0)*INDEX(График[],MATCH(VLOOKUP(AC$15,Дни[],5,0),График[ДН],0),MATCH(VLOOKUP($A18,Сотрудники[],3,0),График[#Headers],0))&gt;1,VLOOKUP(AC$15,Дни[],8,0),0)</f>
        <v>7.2</v>
      </c>
      <c r="AD19" s="44">
        <f>VLOOKUP(AD18,РД[],2,0)*INDEX(График[],MATCH(VLOOKUP(AD$15,Дни[],5,0),График[ДН],0),MATCH(VLOOKUP($A18,Сотрудники[],3,0),График[#Headers],0))-IF(VLOOKUP(AD18,РД[],2,0)*INDEX(График[],MATCH(VLOOKUP(AD$15,Дни[],5,0),График[ДН],0),MATCH(VLOOKUP($A18,Сотрудники[],3,0),График[#Headers],0))&gt;1,VLOOKUP(AD$15,Дни[],8,0),0)</f>
        <v>0</v>
      </c>
      <c r="AE19" s="44">
        <f>VLOOKUP(AE18,РД[],2,0)*INDEX(График[],MATCH(VLOOKUP(AE$15,Дни[],5,0),График[ДН],0),MATCH(VLOOKUP($A18,Сотрудники[],3,0),График[#Headers],0))-IF(VLOOKUP(AE18,РД[],2,0)*INDEX(График[],MATCH(VLOOKUP(AE$15,Дни[],5,0),График[ДН],0),MATCH(VLOOKUP($A18,Сотрудники[],3,0),График[#Headers],0))&gt;1,VLOOKUP(AE$15,Дни[],8,0),0)</f>
        <v>0</v>
      </c>
      <c r="AF19" s="44">
        <f>VLOOKUP(AF18,РД[],2,0)*INDEX(График[],MATCH(VLOOKUP(AF$15,Дни[],5,0),График[ДН],0),MATCH(VLOOKUP($A18,Сотрудники[],3,0),График[#Headers],0))-IF(VLOOKUP(AF18,РД[],2,0)*INDEX(График[],MATCH(VLOOKUP(AF$15,Дни[],5,0),График[ДН],0),MATCH(VLOOKUP($A18,Сотрудники[],3,0),График[#Headers],0))&gt;1,VLOOKUP(AF$15,Дни[],8,0),0)</f>
        <v>7.2</v>
      </c>
      <c r="AG19" s="44">
        <f>VLOOKUP(AG18,РД[],2,0)*INDEX(График[],MATCH(VLOOKUP(AG$15,Дни[],5,0),График[ДН],0),MATCH(VLOOKUP($A18,Сотрудники[],3,0),График[#Headers],0))-IF(VLOOKUP(AG18,РД[],2,0)*INDEX(График[],MATCH(VLOOKUP(AG$15,Дни[],5,0),График[ДН],0),MATCH(VLOOKUP($A18,Сотрудники[],3,0),График[#Headers],0))&gt;1,VLOOKUP(AG$15,Дни[],8,0),0)</f>
        <v>7.2</v>
      </c>
      <c r="AH19" s="44">
        <f>VLOOKUP(AH18,РД[],2,0)*INDEX(График[],MATCH(VLOOKUP(AH$15,Дни[],5,0),График[ДН],0),MATCH(VLOOKUP($A18,Сотрудники[],3,0),График[#Headers],0))-IF(VLOOKUP(AH18,РД[],2,0)*INDEX(График[],MATCH(VLOOKUP(AH$15,Дни[],5,0),График[ДН],0),MATCH(VLOOKUP($A18,Сотрудники[],3,0),График[#Headers],0))&gt;1,VLOOKUP(AH$15,Дни[],8,0),0)</f>
        <v>7.2</v>
      </c>
      <c r="AI19" s="44">
        <f>VLOOKUP(AI18,РД[],2,0)*INDEX(График[],MATCH(VLOOKUP(AI$15,Дни[],5,0),График[ДН],0),MATCH(VLOOKUP($A18,Сотрудники[],3,0),График[#Headers],0))-IF(VLOOKUP(AI18,РД[],2,0)*INDEX(График[],MATCH(VLOOKUP(AI$15,Дни[],5,0),График[ДН],0),MATCH(VLOOKUP($A18,Сотрудники[],3,0),График[#Headers],0))&gt;1,VLOOKUP(AI$15,Дни[],8,0),0)</f>
        <v>7.2</v>
      </c>
      <c r="AJ19" s="45">
        <f t="shared" ref="AJ19" si="9">SUM(T19:AI19)+S19</f>
        <v>64.800000000000011</v>
      </c>
    </row>
    <row r="20" spans="1:36" ht="18" customHeight="1" x14ac:dyDescent="0.2">
      <c r="A20" s="46" t="s">
        <v>111</v>
      </c>
      <c r="B20" s="48">
        <v>385</v>
      </c>
      <c r="C20" s="50" t="s">
        <v>125</v>
      </c>
      <c r="D20" s="9" t="str">
        <f>IF(INDEX(График[],MATCH(VLOOKUP(D$15,Дни[],5,0),График[ДН],0),MATCH(VLOOKUP($A20,Сотрудники[],3,0),График[#Headers],0))&gt;0,VLOOKUP(D$15,Дни[],6,0),"В")</f>
        <v>Я</v>
      </c>
      <c r="E20" s="9" t="str">
        <f>IF(INDEX(График[],MATCH(VLOOKUP(E$15,Дни[],5,0),График[ДН],0),MATCH(VLOOKUP($A20,Сотрудники[],3,0),График[#Headers],0))&gt;0,VLOOKUP(E$15,Дни[],6,0),"В")</f>
        <v>Я</v>
      </c>
      <c r="F20" s="9" t="str">
        <f>IF(INDEX(График[],MATCH(VLOOKUP(F$15,Дни[],5,0),График[ДН],0),MATCH(VLOOKUP($A20,Сотрудники[],3,0),График[#Headers],0))&gt;0,VLOOKUP(F$15,Дни[],6,0),"В")</f>
        <v>Я</v>
      </c>
      <c r="G20" s="9" t="str">
        <f>IF(INDEX(График[],MATCH(VLOOKUP(G$15,Дни[],5,0),График[ДН],0),MATCH(VLOOKUP($A20,Сотрудники[],3,0),График[#Headers],0))&gt;0,VLOOKUP(G$15,Дни[],6,0),"В")</f>
        <v>Я</v>
      </c>
      <c r="H20" s="9" t="str">
        <f>IF(INDEX(График[],MATCH(VLOOKUP(H$15,Дни[],5,0),График[ДН],0),MATCH(VLOOKUP($A20,Сотрудники[],3,0),График[#Headers],0))&gt;0,VLOOKUP(H$15,Дни[],6,0),"В")</f>
        <v>В</v>
      </c>
      <c r="I20" s="9" t="str">
        <f>IF(INDEX(График[],MATCH(VLOOKUP(I$15,Дни[],5,0),График[ДН],0),MATCH(VLOOKUP($A20,Сотрудники[],3,0),График[#Headers],0))&gt;0,VLOOKUP(I$15,Дни[],6,0),"В")</f>
        <v>В</v>
      </c>
      <c r="J20" s="9" t="str">
        <f>IF(INDEX(График[],MATCH(VLOOKUP(J$15,Дни[],5,0),График[ДН],0),MATCH(VLOOKUP($A20,Сотрудники[],3,0),График[#Headers],0))&gt;0,VLOOKUP(J$15,Дни[],6,0),"В")</f>
        <v>Я</v>
      </c>
      <c r="K20" s="9" t="str">
        <f>IF(INDEX(График[],MATCH(VLOOKUP(K$15,Дни[],5,0),График[ДН],0),MATCH(VLOOKUP($A20,Сотрудники[],3,0),График[#Headers],0))&gt;0,VLOOKUP(K$15,Дни[],6,0),"В")</f>
        <v>Я</v>
      </c>
      <c r="L20" s="9" t="str">
        <f>IF(INDEX(График[],MATCH(VLOOKUP(L$15,Дни[],5,0),График[ДН],0),MATCH(VLOOKUP($A20,Сотрудники[],3,0),График[#Headers],0))&gt;0,VLOOKUP(L$15,Дни[],6,0),"В")</f>
        <v>Я</v>
      </c>
      <c r="M20" s="9" t="str">
        <f>IF(INDEX(График[],MATCH(VLOOKUP(M$15,Дни[],5,0),График[ДН],0),MATCH(VLOOKUP($A20,Сотрудники[],3,0),График[#Headers],0))&gt;0,VLOOKUP(M$15,Дни[],6,0),"В")</f>
        <v>Я</v>
      </c>
      <c r="N20" s="9" t="str">
        <f>IF(INDEX(График[],MATCH(VLOOKUP(N$15,Дни[],5,0),График[ДН],0),MATCH(VLOOKUP($A20,Сотрудники[],3,0),График[#Headers],0))&gt;0,VLOOKUP(N$15,Дни[],6,0),"В")</f>
        <v>Я</v>
      </c>
      <c r="O20" s="9" t="str">
        <f>IF(INDEX(График[],MATCH(VLOOKUP(O$15,Дни[],5,0),График[ДН],0),MATCH(VLOOKUP($A20,Сотрудники[],3,0),График[#Headers],0))&gt;0,VLOOKUP(O$15,Дни[],6,0),"В")</f>
        <v>В</v>
      </c>
      <c r="P20" s="9" t="str">
        <f>IF(INDEX(График[],MATCH(VLOOKUP(P$15,Дни[],5,0),График[ДН],0),MATCH(VLOOKUP($A20,Сотрудники[],3,0),График[#Headers],0))&gt;0,VLOOKUP(P$15,Дни[],6,0),"В")</f>
        <v>В</v>
      </c>
      <c r="Q20" s="9" t="str">
        <f>IF(INDEX(График[],MATCH(VLOOKUP(Q$15,Дни[],5,0),График[ДН],0),MATCH(VLOOKUP($A20,Сотрудники[],3,0),График[#Headers],0))&gt;0,VLOOKUP(Q$15,Дни[],6,0),"В")</f>
        <v>Я</v>
      </c>
      <c r="R20" s="9" t="str">
        <f>IF(INDEX(График[],MATCH(VLOOKUP(R$15,Дни[],5,0),График[ДН],0),MATCH(VLOOKUP($A20,Сотрудники[],3,0),График[#Headers],0))&gt;0,VLOOKUP(R$15,Дни[],6,0),"В")</f>
        <v>Я</v>
      </c>
      <c r="S20" s="14">
        <f t="shared" ref="S20" si="10">COUNTIF(D20:R20,"Я")+COUNTIF(D20:R20,"РП")+COUNTIF(D20:R20,"ПН")+COUNTIF(D20:R20,"ОН")</f>
        <v>11</v>
      </c>
      <c r="T20" s="44" t="str">
        <f>IF(INDEX(График[],MATCH(VLOOKUP(T$15,Дни[],5,0),График[ДН],0),MATCH(VLOOKUP($A20,Сотрудники[],3,0),График[#Headers],0))&gt;0,VLOOKUP(T$15,Дни[],6,0),"В")</f>
        <v>Я</v>
      </c>
      <c r="U20" s="44" t="str">
        <f>IF(INDEX(График[],MATCH(VLOOKUP(U$15,Дни[],5,0),График[ДН],0),MATCH(VLOOKUP($A20,Сотрудники[],3,0),График[#Headers],0))&gt;0,VLOOKUP(U$15,Дни[],6,0),"В")</f>
        <v>Я</v>
      </c>
      <c r="V20" s="44" t="str">
        <f>IF(INDEX(График[],MATCH(VLOOKUP(V$15,Дни[],5,0),График[ДН],0),MATCH(VLOOKUP($A20,Сотрудники[],3,0),График[#Headers],0))&gt;0,VLOOKUP(V$15,Дни[],6,0),"В")</f>
        <v>Я</v>
      </c>
      <c r="W20" s="44" t="str">
        <f>IF(INDEX(График[],MATCH(VLOOKUP(W$15,Дни[],5,0),График[ДН],0),MATCH(VLOOKUP($A20,Сотрудники[],3,0),График[#Headers],0))&gt;0,VLOOKUP(W$15,Дни[],6,0),"В")</f>
        <v>В</v>
      </c>
      <c r="X20" s="44" t="str">
        <f>IF(INDEX(График[],MATCH(VLOOKUP(X$15,Дни[],5,0),График[ДН],0),MATCH(VLOOKUP($A20,Сотрудники[],3,0),График[#Headers],0))&gt;0,VLOOKUP(X$15,Дни[],6,0),"В")</f>
        <v>В</v>
      </c>
      <c r="Y20" s="44" t="str">
        <f>IF(INDEX(График[],MATCH(VLOOKUP(Y$15,Дни[],5,0),График[ДН],0),MATCH(VLOOKUP($A20,Сотрудники[],3,0),График[#Headers],0))&gt;0,VLOOKUP(Y$15,Дни[],6,0),"В")</f>
        <v>Я</v>
      </c>
      <c r="Z20" s="44" t="str">
        <f>IF(INDEX(График[],MATCH(VLOOKUP(Z$15,Дни[],5,0),График[ДН],0),MATCH(VLOOKUP($A20,Сотрудники[],3,0),График[#Headers],0))&gt;0,VLOOKUP(Z$15,Дни[],6,0),"В")</f>
        <v>Я</v>
      </c>
      <c r="AA20" s="44" t="str">
        <f>IF(INDEX(График[],MATCH(VLOOKUP(AA$15,Дни[],5,0),График[ДН],0),MATCH(VLOOKUP($A20,Сотрудники[],3,0),График[#Headers],0))&gt;0,VLOOKUP(AA$15,Дни[],6,0),"В")</f>
        <v>Я</v>
      </c>
      <c r="AB20" s="44" t="str">
        <f>IF(INDEX(График[],MATCH(VLOOKUP(AB$15,Дни[],5,0),График[ДН],0),MATCH(VLOOKUP($A20,Сотрудники[],3,0),График[#Headers],0))&gt;0,VLOOKUP(AB$15,Дни[],6,0),"В")</f>
        <v>Я</v>
      </c>
      <c r="AC20" s="44" t="str">
        <f>IF(INDEX(График[],MATCH(VLOOKUP(AC$15,Дни[],5,0),График[ДН],0),MATCH(VLOOKUP($A20,Сотрудники[],3,0),График[#Headers],0))&gt;0,VLOOKUP(AC$15,Дни[],6,0),"В")</f>
        <v>Я</v>
      </c>
      <c r="AD20" s="44" t="str">
        <f>IF(INDEX(График[],MATCH(VLOOKUP(AD$15,Дни[],5,0),График[ДН],0),MATCH(VLOOKUP($A20,Сотрудники[],3,0),График[#Headers],0))&gt;0,VLOOKUP(AD$15,Дни[],6,0),"В")</f>
        <v>В</v>
      </c>
      <c r="AE20" s="44" t="str">
        <f>IF(INDEX(График[],MATCH(VLOOKUP(AE$15,Дни[],5,0),График[ДН],0),MATCH(VLOOKUP($A20,Сотрудники[],3,0),График[#Headers],0))&gt;0,VLOOKUP(AE$15,Дни[],6,0),"В")</f>
        <v>В</v>
      </c>
      <c r="AF20" s="44" t="str">
        <f>IF(INDEX(График[],MATCH(VLOOKUP(AF$15,Дни[],5,0),График[ДН],0),MATCH(VLOOKUP($A20,Сотрудники[],3,0),График[#Headers],0))&gt;0,VLOOKUP(AF$15,Дни[],6,0),"В")</f>
        <v>Я</v>
      </c>
      <c r="AG20" s="44" t="str">
        <f>IF(INDEX(График[],MATCH(VLOOKUP(AG$15,Дни[],5,0),График[ДН],0),MATCH(VLOOKUP($A20,Сотрудники[],3,0),График[#Headers],0))&gt;0,VLOOKUP(AG$15,Дни[],6,0),"В")</f>
        <v>Я</v>
      </c>
      <c r="AH20" s="44" t="str">
        <f>IF(INDEX(График[],MATCH(VLOOKUP(AH$15,Дни[],5,0),График[ДН],0),MATCH(VLOOKUP($A20,Сотрудники[],3,0),График[#Headers],0))&gt;0,VLOOKUP(AH$15,Дни[],6,0),"В")</f>
        <v>Я</v>
      </c>
      <c r="AI20" s="44" t="str">
        <f>IF(INDEX(График[],MATCH(VLOOKUP(AI$15,Дни[],5,0),График[ДН],0),MATCH(VLOOKUP($A20,Сотрудники[],3,0),График[#Headers],0))&gt;0,VLOOKUP(AI$15,Дни[],6,0),"В")</f>
        <v>Я</v>
      </c>
      <c r="AJ20" s="45">
        <f t="shared" ref="AJ20" si="11">COUNTIF(T20:AI20,"Я")+COUNTIF(T20:AI20,"РП")+COUNTIF(T20:AI20,"ПН")+S20</f>
        <v>23</v>
      </c>
    </row>
    <row r="21" spans="1:36" ht="18.75" x14ac:dyDescent="0.2">
      <c r="A21" s="47"/>
      <c r="B21" s="49"/>
      <c r="C21" s="51"/>
      <c r="D21" s="9">
        <f>VLOOKUP(D20,РД[],2,0)*INDEX(График[],MATCH(VLOOKUP(D$15,Дни[],5,0),График[ДН],0),MATCH(VLOOKUP($A20,Сотрудники[],3,0),График[#Headers],0))-IF(VLOOKUP(D20,РД[],2,0)*INDEX(График[],MATCH(VLOOKUP(D$15,Дни[],5,0),График[ДН],0),MATCH(VLOOKUP($A20,Сотрудники[],3,0),График[#Headers],0))&gt;1,VLOOKUP(D$15,Дни[],8,0),0)</f>
        <v>4</v>
      </c>
      <c r="E21" s="9">
        <f>VLOOKUP(E20,РД[],2,0)*INDEX(График[],MATCH(VLOOKUP(E$15,Дни[],5,0),График[ДН],0),MATCH(VLOOKUP($A20,Сотрудники[],3,0),График[#Headers],0))-IF(VLOOKUP(E20,РД[],2,0)*INDEX(График[],MATCH(VLOOKUP(E$15,Дни[],5,0),График[ДН],0),MATCH(VLOOKUP($A20,Сотрудники[],3,0),График[#Headers],0))&gt;1,VLOOKUP(E$15,Дни[],8,0),0)</f>
        <v>4</v>
      </c>
      <c r="F21" s="9">
        <f>VLOOKUP(F20,РД[],2,0)*INDEX(График[],MATCH(VLOOKUP(F$15,Дни[],5,0),График[ДН],0),MATCH(VLOOKUP($A20,Сотрудники[],3,0),График[#Headers],0))-IF(VLOOKUP(F20,РД[],2,0)*INDEX(График[],MATCH(VLOOKUP(F$15,Дни[],5,0),График[ДН],0),MATCH(VLOOKUP($A20,Сотрудники[],3,0),График[#Headers],0))&gt;1,VLOOKUP(F$15,Дни[],8,0),0)</f>
        <v>4</v>
      </c>
      <c r="G21" s="9">
        <f>VLOOKUP(G20,РД[],2,0)*INDEX(График[],MATCH(VLOOKUP(G$15,Дни[],5,0),График[ДН],0),MATCH(VLOOKUP($A20,Сотрудники[],3,0),График[#Headers],0))-IF(VLOOKUP(G20,РД[],2,0)*INDEX(График[],MATCH(VLOOKUP(G$15,Дни[],5,0),График[ДН],0),MATCH(VLOOKUP($A20,Сотрудники[],3,0),График[#Headers],0))&gt;1,VLOOKUP(G$15,Дни[],8,0),0)</f>
        <v>3.5</v>
      </c>
      <c r="H21" s="9">
        <f>VLOOKUP(H20,РД[],2,0)*INDEX(График[],MATCH(VLOOKUP(H$15,Дни[],5,0),График[ДН],0),MATCH(VLOOKUP($A20,Сотрудники[],3,0),График[#Headers],0))-IF(VLOOKUP(H20,РД[],2,0)*INDEX(График[],MATCH(VLOOKUP(H$15,Дни[],5,0),График[ДН],0),MATCH(VLOOKUP($A20,Сотрудники[],3,0),График[#Headers],0))&gt;1,VLOOKUP(H$15,Дни[],8,0),0)</f>
        <v>0</v>
      </c>
      <c r="I21" s="9">
        <f>VLOOKUP(I20,РД[],2,0)*INDEX(График[],MATCH(VLOOKUP(I$15,Дни[],5,0),График[ДН],0),MATCH(VLOOKUP($A20,Сотрудники[],3,0),График[#Headers],0))-IF(VLOOKUP(I20,РД[],2,0)*INDEX(График[],MATCH(VLOOKUP(I$15,Дни[],5,0),График[ДН],0),MATCH(VLOOKUP($A20,Сотрудники[],3,0),График[#Headers],0))&gt;1,VLOOKUP(I$15,Дни[],8,0),0)</f>
        <v>0</v>
      </c>
      <c r="J21" s="9">
        <f>VLOOKUP(J20,РД[],2,0)*INDEX(График[],MATCH(VLOOKUP(J$15,Дни[],5,0),График[ДН],0),MATCH(VLOOKUP($A20,Сотрудники[],3,0),График[#Headers],0))-IF(VLOOKUP(J20,РД[],2,0)*INDEX(График[],MATCH(VLOOKUP(J$15,Дни[],5,0),График[ДН],0),MATCH(VLOOKUP($A20,Сотрудники[],3,0),График[#Headers],0))&gt;1,VLOOKUP(J$15,Дни[],8,0),0)</f>
        <v>4</v>
      </c>
      <c r="K21" s="9">
        <f>VLOOKUP(K20,РД[],2,0)*INDEX(График[],MATCH(VLOOKUP(K$15,Дни[],5,0),График[ДН],0),MATCH(VLOOKUP($A20,Сотрудники[],3,0),График[#Headers],0))-IF(VLOOKUP(K20,РД[],2,0)*INDEX(График[],MATCH(VLOOKUP(K$15,Дни[],5,0),График[ДН],0),MATCH(VLOOKUP($A20,Сотрудники[],3,0),График[#Headers],0))&gt;1,VLOOKUP(K$15,Дни[],8,0),0)</f>
        <v>4</v>
      </c>
      <c r="L21" s="9">
        <f>VLOOKUP(L20,РД[],2,0)*INDEX(График[],MATCH(VLOOKUP(L$15,Дни[],5,0),График[ДН],0),MATCH(VLOOKUP($A20,Сотрудники[],3,0),График[#Headers],0))-IF(VLOOKUP(L20,РД[],2,0)*INDEX(График[],MATCH(VLOOKUP(L$15,Дни[],5,0),График[ДН],0),MATCH(VLOOKUP($A20,Сотрудники[],3,0),График[#Headers],0))&gt;1,VLOOKUP(L$15,Дни[],8,0),0)</f>
        <v>4</v>
      </c>
      <c r="M21" s="9">
        <f>VLOOKUP(M20,РД[],2,0)*INDEX(График[],MATCH(VLOOKUP(M$15,Дни[],5,0),График[ДН],0),MATCH(VLOOKUP($A20,Сотрудники[],3,0),График[#Headers],0))-IF(VLOOKUP(M20,РД[],2,0)*INDEX(График[],MATCH(VLOOKUP(M$15,Дни[],5,0),График[ДН],0),MATCH(VLOOKUP($A20,Сотрудники[],3,0),График[#Headers],0))&gt;1,VLOOKUP(M$15,Дни[],8,0),0)</f>
        <v>4</v>
      </c>
      <c r="N21" s="9">
        <f>VLOOKUP(N20,РД[],2,0)*INDEX(График[],MATCH(VLOOKUP(N$15,Дни[],5,0),График[ДН],0),MATCH(VLOOKUP($A20,Сотрудники[],3,0),График[#Headers],0))-IF(VLOOKUP(N20,РД[],2,0)*INDEX(График[],MATCH(VLOOKUP(N$15,Дни[],5,0),График[ДН],0),MATCH(VLOOKUP($A20,Сотрудники[],3,0),График[#Headers],0))&gt;1,VLOOKUP(N$15,Дни[],8,0),0)</f>
        <v>3.5</v>
      </c>
      <c r="O21" s="9">
        <f>VLOOKUP(O20,РД[],2,0)*INDEX(График[],MATCH(VLOOKUP(O$15,Дни[],5,0),График[ДН],0),MATCH(VLOOKUP($A20,Сотрудники[],3,0),График[#Headers],0))-IF(VLOOKUP(O20,РД[],2,0)*INDEX(График[],MATCH(VLOOKUP(O$15,Дни[],5,0),График[ДН],0),MATCH(VLOOKUP($A20,Сотрудники[],3,0),График[#Headers],0))&gt;1,VLOOKUP(O$15,Дни[],8,0),0)</f>
        <v>0</v>
      </c>
      <c r="P21" s="9">
        <f>VLOOKUP(P20,РД[],2,0)*INDEX(График[],MATCH(VLOOKUP(P$15,Дни[],5,0),График[ДН],0),MATCH(VLOOKUP($A20,Сотрудники[],3,0),График[#Headers],0))-IF(VLOOKUP(P20,РД[],2,0)*INDEX(График[],MATCH(VLOOKUP(P$15,Дни[],5,0),График[ДН],0),MATCH(VLOOKUP($A20,Сотрудники[],3,0),График[#Headers],0))&gt;1,VLOOKUP(P$15,Дни[],8,0),0)</f>
        <v>0</v>
      </c>
      <c r="Q21" s="9">
        <f>VLOOKUP(Q20,РД[],2,0)*INDEX(График[],MATCH(VLOOKUP(Q$15,Дни[],5,0),График[ДН],0),MATCH(VLOOKUP($A20,Сотрудники[],3,0),График[#Headers],0))-IF(VLOOKUP(Q20,РД[],2,0)*INDEX(График[],MATCH(VLOOKUP(Q$15,Дни[],5,0),График[ДН],0),MATCH(VLOOKUP($A20,Сотрудники[],3,0),График[#Headers],0))&gt;1,VLOOKUP(Q$15,Дни[],8,0),0)</f>
        <v>4</v>
      </c>
      <c r="R21" s="9">
        <f>VLOOKUP(R20,РД[],2,0)*INDEX(График[],MATCH(VLOOKUP(R$15,Дни[],5,0),График[ДН],0),MATCH(VLOOKUP($A20,Сотрудники[],3,0),График[#Headers],0))-IF(VLOOKUP(R20,РД[],2,0)*INDEX(График[],MATCH(VLOOKUP(R$15,Дни[],5,0),График[ДН],0),MATCH(VLOOKUP($A20,Сотрудники[],3,0),График[#Headers],0))&gt;1,VLOOKUP(R$15,Дни[],8,0),0)</f>
        <v>4</v>
      </c>
      <c r="S21" s="14">
        <f t="shared" ref="S21" si="12">SUM(D21:R21)</f>
        <v>43</v>
      </c>
      <c r="T21" s="44">
        <f>VLOOKUP(T20,РД[],2,0)*INDEX(График[],MATCH(VLOOKUP(T$15,Дни[],5,0),График[ДН],0),MATCH(VLOOKUP($A20,Сотрудники[],3,0),График[#Headers],0))-IF(VLOOKUP(T20,РД[],2,0)*INDEX(График[],MATCH(VLOOKUP(T$15,Дни[],5,0),График[ДН],0),MATCH(VLOOKUP($A20,Сотрудники[],3,0),График[#Headers],0))&gt;1,VLOOKUP(T$15,Дни[],8,0),0)</f>
        <v>4</v>
      </c>
      <c r="U21" s="44">
        <f>VLOOKUP(U20,РД[],2,0)*INDEX(График[],MATCH(VLOOKUP(U$15,Дни[],5,0),График[ДН],0),MATCH(VLOOKUP($A20,Сотрудники[],3,0),График[#Headers],0))-IF(VLOOKUP(U20,РД[],2,0)*INDEX(График[],MATCH(VLOOKUP(U$15,Дни[],5,0),График[ДН],0),MATCH(VLOOKUP($A20,Сотрудники[],3,0),График[#Headers],0))&gt;1,VLOOKUP(U$15,Дни[],8,0),0)</f>
        <v>4</v>
      </c>
      <c r="V21" s="44">
        <f>VLOOKUP(V20,РД[],2,0)*INDEX(График[],MATCH(VLOOKUP(V$15,Дни[],5,0),График[ДН],0),MATCH(VLOOKUP($A20,Сотрудники[],3,0),График[#Headers],0))-IF(VLOOKUP(V20,РД[],2,0)*INDEX(График[],MATCH(VLOOKUP(V$15,Дни[],5,0),График[ДН],0),MATCH(VLOOKUP($A20,Сотрудники[],3,0),График[#Headers],0))&gt;1,VLOOKUP(V$15,Дни[],8,0),0)</f>
        <v>3.5</v>
      </c>
      <c r="W21" s="44">
        <f>VLOOKUP(W20,РД[],2,0)*INDEX(График[],MATCH(VLOOKUP(W$15,Дни[],5,0),График[ДН],0),MATCH(VLOOKUP($A20,Сотрудники[],3,0),График[#Headers],0))-IF(VLOOKUP(W20,РД[],2,0)*INDEX(График[],MATCH(VLOOKUP(W$15,Дни[],5,0),График[ДН],0),MATCH(VLOOKUP($A20,Сотрудники[],3,0),График[#Headers],0))&gt;1,VLOOKUP(W$15,Дни[],8,0),0)</f>
        <v>0</v>
      </c>
      <c r="X21" s="44">
        <f>VLOOKUP(X20,РД[],2,0)*INDEX(График[],MATCH(VLOOKUP(X$15,Дни[],5,0),График[ДН],0),MATCH(VLOOKUP($A20,Сотрудники[],3,0),График[#Headers],0))-IF(VLOOKUP(X20,РД[],2,0)*INDEX(График[],MATCH(VLOOKUP(X$15,Дни[],5,0),График[ДН],0),MATCH(VLOOKUP($A20,Сотрудники[],3,0),График[#Headers],0))&gt;1,VLOOKUP(X$15,Дни[],8,0),0)</f>
        <v>0</v>
      </c>
      <c r="Y21" s="44">
        <f>VLOOKUP(Y20,РД[],2,0)*INDEX(График[],MATCH(VLOOKUP(Y$15,Дни[],5,0),График[ДН],0),MATCH(VLOOKUP($A20,Сотрудники[],3,0),График[#Headers],0))-IF(VLOOKUP(Y20,РД[],2,0)*INDEX(График[],MATCH(VLOOKUP(Y$15,Дни[],5,0),График[ДН],0),MATCH(VLOOKUP($A20,Сотрудники[],3,0),График[#Headers],0))&gt;1,VLOOKUP(Y$15,Дни[],8,0),0)</f>
        <v>4</v>
      </c>
      <c r="Z21" s="44">
        <f>VLOOKUP(Z20,РД[],2,0)*INDEX(График[],MATCH(VLOOKUP(Z$15,Дни[],5,0),График[ДН],0),MATCH(VLOOKUP($A20,Сотрудники[],3,0),График[#Headers],0))-IF(VLOOKUP(Z20,РД[],2,0)*INDEX(График[],MATCH(VLOOKUP(Z$15,Дни[],5,0),График[ДН],0),MATCH(VLOOKUP($A20,Сотрудники[],3,0),График[#Headers],0))&gt;1,VLOOKUP(Z$15,Дни[],8,0),0)</f>
        <v>4</v>
      </c>
      <c r="AA21" s="44">
        <f>VLOOKUP(AA20,РД[],2,0)*INDEX(График[],MATCH(VLOOKUP(AA$15,Дни[],5,0),График[ДН],0),MATCH(VLOOKUP($A20,Сотрудники[],3,0),График[#Headers],0))-IF(VLOOKUP(AA20,РД[],2,0)*INDEX(График[],MATCH(VLOOKUP(AA$15,Дни[],5,0),График[ДН],0),MATCH(VLOOKUP($A20,Сотрудники[],3,0),График[#Headers],0))&gt;1,VLOOKUP(AA$15,Дни[],8,0),0)</f>
        <v>4</v>
      </c>
      <c r="AB21" s="44">
        <f>VLOOKUP(AB20,РД[],2,0)*INDEX(График[],MATCH(VLOOKUP(AB$15,Дни[],5,0),График[ДН],0),MATCH(VLOOKUP($A20,Сотрудники[],3,0),График[#Headers],0))-IF(VLOOKUP(AB20,РД[],2,0)*INDEX(График[],MATCH(VLOOKUP(AB$15,Дни[],5,0),График[ДН],0),MATCH(VLOOKUP($A20,Сотрудники[],3,0),График[#Headers],0))&gt;1,VLOOKUP(AB$15,Дни[],8,0),0)</f>
        <v>4</v>
      </c>
      <c r="AC21" s="44">
        <f>VLOOKUP(AC20,РД[],2,0)*INDEX(График[],MATCH(VLOOKUP(AC$15,Дни[],5,0),График[ДН],0),MATCH(VLOOKUP($A20,Сотрудники[],3,0),График[#Headers],0))-IF(VLOOKUP(AC20,РД[],2,0)*INDEX(График[],MATCH(VLOOKUP(AC$15,Дни[],5,0),График[ДН],0),MATCH(VLOOKUP($A20,Сотрудники[],3,0),График[#Headers],0))&gt;1,VLOOKUP(AC$15,Дни[],8,0),0)</f>
        <v>3.5</v>
      </c>
      <c r="AD21" s="44">
        <f>VLOOKUP(AD20,РД[],2,0)*INDEX(График[],MATCH(VLOOKUP(AD$15,Дни[],5,0),График[ДН],0),MATCH(VLOOKUP($A20,Сотрудники[],3,0),График[#Headers],0))-IF(VLOOKUP(AD20,РД[],2,0)*INDEX(График[],MATCH(VLOOKUP(AD$15,Дни[],5,0),График[ДН],0),MATCH(VLOOKUP($A20,Сотрудники[],3,0),График[#Headers],0))&gt;1,VLOOKUP(AD$15,Дни[],8,0),0)</f>
        <v>0</v>
      </c>
      <c r="AE21" s="44">
        <f>VLOOKUP(AE20,РД[],2,0)*INDEX(График[],MATCH(VLOOKUP(AE$15,Дни[],5,0),График[ДН],0),MATCH(VLOOKUP($A20,Сотрудники[],3,0),График[#Headers],0))-IF(VLOOKUP(AE20,РД[],2,0)*INDEX(График[],MATCH(VLOOKUP(AE$15,Дни[],5,0),График[ДН],0),MATCH(VLOOKUP($A20,Сотрудники[],3,0),График[#Headers],0))&gt;1,VLOOKUP(AE$15,Дни[],8,0),0)</f>
        <v>0</v>
      </c>
      <c r="AF21" s="44">
        <f>VLOOKUP(AF20,РД[],2,0)*INDEX(График[],MATCH(VLOOKUP(AF$15,Дни[],5,0),График[ДН],0),MATCH(VLOOKUP($A20,Сотрудники[],3,0),График[#Headers],0))-IF(VLOOKUP(AF20,РД[],2,0)*INDEX(График[],MATCH(VLOOKUP(AF$15,Дни[],5,0),График[ДН],0),MATCH(VLOOKUP($A20,Сотрудники[],3,0),График[#Headers],0))&gt;1,VLOOKUP(AF$15,Дни[],8,0),0)</f>
        <v>4</v>
      </c>
      <c r="AG21" s="44">
        <f>VLOOKUP(AG20,РД[],2,0)*INDEX(График[],MATCH(VLOOKUP(AG$15,Дни[],5,0),График[ДН],0),MATCH(VLOOKUP($A20,Сотрудники[],3,0),График[#Headers],0))-IF(VLOOKUP(AG20,РД[],2,0)*INDEX(График[],MATCH(VLOOKUP(AG$15,Дни[],5,0),График[ДН],0),MATCH(VLOOKUP($A20,Сотрудники[],3,0),График[#Headers],0))&gt;1,VLOOKUP(AG$15,Дни[],8,0),0)</f>
        <v>4</v>
      </c>
      <c r="AH21" s="44">
        <f>VLOOKUP(AH20,РД[],2,0)*INDEX(График[],MATCH(VLOOKUP(AH$15,Дни[],5,0),График[ДН],0),MATCH(VLOOKUP($A20,Сотрудники[],3,0),График[#Headers],0))-IF(VLOOKUP(AH20,РД[],2,0)*INDEX(График[],MATCH(VLOOKUP(AH$15,Дни[],5,0),График[ДН],0),MATCH(VLOOKUP($A20,Сотрудники[],3,0),График[#Headers],0))&gt;1,VLOOKUP(AH$15,Дни[],8,0),0)</f>
        <v>4</v>
      </c>
      <c r="AI21" s="44">
        <f>VLOOKUP(AI20,РД[],2,0)*INDEX(График[],MATCH(VLOOKUP(AI$15,Дни[],5,0),График[ДН],0),MATCH(VLOOKUP($A20,Сотрудники[],3,0),График[#Headers],0))-IF(VLOOKUP(AI20,РД[],2,0)*INDEX(График[],MATCH(VLOOKUP(AI$15,Дни[],5,0),График[ДН],0),MATCH(VLOOKUP($A20,Сотрудники[],3,0),График[#Headers],0))&gt;1,VLOOKUP(AI$15,Дни[],8,0),0)</f>
        <v>4</v>
      </c>
      <c r="AJ21" s="45">
        <f t="shared" ref="AJ21" si="13">SUM(T21:AI21)+S21</f>
        <v>90</v>
      </c>
    </row>
    <row r="22" spans="1:36" ht="18.75" x14ac:dyDescent="0.2">
      <c r="A22" s="46" t="s">
        <v>52</v>
      </c>
      <c r="B22" s="48">
        <v>157</v>
      </c>
      <c r="C22" s="50" t="s">
        <v>48</v>
      </c>
      <c r="D22" s="9" t="str">
        <f>IF(INDEX(График[],MATCH(VLOOKUP(D$15,Дни[],5,0),График[ДН],0),MATCH(VLOOKUP($A22,Сотрудники[],3,0),График[#Headers],0))&gt;0,VLOOKUP(D$15,Дни[],6,0),"В")</f>
        <v>Я</v>
      </c>
      <c r="E22" s="9" t="str">
        <f>IF(INDEX(График[],MATCH(VLOOKUP(E$15,Дни[],5,0),График[ДН],0),MATCH(VLOOKUP($A22,Сотрудники[],3,0),График[#Headers],0))&gt;0,VLOOKUP(E$15,Дни[],6,0),"В")</f>
        <v>Я</v>
      </c>
      <c r="F22" s="9" t="str">
        <f>IF(INDEX(График[],MATCH(VLOOKUP(F$15,Дни[],5,0),График[ДН],0),MATCH(VLOOKUP($A22,Сотрудники[],3,0),График[#Headers],0))&gt;0,VLOOKUP(F$15,Дни[],6,0),"В")</f>
        <v>Я</v>
      </c>
      <c r="G22" s="9" t="str">
        <f>IF(INDEX(График[],MATCH(VLOOKUP(G$15,Дни[],5,0),График[ДН],0),MATCH(VLOOKUP($A22,Сотрудники[],3,0),График[#Headers],0))&gt;0,VLOOKUP(G$15,Дни[],6,0),"В")</f>
        <v>Я</v>
      </c>
      <c r="H22" s="9" t="str">
        <f>IF(INDEX(График[],MATCH(VLOOKUP(H$15,Дни[],5,0),График[ДН],0),MATCH(VLOOKUP($A22,Сотрудники[],3,0),График[#Headers],0))&gt;0,VLOOKUP(H$15,Дни[],6,0),"В")</f>
        <v>В</v>
      </c>
      <c r="I22" s="9" t="str">
        <f>IF(INDEX(График[],MATCH(VLOOKUP(I$15,Дни[],5,0),График[ДН],0),MATCH(VLOOKUP($A22,Сотрудники[],3,0),График[#Headers],0))&gt;0,VLOOKUP(I$15,Дни[],6,0),"В")</f>
        <v>В</v>
      </c>
      <c r="J22" s="9" t="str">
        <f>IF(INDEX(График[],MATCH(VLOOKUP(J$15,Дни[],5,0),График[ДН],0),MATCH(VLOOKUP($A22,Сотрудники[],3,0),График[#Headers],0))&gt;0,VLOOKUP(J$15,Дни[],6,0),"В")</f>
        <v>Я</v>
      </c>
      <c r="K22" s="9" t="str">
        <f>IF(INDEX(График[],MATCH(VLOOKUP(K$15,Дни[],5,0),График[ДН],0),MATCH(VLOOKUP($A22,Сотрудники[],3,0),График[#Headers],0))&gt;0,VLOOKUP(K$15,Дни[],6,0),"В")</f>
        <v>Я</v>
      </c>
      <c r="L22" s="9" t="str">
        <f>IF(INDEX(График[],MATCH(VLOOKUP(L$15,Дни[],5,0),График[ДН],0),MATCH(VLOOKUP($A22,Сотрудники[],3,0),График[#Headers],0))&gt;0,VLOOKUP(L$15,Дни[],6,0),"В")</f>
        <v>Я</v>
      </c>
      <c r="M22" s="9" t="str">
        <f>IF(INDEX(График[],MATCH(VLOOKUP(M$15,Дни[],5,0),График[ДН],0),MATCH(VLOOKUP($A22,Сотрудники[],3,0),График[#Headers],0))&gt;0,VLOOKUP(M$15,Дни[],6,0),"В")</f>
        <v>Я</v>
      </c>
      <c r="N22" s="9" t="str">
        <f>IF(INDEX(График[],MATCH(VLOOKUP(N$15,Дни[],5,0),График[ДН],0),MATCH(VLOOKUP($A22,Сотрудники[],3,0),График[#Headers],0))&gt;0,VLOOKUP(N$15,Дни[],6,0),"В")</f>
        <v>Я</v>
      </c>
      <c r="O22" s="9" t="str">
        <f>IF(INDEX(График[],MATCH(VLOOKUP(O$15,Дни[],5,0),График[ДН],0),MATCH(VLOOKUP($A22,Сотрудники[],3,0),График[#Headers],0))&gt;0,VLOOKUP(O$15,Дни[],6,0),"В")</f>
        <v>В</v>
      </c>
      <c r="P22" s="9" t="str">
        <f>IF(INDEX(График[],MATCH(VLOOKUP(P$15,Дни[],5,0),График[ДН],0),MATCH(VLOOKUP($A22,Сотрудники[],3,0),График[#Headers],0))&gt;0,VLOOKUP(P$15,Дни[],6,0),"В")</f>
        <v>В</v>
      </c>
      <c r="Q22" s="9" t="str">
        <f>IF(INDEX(График[],MATCH(VLOOKUP(Q$15,Дни[],5,0),График[ДН],0),MATCH(VLOOKUP($A22,Сотрудники[],3,0),График[#Headers],0))&gt;0,VLOOKUP(Q$15,Дни[],6,0),"В")</f>
        <v>Я</v>
      </c>
      <c r="R22" s="9" t="str">
        <f>IF(INDEX(График[],MATCH(VLOOKUP(R$15,Дни[],5,0),График[ДН],0),MATCH(VLOOKUP($A22,Сотрудники[],3,0),График[#Headers],0))&gt;0,VLOOKUP(R$15,Дни[],6,0),"В")</f>
        <v>Я</v>
      </c>
      <c r="S22" s="14">
        <f t="shared" ref="S22" si="14">COUNTIF(D22:R22,"Я")+COUNTIF(D22:R22,"РП")+COUNTIF(D22:R22,"ПН")+COUNTIF(D22:R22,"ОН")</f>
        <v>11</v>
      </c>
      <c r="T22" s="44" t="str">
        <f>IF(INDEX(График[],MATCH(VLOOKUP(T$15,Дни[],5,0),График[ДН],0),MATCH(VLOOKUP($A22,Сотрудники[],3,0),График[#Headers],0))&gt;0,VLOOKUP(T$15,Дни[],6,0),"В")</f>
        <v>Я</v>
      </c>
      <c r="U22" s="44" t="str">
        <f>IF(INDEX(График[],MATCH(VLOOKUP(U$15,Дни[],5,0),График[ДН],0),MATCH(VLOOKUP($A22,Сотрудники[],3,0),График[#Headers],0))&gt;0,VLOOKUP(U$15,Дни[],6,0),"В")</f>
        <v>Я</v>
      </c>
      <c r="V22" s="44" t="str">
        <f>IF(INDEX(График[],MATCH(VLOOKUP(V$15,Дни[],5,0),График[ДН],0),MATCH(VLOOKUP($A22,Сотрудники[],3,0),График[#Headers],0))&gt;0,VLOOKUP(V$15,Дни[],6,0),"В")</f>
        <v>Я</v>
      </c>
      <c r="W22" s="44" t="str">
        <f>IF(INDEX(График[],MATCH(VLOOKUP(W$15,Дни[],5,0),График[ДН],0),MATCH(VLOOKUP($A22,Сотрудники[],3,0),График[#Headers],0))&gt;0,VLOOKUP(W$15,Дни[],6,0),"В")</f>
        <v>В</v>
      </c>
      <c r="X22" s="44" t="str">
        <f>IF(INDEX(График[],MATCH(VLOOKUP(X$15,Дни[],5,0),График[ДН],0),MATCH(VLOOKUP($A22,Сотрудники[],3,0),График[#Headers],0))&gt;0,VLOOKUP(X$15,Дни[],6,0),"В")</f>
        <v>В</v>
      </c>
      <c r="Y22" s="44" t="str">
        <f>IF(INDEX(График[],MATCH(VLOOKUP(Y$15,Дни[],5,0),График[ДН],0),MATCH(VLOOKUP($A22,Сотрудники[],3,0),График[#Headers],0))&gt;0,VLOOKUP(Y$15,Дни[],6,0),"В")</f>
        <v>Я</v>
      </c>
      <c r="Z22" s="44" t="str">
        <f>IF(INDEX(График[],MATCH(VLOOKUP(Z$15,Дни[],5,0),График[ДН],0),MATCH(VLOOKUP($A22,Сотрудники[],3,0),График[#Headers],0))&gt;0,VLOOKUP(Z$15,Дни[],6,0),"В")</f>
        <v>Я</v>
      </c>
      <c r="AA22" s="44" t="str">
        <f>IF(INDEX(График[],MATCH(VLOOKUP(AA$15,Дни[],5,0),График[ДН],0),MATCH(VLOOKUP($A22,Сотрудники[],3,0),График[#Headers],0))&gt;0,VLOOKUP(AA$15,Дни[],6,0),"В")</f>
        <v>Я</v>
      </c>
      <c r="AB22" s="44" t="str">
        <f>IF(INDEX(График[],MATCH(VLOOKUP(AB$15,Дни[],5,0),График[ДН],0),MATCH(VLOOKUP($A22,Сотрудники[],3,0),График[#Headers],0))&gt;0,VLOOKUP(AB$15,Дни[],6,0),"В")</f>
        <v>Я</v>
      </c>
      <c r="AC22" s="44" t="str">
        <f>IF(INDEX(График[],MATCH(VLOOKUP(AC$15,Дни[],5,0),График[ДН],0),MATCH(VLOOKUP($A22,Сотрудники[],3,0),График[#Headers],0))&gt;0,VLOOKUP(AC$15,Дни[],6,0),"В")</f>
        <v>Я</v>
      </c>
      <c r="AD22" s="44" t="str">
        <f>IF(INDEX(График[],MATCH(VLOOKUP(AD$15,Дни[],5,0),График[ДН],0),MATCH(VLOOKUP($A22,Сотрудники[],3,0),График[#Headers],0))&gt;0,VLOOKUP(AD$15,Дни[],6,0),"В")</f>
        <v>В</v>
      </c>
      <c r="AE22" s="44" t="str">
        <f>IF(INDEX(График[],MATCH(VLOOKUP(AE$15,Дни[],5,0),График[ДН],0),MATCH(VLOOKUP($A22,Сотрудники[],3,0),График[#Headers],0))&gt;0,VLOOKUP(AE$15,Дни[],6,0),"В")</f>
        <v>В</v>
      </c>
      <c r="AF22" s="44" t="str">
        <f>IF(INDEX(График[],MATCH(VLOOKUP(AF$15,Дни[],5,0),График[ДН],0),MATCH(VLOOKUP($A22,Сотрудники[],3,0),График[#Headers],0))&gt;0,VLOOKUP(AF$15,Дни[],6,0),"В")</f>
        <v>Я</v>
      </c>
      <c r="AG22" s="44" t="str">
        <f>IF(INDEX(График[],MATCH(VLOOKUP(AG$15,Дни[],5,0),График[ДН],0),MATCH(VLOOKUP($A22,Сотрудники[],3,0),График[#Headers],0))&gt;0,VLOOKUP(AG$15,Дни[],6,0),"В")</f>
        <v>Я</v>
      </c>
      <c r="AH22" s="44" t="str">
        <f>IF(INDEX(График[],MATCH(VLOOKUP(AH$15,Дни[],5,0),График[ДН],0),MATCH(VLOOKUP($A22,Сотрудники[],3,0),График[#Headers],0))&gt;0,VLOOKUP(AH$15,Дни[],6,0),"В")</f>
        <v>Я</v>
      </c>
      <c r="AI22" s="44" t="str">
        <f>IF(INDEX(График[],MATCH(VLOOKUP(AI$15,Дни[],5,0),График[ДН],0),MATCH(VLOOKUP($A22,Сотрудники[],3,0),График[#Headers],0))&gt;0,VLOOKUP(AI$15,Дни[],6,0),"В")</f>
        <v>Я</v>
      </c>
      <c r="AJ22" s="45">
        <f t="shared" ref="AJ22" si="15">COUNTIF(T22:AI22,"Я")+COUNTIF(T22:AI22,"РП")+COUNTIF(T22:AI22,"ПН")+S22</f>
        <v>23</v>
      </c>
    </row>
    <row r="23" spans="1:36" ht="18.75" x14ac:dyDescent="0.2">
      <c r="A23" s="47"/>
      <c r="B23" s="49"/>
      <c r="C23" s="51"/>
      <c r="D23" s="9">
        <f>VLOOKUP(D22,РД[],2,0)*INDEX(График[],MATCH(VLOOKUP(D$15,Дни[],5,0),График[ДН],0),MATCH(VLOOKUP($A22,Сотрудники[],3,0),График[#Headers],0))-IF(VLOOKUP(D22,РД[],2,0)*INDEX(График[],MATCH(VLOOKUP(D$15,Дни[],5,0),График[ДН],0),MATCH(VLOOKUP($A22,Сотрудники[],3,0),График[#Headers],0))&gt;1,VLOOKUP(D$15,Дни[],8,0),0)</f>
        <v>7.2</v>
      </c>
      <c r="E23" s="9">
        <f>VLOOKUP(E22,РД[],2,0)*INDEX(График[],MATCH(VLOOKUP(E$15,Дни[],5,0),График[ДН],0),MATCH(VLOOKUP($A22,Сотрудники[],3,0),График[#Headers],0))-IF(VLOOKUP(E22,РД[],2,0)*INDEX(График[],MATCH(VLOOKUP(E$15,Дни[],5,0),График[ДН],0),MATCH(VLOOKUP($A22,Сотрудники[],3,0),График[#Headers],0))&gt;1,VLOOKUP(E$15,Дни[],8,0),0)</f>
        <v>7.2</v>
      </c>
      <c r="F23" s="9">
        <f>VLOOKUP(F22,РД[],2,0)*INDEX(График[],MATCH(VLOOKUP(F$15,Дни[],5,0),График[ДН],0),MATCH(VLOOKUP($A22,Сотрудники[],3,0),График[#Headers],0))-IF(VLOOKUP(F22,РД[],2,0)*INDEX(График[],MATCH(VLOOKUP(F$15,Дни[],5,0),График[ДН],0),MATCH(VLOOKUP($A22,Сотрудники[],3,0),График[#Headers],0))&gt;1,VLOOKUP(F$15,Дни[],8,0),0)</f>
        <v>7.2</v>
      </c>
      <c r="G23" s="9">
        <f>VLOOKUP(G22,РД[],2,0)*INDEX(График[],MATCH(VLOOKUP(G$15,Дни[],5,0),График[ДН],0),MATCH(VLOOKUP($A22,Сотрудники[],3,0),График[#Headers],0))-IF(VLOOKUP(G22,РД[],2,0)*INDEX(График[],MATCH(VLOOKUP(G$15,Дни[],5,0),График[ДН],0),MATCH(VLOOKUP($A22,Сотрудники[],3,0),График[#Headers],0))&gt;1,VLOOKUP(G$15,Дни[],8,0),0)</f>
        <v>7.2</v>
      </c>
      <c r="H23" s="9">
        <f>VLOOKUP(H22,РД[],2,0)*INDEX(График[],MATCH(VLOOKUP(H$15,Дни[],5,0),График[ДН],0),MATCH(VLOOKUP($A22,Сотрудники[],3,0),График[#Headers],0))-IF(VLOOKUP(H22,РД[],2,0)*INDEX(График[],MATCH(VLOOKUP(H$15,Дни[],5,0),График[ДН],0),MATCH(VLOOKUP($A22,Сотрудники[],3,0),График[#Headers],0))&gt;1,VLOOKUP(H$15,Дни[],8,0),0)</f>
        <v>0</v>
      </c>
      <c r="I23" s="9">
        <f>VLOOKUP(I22,РД[],2,0)*INDEX(График[],MATCH(VLOOKUP(I$15,Дни[],5,0),График[ДН],0),MATCH(VLOOKUP($A22,Сотрудники[],3,0),График[#Headers],0))-IF(VLOOKUP(I22,РД[],2,0)*INDEX(График[],MATCH(VLOOKUP(I$15,Дни[],5,0),График[ДН],0),MATCH(VLOOKUP($A22,Сотрудники[],3,0),График[#Headers],0))&gt;1,VLOOKUP(I$15,Дни[],8,0),0)</f>
        <v>0</v>
      </c>
      <c r="J23" s="9">
        <f>VLOOKUP(J22,РД[],2,0)*INDEX(График[],MATCH(VLOOKUP(J$15,Дни[],5,0),График[ДН],0),MATCH(VLOOKUP($A22,Сотрудники[],3,0),График[#Headers],0))-IF(VLOOKUP(J22,РД[],2,0)*INDEX(График[],MATCH(VLOOKUP(J$15,Дни[],5,0),График[ДН],0),MATCH(VLOOKUP($A22,Сотрудники[],3,0),График[#Headers],0))&gt;1,VLOOKUP(J$15,Дни[],8,0),0)</f>
        <v>7.2</v>
      </c>
      <c r="K23" s="9">
        <f>VLOOKUP(K22,РД[],2,0)*INDEX(График[],MATCH(VLOOKUP(K$15,Дни[],5,0),График[ДН],0),MATCH(VLOOKUP($A22,Сотрудники[],3,0),График[#Headers],0))-IF(VLOOKUP(K22,РД[],2,0)*INDEX(График[],MATCH(VLOOKUP(K$15,Дни[],5,0),График[ДН],0),MATCH(VLOOKUP($A22,Сотрудники[],3,0),График[#Headers],0))&gt;1,VLOOKUP(K$15,Дни[],8,0),0)</f>
        <v>7.2</v>
      </c>
      <c r="L23" s="9">
        <f>VLOOKUP(L22,РД[],2,0)*INDEX(График[],MATCH(VLOOKUP(L$15,Дни[],5,0),График[ДН],0),MATCH(VLOOKUP($A22,Сотрудники[],3,0),График[#Headers],0))-IF(VLOOKUP(L22,РД[],2,0)*INDEX(График[],MATCH(VLOOKUP(L$15,Дни[],5,0),График[ДН],0),MATCH(VLOOKUP($A22,Сотрудники[],3,0),График[#Headers],0))&gt;1,VLOOKUP(L$15,Дни[],8,0),0)</f>
        <v>7.2</v>
      </c>
      <c r="M23" s="9">
        <f>VLOOKUP(M22,РД[],2,0)*INDEX(График[],MATCH(VLOOKUP(M$15,Дни[],5,0),График[ДН],0),MATCH(VLOOKUP($A22,Сотрудники[],3,0),График[#Headers],0))-IF(VLOOKUP(M22,РД[],2,0)*INDEX(График[],MATCH(VLOOKUP(M$15,Дни[],5,0),График[ДН],0),MATCH(VLOOKUP($A22,Сотрудники[],3,0),График[#Headers],0))&gt;1,VLOOKUP(M$15,Дни[],8,0),0)</f>
        <v>7.2</v>
      </c>
      <c r="N23" s="9">
        <f>VLOOKUP(N22,РД[],2,0)*INDEX(График[],MATCH(VLOOKUP(N$15,Дни[],5,0),График[ДН],0),MATCH(VLOOKUP($A22,Сотрудники[],3,0),График[#Headers],0))-IF(VLOOKUP(N22,РД[],2,0)*INDEX(График[],MATCH(VLOOKUP(N$15,Дни[],5,0),График[ДН],0),MATCH(VLOOKUP($A22,Сотрудники[],3,0),График[#Headers],0))&gt;1,VLOOKUP(N$15,Дни[],8,0),0)</f>
        <v>7.2</v>
      </c>
      <c r="O23" s="9">
        <f>VLOOKUP(O22,РД[],2,0)*INDEX(График[],MATCH(VLOOKUP(O$15,Дни[],5,0),График[ДН],0),MATCH(VLOOKUP($A22,Сотрудники[],3,0),График[#Headers],0))-IF(VLOOKUP(O22,РД[],2,0)*INDEX(График[],MATCH(VLOOKUP(O$15,Дни[],5,0),График[ДН],0),MATCH(VLOOKUP($A22,Сотрудники[],3,0),График[#Headers],0))&gt;1,VLOOKUP(O$15,Дни[],8,0),0)</f>
        <v>0</v>
      </c>
      <c r="P23" s="9">
        <f>VLOOKUP(P22,РД[],2,0)*INDEX(График[],MATCH(VLOOKUP(P$15,Дни[],5,0),График[ДН],0),MATCH(VLOOKUP($A22,Сотрудники[],3,0),График[#Headers],0))-IF(VLOOKUP(P22,РД[],2,0)*INDEX(График[],MATCH(VLOOKUP(P$15,Дни[],5,0),График[ДН],0),MATCH(VLOOKUP($A22,Сотрудники[],3,0),График[#Headers],0))&gt;1,VLOOKUP(P$15,Дни[],8,0),0)</f>
        <v>0</v>
      </c>
      <c r="Q23" s="9">
        <f>VLOOKUP(Q22,РД[],2,0)*INDEX(График[],MATCH(VLOOKUP(Q$15,Дни[],5,0),График[ДН],0),MATCH(VLOOKUP($A22,Сотрудники[],3,0),График[#Headers],0))-IF(VLOOKUP(Q22,РД[],2,0)*INDEX(График[],MATCH(VLOOKUP(Q$15,Дни[],5,0),График[ДН],0),MATCH(VLOOKUP($A22,Сотрудники[],3,0),График[#Headers],0))&gt;1,VLOOKUP(Q$15,Дни[],8,0),0)</f>
        <v>7.2</v>
      </c>
      <c r="R23" s="9">
        <f>VLOOKUP(R22,РД[],2,0)*INDEX(График[],MATCH(VLOOKUP(R$15,Дни[],5,0),График[ДН],0),MATCH(VLOOKUP($A22,Сотрудники[],3,0),График[#Headers],0))-IF(VLOOKUP(R22,РД[],2,0)*INDEX(График[],MATCH(VLOOKUP(R$15,Дни[],5,0),График[ДН],0),MATCH(VLOOKUP($A22,Сотрудники[],3,0),График[#Headers],0))&gt;1,VLOOKUP(R$15,Дни[],8,0),0)</f>
        <v>7.2</v>
      </c>
      <c r="S23" s="14">
        <f t="shared" ref="S23" si="16">SUM(D23:R23)</f>
        <v>79.200000000000017</v>
      </c>
      <c r="T23" s="44">
        <f>VLOOKUP(T22,РД[],2,0)*INDEX(График[],MATCH(VLOOKUP(T$15,Дни[],5,0),График[ДН],0),MATCH(VLOOKUP($A22,Сотрудники[],3,0),График[#Headers],0))-IF(VLOOKUP(T22,РД[],2,0)*INDEX(График[],MATCH(VLOOKUP(T$15,Дни[],5,0),График[ДН],0),MATCH(VLOOKUP($A22,Сотрудники[],3,0),График[#Headers],0))&gt;1,VLOOKUP(T$15,Дни[],8,0),0)</f>
        <v>7.2</v>
      </c>
      <c r="U23" s="44">
        <f>VLOOKUP(U22,РД[],2,0)*INDEX(График[],MATCH(VLOOKUP(U$15,Дни[],5,0),График[ДН],0),MATCH(VLOOKUP($A22,Сотрудники[],3,0),График[#Headers],0))-IF(VLOOKUP(U22,РД[],2,0)*INDEX(График[],MATCH(VLOOKUP(U$15,Дни[],5,0),График[ДН],0),MATCH(VLOOKUP($A22,Сотрудники[],3,0),График[#Headers],0))&gt;1,VLOOKUP(U$15,Дни[],8,0),0)</f>
        <v>7.2</v>
      </c>
      <c r="V23" s="44">
        <f>VLOOKUP(V22,РД[],2,0)*INDEX(График[],MATCH(VLOOKUP(V$15,Дни[],5,0),График[ДН],0),MATCH(VLOOKUP($A22,Сотрудники[],3,0),График[#Headers],0))-IF(VLOOKUP(V22,РД[],2,0)*INDEX(График[],MATCH(VLOOKUP(V$15,Дни[],5,0),График[ДН],0),MATCH(VLOOKUP($A22,Сотрудники[],3,0),График[#Headers],0))&gt;1,VLOOKUP(V$15,Дни[],8,0),0)</f>
        <v>7.2</v>
      </c>
      <c r="W23" s="44">
        <f>VLOOKUP(W22,РД[],2,0)*INDEX(График[],MATCH(VLOOKUP(W$15,Дни[],5,0),График[ДН],0),MATCH(VLOOKUP($A22,Сотрудники[],3,0),График[#Headers],0))-IF(VLOOKUP(W22,РД[],2,0)*INDEX(График[],MATCH(VLOOKUP(W$15,Дни[],5,0),График[ДН],0),MATCH(VLOOKUP($A22,Сотрудники[],3,0),График[#Headers],0))&gt;1,VLOOKUP(W$15,Дни[],8,0),0)</f>
        <v>0</v>
      </c>
      <c r="X23" s="44">
        <f>VLOOKUP(X22,РД[],2,0)*INDEX(График[],MATCH(VLOOKUP(X$15,Дни[],5,0),График[ДН],0),MATCH(VLOOKUP($A22,Сотрудники[],3,0),График[#Headers],0))-IF(VLOOKUP(X22,РД[],2,0)*INDEX(График[],MATCH(VLOOKUP(X$15,Дни[],5,0),График[ДН],0),MATCH(VLOOKUP($A22,Сотрудники[],3,0),График[#Headers],0))&gt;1,VLOOKUP(X$15,Дни[],8,0),0)</f>
        <v>0</v>
      </c>
      <c r="Y23" s="44">
        <f>VLOOKUP(Y22,РД[],2,0)*INDEX(График[],MATCH(VLOOKUP(Y$15,Дни[],5,0),График[ДН],0),MATCH(VLOOKUP($A22,Сотрудники[],3,0),График[#Headers],0))-IF(VLOOKUP(Y22,РД[],2,0)*INDEX(График[],MATCH(VLOOKUP(Y$15,Дни[],5,0),График[ДН],0),MATCH(VLOOKUP($A22,Сотрудники[],3,0),График[#Headers],0))&gt;1,VLOOKUP(Y$15,Дни[],8,0),0)</f>
        <v>7.2</v>
      </c>
      <c r="Z23" s="44">
        <f>VLOOKUP(Z22,РД[],2,0)*INDEX(График[],MATCH(VLOOKUP(Z$15,Дни[],5,0),График[ДН],0),MATCH(VLOOKUP($A22,Сотрудники[],3,0),График[#Headers],0))-IF(VLOOKUP(Z22,РД[],2,0)*INDEX(График[],MATCH(VLOOKUP(Z$15,Дни[],5,0),График[ДН],0),MATCH(VLOOKUP($A22,Сотрудники[],3,0),График[#Headers],0))&gt;1,VLOOKUP(Z$15,Дни[],8,0),0)</f>
        <v>7.2</v>
      </c>
      <c r="AA23" s="44">
        <f>VLOOKUP(AA22,РД[],2,0)*INDEX(График[],MATCH(VLOOKUP(AA$15,Дни[],5,0),График[ДН],0),MATCH(VLOOKUP($A22,Сотрудники[],3,0),График[#Headers],0))-IF(VLOOKUP(AA22,РД[],2,0)*INDEX(График[],MATCH(VLOOKUP(AA$15,Дни[],5,0),График[ДН],0),MATCH(VLOOKUP($A22,Сотрудники[],3,0),График[#Headers],0))&gt;1,VLOOKUP(AA$15,Дни[],8,0),0)</f>
        <v>7.2</v>
      </c>
      <c r="AB23" s="44">
        <f>VLOOKUP(AB22,РД[],2,0)*INDEX(График[],MATCH(VLOOKUP(AB$15,Дни[],5,0),График[ДН],0),MATCH(VLOOKUP($A22,Сотрудники[],3,0),График[#Headers],0))-IF(VLOOKUP(AB22,РД[],2,0)*INDEX(График[],MATCH(VLOOKUP(AB$15,Дни[],5,0),График[ДН],0),MATCH(VLOOKUP($A22,Сотрудники[],3,0),График[#Headers],0))&gt;1,VLOOKUP(AB$15,Дни[],8,0),0)</f>
        <v>7.2</v>
      </c>
      <c r="AC23" s="44">
        <f>VLOOKUP(AC22,РД[],2,0)*INDEX(График[],MATCH(VLOOKUP(AC$15,Дни[],5,0),График[ДН],0),MATCH(VLOOKUP($A22,Сотрудники[],3,0),График[#Headers],0))-IF(VLOOKUP(AC22,РД[],2,0)*INDEX(График[],MATCH(VLOOKUP(AC$15,Дни[],5,0),График[ДН],0),MATCH(VLOOKUP($A22,Сотрудники[],3,0),График[#Headers],0))&gt;1,VLOOKUP(AC$15,Дни[],8,0),0)</f>
        <v>7.2</v>
      </c>
      <c r="AD23" s="44">
        <f>VLOOKUP(AD22,РД[],2,0)*INDEX(График[],MATCH(VLOOKUP(AD$15,Дни[],5,0),График[ДН],0),MATCH(VLOOKUP($A22,Сотрудники[],3,0),График[#Headers],0))-IF(VLOOKUP(AD22,РД[],2,0)*INDEX(График[],MATCH(VLOOKUP(AD$15,Дни[],5,0),График[ДН],0),MATCH(VLOOKUP($A22,Сотрудники[],3,0),График[#Headers],0))&gt;1,VLOOKUP(AD$15,Дни[],8,0),0)</f>
        <v>0</v>
      </c>
      <c r="AE23" s="44">
        <f>VLOOKUP(AE22,РД[],2,0)*INDEX(График[],MATCH(VLOOKUP(AE$15,Дни[],5,0),График[ДН],0),MATCH(VLOOKUP($A22,Сотрудники[],3,0),График[#Headers],0))-IF(VLOOKUP(AE22,РД[],2,0)*INDEX(График[],MATCH(VLOOKUP(AE$15,Дни[],5,0),График[ДН],0),MATCH(VLOOKUP($A22,Сотрудники[],3,0),График[#Headers],0))&gt;1,VLOOKUP(AE$15,Дни[],8,0),0)</f>
        <v>0</v>
      </c>
      <c r="AF23" s="44">
        <f>VLOOKUP(AF22,РД[],2,0)*INDEX(График[],MATCH(VLOOKUP(AF$15,Дни[],5,0),График[ДН],0),MATCH(VLOOKUP($A22,Сотрудники[],3,0),График[#Headers],0))-IF(VLOOKUP(AF22,РД[],2,0)*INDEX(График[],MATCH(VLOOKUP(AF$15,Дни[],5,0),График[ДН],0),MATCH(VLOOKUP($A22,Сотрудники[],3,0),График[#Headers],0))&gt;1,VLOOKUP(AF$15,Дни[],8,0),0)</f>
        <v>7.2</v>
      </c>
      <c r="AG23" s="44">
        <f>VLOOKUP(AG22,РД[],2,0)*INDEX(График[],MATCH(VLOOKUP(AG$15,Дни[],5,0),График[ДН],0),MATCH(VLOOKUP($A22,Сотрудники[],3,0),График[#Headers],0))-IF(VLOOKUP(AG22,РД[],2,0)*INDEX(График[],MATCH(VLOOKUP(AG$15,Дни[],5,0),График[ДН],0),MATCH(VLOOKUP($A22,Сотрудники[],3,0),График[#Headers],0))&gt;1,VLOOKUP(AG$15,Дни[],8,0),0)</f>
        <v>7.2</v>
      </c>
      <c r="AH23" s="44">
        <f>VLOOKUP(AH22,РД[],2,0)*INDEX(График[],MATCH(VLOOKUP(AH$15,Дни[],5,0),График[ДН],0),MATCH(VLOOKUP($A22,Сотрудники[],3,0),График[#Headers],0))-IF(VLOOKUP(AH22,РД[],2,0)*INDEX(График[],MATCH(VLOOKUP(AH$15,Дни[],5,0),График[ДН],0),MATCH(VLOOKUP($A22,Сотрудники[],3,0),График[#Headers],0))&gt;1,VLOOKUP(AH$15,Дни[],8,0),0)</f>
        <v>7.2</v>
      </c>
      <c r="AI23" s="44">
        <f>VLOOKUP(AI22,РД[],2,0)*INDEX(График[],MATCH(VLOOKUP(AI$15,Дни[],5,0),График[ДН],0),MATCH(VLOOKUP($A22,Сотрудники[],3,0),График[#Headers],0))-IF(VLOOKUP(AI22,РД[],2,0)*INDEX(График[],MATCH(VLOOKUP(AI$15,Дни[],5,0),График[ДН],0),MATCH(VLOOKUP($A22,Сотрудники[],3,0),График[#Headers],0))&gt;1,VLOOKUP(AI$15,Дни[],8,0),0)</f>
        <v>7.2</v>
      </c>
      <c r="AJ23" s="45">
        <f t="shared" ref="AJ23" si="17">SUM(T23:AI23)+S23</f>
        <v>165.60000000000002</v>
      </c>
    </row>
    <row r="24" spans="1:36" ht="18.75" customHeight="1" x14ac:dyDescent="0.2">
      <c r="A24" s="46" t="s">
        <v>61</v>
      </c>
      <c r="B24" s="48">
        <v>424</v>
      </c>
      <c r="C24" s="50" t="s">
        <v>123</v>
      </c>
      <c r="D24" s="9" t="str">
        <f>IF(INDEX(График[],MATCH(VLOOKUP(D$15,Дни[],5,0),График[ДН],0),MATCH(VLOOKUP($A24,Сотрудники[],3,0),График[#Headers],0))&gt;0,VLOOKUP(D$15,Дни[],6,0),"В")</f>
        <v>Я</v>
      </c>
      <c r="E24" s="9" t="str">
        <f>IF(INDEX(График[],MATCH(VLOOKUP(E$15,Дни[],5,0),График[ДН],0),MATCH(VLOOKUP($A24,Сотрудники[],3,0),График[#Headers],0))&gt;0,VLOOKUP(E$15,Дни[],6,0),"В")</f>
        <v>Я</v>
      </c>
      <c r="F24" s="9" t="str">
        <f>IF(INDEX(График[],MATCH(VLOOKUP(F$15,Дни[],5,0),График[ДН],0),MATCH(VLOOKUP($A24,Сотрудники[],3,0),График[#Headers],0))&gt;0,VLOOKUP(F$15,Дни[],6,0),"В")</f>
        <v>Я</v>
      </c>
      <c r="G24" s="9" t="str">
        <f>IF(INDEX(График[],MATCH(VLOOKUP(G$15,Дни[],5,0),График[ДН],0),MATCH(VLOOKUP($A24,Сотрудники[],3,0),График[#Headers],0))&gt;0,VLOOKUP(G$15,Дни[],6,0),"В")</f>
        <v>Я</v>
      </c>
      <c r="H24" s="9" t="str">
        <f>IF(INDEX(График[],MATCH(VLOOKUP(H$15,Дни[],5,0),График[ДН],0),MATCH(VLOOKUP($A24,Сотрудники[],3,0),График[#Headers],0))&gt;0,VLOOKUP(H$15,Дни[],6,0),"В")</f>
        <v>В</v>
      </c>
      <c r="I24" s="9" t="str">
        <f>IF(INDEX(График[],MATCH(VLOOKUP(I$15,Дни[],5,0),График[ДН],0),MATCH(VLOOKUP($A24,Сотрудники[],3,0),График[#Headers],0))&gt;0,VLOOKUP(I$15,Дни[],6,0),"В")</f>
        <v>В</v>
      </c>
      <c r="J24" s="9" t="str">
        <f>IF(INDEX(График[],MATCH(VLOOKUP(J$15,Дни[],5,0),График[ДН],0),MATCH(VLOOKUP($A24,Сотрудники[],3,0),График[#Headers],0))&gt;0,VLOOKUP(J$15,Дни[],6,0),"В")</f>
        <v>Я</v>
      </c>
      <c r="K24" s="9" t="str">
        <f>IF(INDEX(График[],MATCH(VLOOKUP(K$15,Дни[],5,0),График[ДН],0),MATCH(VLOOKUP($A24,Сотрудники[],3,0),График[#Headers],0))&gt;0,VLOOKUP(K$15,Дни[],6,0),"В")</f>
        <v>Я</v>
      </c>
      <c r="L24" s="9" t="str">
        <f>IF(INDEX(График[],MATCH(VLOOKUP(L$15,Дни[],5,0),График[ДН],0),MATCH(VLOOKUP($A24,Сотрудники[],3,0),График[#Headers],0))&gt;0,VLOOKUP(L$15,Дни[],6,0),"В")</f>
        <v>Я</v>
      </c>
      <c r="M24" s="9" t="str">
        <f>IF(INDEX(График[],MATCH(VLOOKUP(M$15,Дни[],5,0),График[ДН],0),MATCH(VLOOKUP($A24,Сотрудники[],3,0),График[#Headers],0))&gt;0,VLOOKUP(M$15,Дни[],6,0),"В")</f>
        <v>Я</v>
      </c>
      <c r="N24" s="9" t="str">
        <f>IF(INDEX(График[],MATCH(VLOOKUP(N$15,Дни[],5,0),График[ДН],0),MATCH(VLOOKUP($A24,Сотрудники[],3,0),График[#Headers],0))&gt;0,VLOOKUP(N$15,Дни[],6,0),"В")</f>
        <v>Я</v>
      </c>
      <c r="O24" s="9" t="str">
        <f>IF(INDEX(График[],MATCH(VLOOKUP(O$15,Дни[],5,0),График[ДН],0),MATCH(VLOOKUP($A24,Сотрудники[],3,0),График[#Headers],0))&gt;0,VLOOKUP(O$15,Дни[],6,0),"В")</f>
        <v>В</v>
      </c>
      <c r="P24" s="9" t="str">
        <f>IF(INDEX(График[],MATCH(VLOOKUP(P$15,Дни[],5,0),График[ДН],0),MATCH(VLOOKUP($A24,Сотрудники[],3,0),График[#Headers],0))&gt;0,VLOOKUP(P$15,Дни[],6,0),"В")</f>
        <v>В</v>
      </c>
      <c r="Q24" s="9" t="str">
        <f>IF(INDEX(График[],MATCH(VLOOKUP(Q$15,Дни[],5,0),График[ДН],0),MATCH(VLOOKUP($A24,Сотрудники[],3,0),График[#Headers],0))&gt;0,VLOOKUP(Q$15,Дни[],6,0),"В")</f>
        <v>Я</v>
      </c>
      <c r="R24" s="9" t="str">
        <f>IF(INDEX(График[],MATCH(VLOOKUP(R$15,Дни[],5,0),График[ДН],0),MATCH(VLOOKUP($A24,Сотрудники[],3,0),График[#Headers],0))&gt;0,VLOOKUP(R$15,Дни[],6,0),"В")</f>
        <v>Я</v>
      </c>
      <c r="S24" s="14">
        <f t="shared" ref="S24" si="18">COUNTIF(D24:R24,"Я")+COUNTIF(D24:R24,"РП")+COUNTIF(D24:R24,"ПН")+COUNTIF(D24:R24,"ОН")</f>
        <v>11</v>
      </c>
      <c r="T24" s="44" t="str">
        <f>IF(INDEX(График[],MATCH(VLOOKUP(T$15,Дни[],5,0),График[ДН],0),MATCH(VLOOKUP($A24,Сотрудники[],3,0),График[#Headers],0))&gt;0,VLOOKUP(T$15,Дни[],6,0),"В")</f>
        <v>Я</v>
      </c>
      <c r="U24" s="44" t="str">
        <f>IF(INDEX(График[],MATCH(VLOOKUP(U$15,Дни[],5,0),График[ДН],0),MATCH(VLOOKUP($A24,Сотрудники[],3,0),График[#Headers],0))&gt;0,VLOOKUP(U$15,Дни[],6,0),"В")</f>
        <v>Я</v>
      </c>
      <c r="V24" s="44" t="str">
        <f>IF(INDEX(График[],MATCH(VLOOKUP(V$15,Дни[],5,0),График[ДН],0),MATCH(VLOOKUP($A24,Сотрудники[],3,0),График[#Headers],0))&gt;0,VLOOKUP(V$15,Дни[],6,0),"В")</f>
        <v>Я</v>
      </c>
      <c r="W24" s="44" t="str">
        <f>IF(INDEX(График[],MATCH(VLOOKUP(W$15,Дни[],5,0),График[ДН],0),MATCH(VLOOKUP($A24,Сотрудники[],3,0),График[#Headers],0))&gt;0,VLOOKUP(W$15,Дни[],6,0),"В")</f>
        <v>В</v>
      </c>
      <c r="X24" s="44" t="str">
        <f>IF(INDEX(График[],MATCH(VLOOKUP(X$15,Дни[],5,0),График[ДН],0),MATCH(VLOOKUP($A24,Сотрудники[],3,0),График[#Headers],0))&gt;0,VLOOKUP(X$15,Дни[],6,0),"В")</f>
        <v>В</v>
      </c>
      <c r="Y24" s="44" t="str">
        <f>IF(INDEX(График[],MATCH(VLOOKUP(Y$15,Дни[],5,0),График[ДН],0),MATCH(VLOOKUP($A24,Сотрудники[],3,0),График[#Headers],0))&gt;0,VLOOKUP(Y$15,Дни[],6,0),"В")</f>
        <v>Я</v>
      </c>
      <c r="Z24" s="44" t="str">
        <f>IF(INDEX(График[],MATCH(VLOOKUP(Z$15,Дни[],5,0),График[ДН],0),MATCH(VLOOKUP($A24,Сотрудники[],3,0),График[#Headers],0))&gt;0,VLOOKUP(Z$15,Дни[],6,0),"В")</f>
        <v>Я</v>
      </c>
      <c r="AA24" s="44" t="str">
        <f>IF(INDEX(График[],MATCH(VLOOKUP(AA$15,Дни[],5,0),График[ДН],0),MATCH(VLOOKUP($A24,Сотрудники[],3,0),График[#Headers],0))&gt;0,VLOOKUP(AA$15,Дни[],6,0),"В")</f>
        <v>Я</v>
      </c>
      <c r="AB24" s="44" t="str">
        <f>IF(INDEX(График[],MATCH(VLOOKUP(AB$15,Дни[],5,0),График[ДН],0),MATCH(VLOOKUP($A24,Сотрудники[],3,0),График[#Headers],0))&gt;0,VLOOKUP(AB$15,Дни[],6,0),"В")</f>
        <v>Я</v>
      </c>
      <c r="AC24" s="44" t="str">
        <f>IF(INDEX(График[],MATCH(VLOOKUP(AC$15,Дни[],5,0),График[ДН],0),MATCH(VLOOKUP($A24,Сотрудники[],3,0),График[#Headers],0))&gt;0,VLOOKUP(AC$15,Дни[],6,0),"В")</f>
        <v>Я</v>
      </c>
      <c r="AD24" s="44" t="str">
        <f>IF(INDEX(График[],MATCH(VLOOKUP(AD$15,Дни[],5,0),График[ДН],0),MATCH(VLOOKUP($A24,Сотрудники[],3,0),График[#Headers],0))&gt;0,VLOOKUP(AD$15,Дни[],6,0),"В")</f>
        <v>В</v>
      </c>
      <c r="AE24" s="44" t="str">
        <f>IF(INDEX(График[],MATCH(VLOOKUP(AE$15,Дни[],5,0),График[ДН],0),MATCH(VLOOKUP($A24,Сотрудники[],3,0),График[#Headers],0))&gt;0,VLOOKUP(AE$15,Дни[],6,0),"В")</f>
        <v>В</v>
      </c>
      <c r="AF24" s="44" t="str">
        <f>IF(INDEX(График[],MATCH(VLOOKUP(AF$15,Дни[],5,0),График[ДН],0),MATCH(VLOOKUP($A24,Сотрудники[],3,0),График[#Headers],0))&gt;0,VLOOKUP(AF$15,Дни[],6,0),"В")</f>
        <v>Я</v>
      </c>
      <c r="AG24" s="44" t="str">
        <f>IF(INDEX(График[],MATCH(VLOOKUP(AG$15,Дни[],5,0),График[ДН],0),MATCH(VLOOKUP($A24,Сотрудники[],3,0),График[#Headers],0))&gt;0,VLOOKUP(AG$15,Дни[],6,0),"В")</f>
        <v>Я</v>
      </c>
      <c r="AH24" s="44" t="str">
        <f>IF(INDEX(График[],MATCH(VLOOKUP(AH$15,Дни[],5,0),График[ДН],0),MATCH(VLOOKUP($A24,Сотрудники[],3,0),График[#Headers],0))&gt;0,VLOOKUP(AH$15,Дни[],6,0),"В")</f>
        <v>Я</v>
      </c>
      <c r="AI24" s="44" t="str">
        <f>IF(INDEX(График[],MATCH(VLOOKUP(AI$15,Дни[],5,0),График[ДН],0),MATCH(VLOOKUP($A24,Сотрудники[],3,0),График[#Headers],0))&gt;0,VLOOKUP(AI$15,Дни[],6,0),"В")</f>
        <v>Я</v>
      </c>
      <c r="AJ24" s="45">
        <f t="shared" ref="AJ24" si="19">COUNTIF(T24:AI24,"Я")+COUNTIF(T24:AI24,"РП")+COUNTIF(T24:AI24,"ПН")+S24</f>
        <v>23</v>
      </c>
    </row>
    <row r="25" spans="1:36" ht="18.75" x14ac:dyDescent="0.2">
      <c r="A25" s="47"/>
      <c r="B25" s="49"/>
      <c r="C25" s="51"/>
      <c r="D25" s="9">
        <f>VLOOKUP(D24,РД[],2,0)*INDEX(График[],MATCH(VLOOKUP(D$15,Дни[],5,0),График[ДН],0),MATCH(VLOOKUP($A24,Сотрудники[],3,0),График[#Headers],0))-IF(VLOOKUP(D24,РД[],2,0)*INDEX(График[],MATCH(VLOOKUP(D$15,Дни[],5,0),График[ДН],0),MATCH(VLOOKUP($A24,Сотрудники[],3,0),График[#Headers],0))&gt;1,VLOOKUP(D$15,Дни[],8,0),0)</f>
        <v>7</v>
      </c>
      <c r="E25" s="9">
        <f>VLOOKUP(E24,РД[],2,0)*INDEX(График[],MATCH(VLOOKUP(E$15,Дни[],5,0),График[ДН],0),MATCH(VLOOKUP($A24,Сотрудники[],3,0),График[#Headers],0))-IF(VLOOKUP(E24,РД[],2,0)*INDEX(График[],MATCH(VLOOKUP(E$15,Дни[],5,0),График[ДН],0),MATCH(VLOOKUP($A24,Сотрудники[],3,0),График[#Headers],0))&gt;1,VLOOKUP(E$15,Дни[],8,0),0)</f>
        <v>5</v>
      </c>
      <c r="F25" s="9">
        <f>VLOOKUP(F24,РД[],2,0)*INDEX(График[],MATCH(VLOOKUP(F$15,Дни[],5,0),График[ДН],0),MATCH(VLOOKUP($A24,Сотрудники[],3,0),График[#Headers],0))-IF(VLOOKUP(F24,РД[],2,0)*INDEX(График[],MATCH(VLOOKUP(F$15,Дни[],5,0),График[ДН],0),MATCH(VLOOKUP($A24,Сотрудники[],3,0),График[#Headers],0))&gt;1,VLOOKUP(F$15,Дни[],8,0),0)</f>
        <v>5</v>
      </c>
      <c r="G25" s="9">
        <f>VLOOKUP(G24,РД[],2,0)*INDEX(График[],MATCH(VLOOKUP(G$15,Дни[],5,0),График[ДН],0),MATCH(VLOOKUP($A24,Сотрудники[],3,0),График[#Headers],0))-IF(VLOOKUP(G24,РД[],2,0)*INDEX(График[],MATCH(VLOOKUP(G$15,Дни[],5,0),График[ДН],0),MATCH(VLOOKUP($A24,Сотрудники[],3,0),График[#Headers],0))&gt;1,VLOOKUP(G$15,Дни[],8,0),0)</f>
        <v>5</v>
      </c>
      <c r="H25" s="9">
        <f>VLOOKUP(H24,РД[],2,0)*INDEX(График[],MATCH(VLOOKUP(H$15,Дни[],5,0),График[ДН],0),MATCH(VLOOKUP($A24,Сотрудники[],3,0),График[#Headers],0))-IF(VLOOKUP(H24,РД[],2,0)*INDEX(График[],MATCH(VLOOKUP(H$15,Дни[],5,0),График[ДН],0),MATCH(VLOOKUP($A24,Сотрудники[],3,0),График[#Headers],0))&gt;1,VLOOKUP(H$15,Дни[],8,0),0)</f>
        <v>0</v>
      </c>
      <c r="I25" s="9">
        <f>VLOOKUP(I24,РД[],2,0)*INDEX(График[],MATCH(VLOOKUP(I$15,Дни[],5,0),График[ДН],0),MATCH(VLOOKUP($A24,Сотрудники[],3,0),График[#Headers],0))-IF(VLOOKUP(I24,РД[],2,0)*INDEX(График[],MATCH(VLOOKUP(I$15,Дни[],5,0),График[ДН],0),MATCH(VLOOKUP($A24,Сотрудники[],3,0),График[#Headers],0))&gt;1,VLOOKUP(I$15,Дни[],8,0),0)</f>
        <v>0</v>
      </c>
      <c r="J25" s="9">
        <f>VLOOKUP(J24,РД[],2,0)*INDEX(График[],MATCH(VLOOKUP(J$15,Дни[],5,0),График[ДН],0),MATCH(VLOOKUP($A24,Сотрудники[],3,0),График[#Headers],0))-IF(VLOOKUP(J24,РД[],2,0)*INDEX(График[],MATCH(VLOOKUP(J$15,Дни[],5,0),График[ДН],0),MATCH(VLOOKUP($A24,Сотрудники[],3,0),График[#Headers],0))&gt;1,VLOOKUP(J$15,Дни[],8,0),0)</f>
        <v>5</v>
      </c>
      <c r="K25" s="9">
        <f>VLOOKUP(K24,РД[],2,0)*INDEX(График[],MATCH(VLOOKUP(K$15,Дни[],5,0),График[ДН],0),MATCH(VLOOKUP($A24,Сотрудники[],3,0),График[#Headers],0))-IF(VLOOKUP(K24,РД[],2,0)*INDEX(График[],MATCH(VLOOKUP(K$15,Дни[],5,0),График[ДН],0),MATCH(VLOOKUP($A24,Сотрудники[],3,0),График[#Headers],0))&gt;1,VLOOKUP(K$15,Дни[],8,0),0)</f>
        <v>7</v>
      </c>
      <c r="L25" s="9">
        <f>VLOOKUP(L24,РД[],2,0)*INDEX(График[],MATCH(VLOOKUP(L$15,Дни[],5,0),График[ДН],0),MATCH(VLOOKUP($A24,Сотрудники[],3,0),График[#Headers],0))-IF(VLOOKUP(L24,РД[],2,0)*INDEX(График[],MATCH(VLOOKUP(L$15,Дни[],5,0),График[ДН],0),MATCH(VLOOKUP($A24,Сотрудники[],3,0),График[#Headers],0))&gt;1,VLOOKUP(L$15,Дни[],8,0),0)</f>
        <v>5</v>
      </c>
      <c r="M25" s="9">
        <f>VLOOKUP(M24,РД[],2,0)*INDEX(График[],MATCH(VLOOKUP(M$15,Дни[],5,0),График[ДН],0),MATCH(VLOOKUP($A24,Сотрудники[],3,0),График[#Headers],0))-IF(VLOOKUP(M24,РД[],2,0)*INDEX(График[],MATCH(VLOOKUP(M$15,Дни[],5,0),График[ДН],0),MATCH(VLOOKUP($A24,Сотрудники[],3,0),График[#Headers],0))&gt;1,VLOOKUP(M$15,Дни[],8,0),0)</f>
        <v>5</v>
      </c>
      <c r="N25" s="9">
        <f>VLOOKUP(N24,РД[],2,0)*INDEX(График[],MATCH(VLOOKUP(N$15,Дни[],5,0),График[ДН],0),MATCH(VLOOKUP($A24,Сотрудники[],3,0),График[#Headers],0))-IF(VLOOKUP(N24,РД[],2,0)*INDEX(График[],MATCH(VLOOKUP(N$15,Дни[],5,0),График[ДН],0),MATCH(VLOOKUP($A24,Сотрудники[],3,0),График[#Headers],0))&gt;1,VLOOKUP(N$15,Дни[],8,0),0)</f>
        <v>5</v>
      </c>
      <c r="O25" s="9">
        <f>VLOOKUP(O24,РД[],2,0)*INDEX(График[],MATCH(VLOOKUP(O$15,Дни[],5,0),График[ДН],0),MATCH(VLOOKUP($A24,Сотрудники[],3,0),График[#Headers],0))-IF(VLOOKUP(O24,РД[],2,0)*INDEX(График[],MATCH(VLOOKUP(O$15,Дни[],5,0),График[ДН],0),MATCH(VLOOKUP($A24,Сотрудники[],3,0),График[#Headers],0))&gt;1,VLOOKUP(O$15,Дни[],8,0),0)</f>
        <v>0</v>
      </c>
      <c r="P25" s="9">
        <f>VLOOKUP(P24,РД[],2,0)*INDEX(График[],MATCH(VLOOKUP(P$15,Дни[],5,0),График[ДН],0),MATCH(VLOOKUP($A24,Сотрудники[],3,0),График[#Headers],0))-IF(VLOOKUP(P24,РД[],2,0)*INDEX(График[],MATCH(VLOOKUP(P$15,Дни[],5,0),График[ДН],0),MATCH(VLOOKUP($A24,Сотрудники[],3,0),График[#Headers],0))&gt;1,VLOOKUP(P$15,Дни[],8,0),0)</f>
        <v>0</v>
      </c>
      <c r="Q25" s="9">
        <f>VLOOKUP(Q24,РД[],2,0)*INDEX(График[],MATCH(VLOOKUP(Q$15,Дни[],5,0),График[ДН],0),MATCH(VLOOKUP($A24,Сотрудники[],3,0),График[#Headers],0))-IF(VLOOKUP(Q24,РД[],2,0)*INDEX(График[],MATCH(VLOOKUP(Q$15,Дни[],5,0),График[ДН],0),MATCH(VLOOKUP($A24,Сотрудники[],3,0),График[#Headers],0))&gt;1,VLOOKUP(Q$15,Дни[],8,0),0)</f>
        <v>5</v>
      </c>
      <c r="R25" s="9">
        <f>VLOOKUP(R24,РД[],2,0)*INDEX(График[],MATCH(VLOOKUP(R$15,Дни[],5,0),График[ДН],0),MATCH(VLOOKUP($A24,Сотрудники[],3,0),График[#Headers],0))-IF(VLOOKUP(R24,РД[],2,0)*INDEX(График[],MATCH(VLOOKUP(R$15,Дни[],5,0),График[ДН],0),MATCH(VLOOKUP($A24,Сотрудники[],3,0),График[#Headers],0))&gt;1,VLOOKUP(R$15,Дни[],8,0),0)</f>
        <v>7</v>
      </c>
      <c r="S25" s="14">
        <f t="shared" ref="S25" si="20">SUM(D25:R25)</f>
        <v>61</v>
      </c>
      <c r="T25" s="44">
        <f>VLOOKUP(T24,РД[],2,0)*INDEX(График[],MATCH(VLOOKUP(T$15,Дни[],5,0),График[ДН],0),MATCH(VLOOKUP($A24,Сотрудники[],3,0),График[#Headers],0))-IF(VLOOKUP(T24,РД[],2,0)*INDEX(График[],MATCH(VLOOKUP(T$15,Дни[],5,0),График[ДН],0),MATCH(VLOOKUP($A24,Сотрудники[],3,0),График[#Headers],0))&gt;1,VLOOKUP(T$15,Дни[],8,0),0)</f>
        <v>5</v>
      </c>
      <c r="U25" s="44">
        <f>VLOOKUP(U24,РД[],2,0)*INDEX(График[],MATCH(VLOOKUP(U$15,Дни[],5,0),График[ДН],0),MATCH(VLOOKUP($A24,Сотрудники[],3,0),График[#Headers],0))-IF(VLOOKUP(U24,РД[],2,0)*INDEX(График[],MATCH(VLOOKUP(U$15,Дни[],5,0),График[ДН],0),MATCH(VLOOKUP($A24,Сотрудники[],3,0),График[#Headers],0))&gt;1,VLOOKUP(U$15,Дни[],8,0),0)</f>
        <v>5</v>
      </c>
      <c r="V25" s="44">
        <f>VLOOKUP(V24,РД[],2,0)*INDEX(График[],MATCH(VLOOKUP(V$15,Дни[],5,0),График[ДН],0),MATCH(VLOOKUP($A24,Сотрудники[],3,0),График[#Headers],0))-IF(VLOOKUP(V24,РД[],2,0)*INDEX(График[],MATCH(VLOOKUP(V$15,Дни[],5,0),График[ДН],0),MATCH(VLOOKUP($A24,Сотрудники[],3,0),График[#Headers],0))&gt;1,VLOOKUP(V$15,Дни[],8,0),0)</f>
        <v>5</v>
      </c>
      <c r="W25" s="44">
        <f>VLOOKUP(W24,РД[],2,0)*INDEX(График[],MATCH(VLOOKUP(W$15,Дни[],5,0),График[ДН],0),MATCH(VLOOKUP($A24,Сотрудники[],3,0),График[#Headers],0))-IF(VLOOKUP(W24,РД[],2,0)*INDEX(График[],MATCH(VLOOKUP(W$15,Дни[],5,0),График[ДН],0),MATCH(VLOOKUP($A24,Сотрудники[],3,0),График[#Headers],0))&gt;1,VLOOKUP(W$15,Дни[],8,0),0)</f>
        <v>0</v>
      </c>
      <c r="X25" s="44">
        <f>VLOOKUP(X24,РД[],2,0)*INDEX(График[],MATCH(VLOOKUP(X$15,Дни[],5,0),График[ДН],0),MATCH(VLOOKUP($A24,Сотрудники[],3,0),График[#Headers],0))-IF(VLOOKUP(X24,РД[],2,0)*INDEX(График[],MATCH(VLOOKUP(X$15,Дни[],5,0),График[ДН],0),MATCH(VLOOKUP($A24,Сотрудники[],3,0),График[#Headers],0))&gt;1,VLOOKUP(X$15,Дни[],8,0),0)</f>
        <v>0</v>
      </c>
      <c r="Y25" s="44">
        <f>VLOOKUP(Y24,РД[],2,0)*INDEX(График[],MATCH(VLOOKUP(Y$15,Дни[],5,0),График[ДН],0),MATCH(VLOOKUP($A24,Сотрудники[],3,0),График[#Headers],0))-IF(VLOOKUP(Y24,РД[],2,0)*INDEX(График[],MATCH(VLOOKUP(Y$15,Дни[],5,0),График[ДН],0),MATCH(VLOOKUP($A24,Сотрудники[],3,0),График[#Headers],0))&gt;1,VLOOKUP(Y$15,Дни[],8,0),0)</f>
        <v>5</v>
      </c>
      <c r="Z25" s="44">
        <f>VLOOKUP(Z24,РД[],2,0)*INDEX(График[],MATCH(VLOOKUP(Z$15,Дни[],5,0),График[ДН],0),MATCH(VLOOKUP($A24,Сотрудники[],3,0),График[#Headers],0))-IF(VLOOKUP(Z24,РД[],2,0)*INDEX(График[],MATCH(VLOOKUP(Z$15,Дни[],5,0),График[ДН],0),MATCH(VLOOKUP($A24,Сотрудники[],3,0),График[#Headers],0))&gt;1,VLOOKUP(Z$15,Дни[],8,0),0)</f>
        <v>7</v>
      </c>
      <c r="AA25" s="44">
        <f>VLOOKUP(AA24,РД[],2,0)*INDEX(График[],MATCH(VLOOKUP(AA$15,Дни[],5,0),График[ДН],0),MATCH(VLOOKUP($A24,Сотрудники[],3,0),График[#Headers],0))-IF(VLOOKUP(AA24,РД[],2,0)*INDEX(График[],MATCH(VLOOKUP(AA$15,Дни[],5,0),График[ДН],0),MATCH(VLOOKUP($A24,Сотрудники[],3,0),График[#Headers],0))&gt;1,VLOOKUP(AA$15,Дни[],8,0),0)</f>
        <v>5</v>
      </c>
      <c r="AB25" s="44">
        <f>VLOOKUP(AB24,РД[],2,0)*INDEX(График[],MATCH(VLOOKUP(AB$15,Дни[],5,0),График[ДН],0),MATCH(VLOOKUP($A24,Сотрудники[],3,0),График[#Headers],0))-IF(VLOOKUP(AB24,РД[],2,0)*INDEX(График[],MATCH(VLOOKUP(AB$15,Дни[],5,0),График[ДН],0),MATCH(VLOOKUP($A24,Сотрудники[],3,0),График[#Headers],0))&gt;1,VLOOKUP(AB$15,Дни[],8,0),0)</f>
        <v>5</v>
      </c>
      <c r="AC25" s="44">
        <f>VLOOKUP(AC24,РД[],2,0)*INDEX(График[],MATCH(VLOOKUP(AC$15,Дни[],5,0),График[ДН],0),MATCH(VLOOKUP($A24,Сотрудники[],3,0),График[#Headers],0))-IF(VLOOKUP(AC24,РД[],2,0)*INDEX(График[],MATCH(VLOOKUP(AC$15,Дни[],5,0),График[ДН],0),MATCH(VLOOKUP($A24,Сотрудники[],3,0),График[#Headers],0))&gt;1,VLOOKUP(AC$15,Дни[],8,0),0)</f>
        <v>5</v>
      </c>
      <c r="AD25" s="44">
        <f>VLOOKUP(AD24,РД[],2,0)*INDEX(График[],MATCH(VLOOKUP(AD$15,Дни[],5,0),График[ДН],0),MATCH(VLOOKUP($A24,Сотрудники[],3,0),График[#Headers],0))-IF(VLOOKUP(AD24,РД[],2,0)*INDEX(График[],MATCH(VLOOKUP(AD$15,Дни[],5,0),График[ДН],0),MATCH(VLOOKUP($A24,Сотрудники[],3,0),График[#Headers],0))&gt;1,VLOOKUP(AD$15,Дни[],8,0),0)</f>
        <v>0</v>
      </c>
      <c r="AE25" s="44">
        <f>VLOOKUP(AE24,РД[],2,0)*INDEX(График[],MATCH(VLOOKUP(AE$15,Дни[],5,0),График[ДН],0),MATCH(VLOOKUP($A24,Сотрудники[],3,0),График[#Headers],0))-IF(VLOOKUP(AE24,РД[],2,0)*INDEX(График[],MATCH(VLOOKUP(AE$15,Дни[],5,0),График[ДН],0),MATCH(VLOOKUP($A24,Сотрудники[],3,0),График[#Headers],0))&gt;1,VLOOKUP(AE$15,Дни[],8,0),0)</f>
        <v>0</v>
      </c>
      <c r="AF25" s="44">
        <f>VLOOKUP(AF24,РД[],2,0)*INDEX(График[],MATCH(VLOOKUP(AF$15,Дни[],5,0),График[ДН],0),MATCH(VLOOKUP($A24,Сотрудники[],3,0),График[#Headers],0))-IF(VLOOKUP(AF24,РД[],2,0)*INDEX(График[],MATCH(VLOOKUP(AF$15,Дни[],5,0),График[ДН],0),MATCH(VLOOKUP($A24,Сотрудники[],3,0),График[#Headers],0))&gt;1,VLOOKUP(AF$15,Дни[],8,0),0)</f>
        <v>5</v>
      </c>
      <c r="AG25" s="44">
        <f>VLOOKUP(AG24,РД[],2,0)*INDEX(График[],MATCH(VLOOKUP(AG$15,Дни[],5,0),График[ДН],0),MATCH(VLOOKUP($A24,Сотрудники[],3,0),График[#Headers],0))-IF(VLOOKUP(AG24,РД[],2,0)*INDEX(График[],MATCH(VLOOKUP(AG$15,Дни[],5,0),График[ДН],0),MATCH(VLOOKUP($A24,Сотрудники[],3,0),График[#Headers],0))&gt;1,VLOOKUP(AG$15,Дни[],8,0),0)</f>
        <v>7</v>
      </c>
      <c r="AH25" s="44">
        <f>VLOOKUP(AH24,РД[],2,0)*INDEX(График[],MATCH(VLOOKUP(AH$15,Дни[],5,0),График[ДН],0),MATCH(VLOOKUP($A24,Сотрудники[],3,0),График[#Headers],0))-IF(VLOOKUP(AH24,РД[],2,0)*INDEX(График[],MATCH(VLOOKUP(AH$15,Дни[],5,0),График[ДН],0),MATCH(VLOOKUP($A24,Сотрудники[],3,0),График[#Headers],0))&gt;1,VLOOKUP(AH$15,Дни[],8,0),0)</f>
        <v>5</v>
      </c>
      <c r="AI25" s="44">
        <f>VLOOKUP(AI24,РД[],2,0)*INDEX(График[],MATCH(VLOOKUP(AI$15,Дни[],5,0),График[ДН],0),MATCH(VLOOKUP($A24,Сотрудники[],3,0),График[#Headers],0))-IF(VLOOKUP(AI24,РД[],2,0)*INDEX(График[],MATCH(VLOOKUP(AI$15,Дни[],5,0),График[ДН],0),MATCH(VLOOKUP($A24,Сотрудники[],3,0),График[#Headers],0))&gt;1,VLOOKUP(AI$15,Дни[],8,0),0)</f>
        <v>5</v>
      </c>
      <c r="AJ25" s="45">
        <f t="shared" ref="AJ25" si="21">SUM(T25:AI25)+S25</f>
        <v>125</v>
      </c>
    </row>
    <row r="26" spans="1:36" ht="18.75" customHeight="1" x14ac:dyDescent="0.2">
      <c r="A26" s="46" t="s">
        <v>46</v>
      </c>
      <c r="B26" s="48">
        <v>404</v>
      </c>
      <c r="C26" s="50" t="s">
        <v>48</v>
      </c>
      <c r="D26" s="9" t="str">
        <f>IF(INDEX(График[],MATCH(VLOOKUP(D$15,Дни[],5,0),График[ДН],0),MATCH(VLOOKUP($A26,Сотрудники[],3,0),График[#Headers],0))&gt;0,VLOOKUP(D$15,Дни[],6,0),"В")</f>
        <v>Я</v>
      </c>
      <c r="E26" s="9" t="str">
        <f>IF(INDEX(График[],MATCH(VLOOKUP(E$15,Дни[],5,0),График[ДН],0),MATCH(VLOOKUP($A26,Сотрудники[],3,0),График[#Headers],0))&gt;0,VLOOKUP(E$15,Дни[],6,0),"В")</f>
        <v>Я</v>
      </c>
      <c r="F26" s="9" t="str">
        <f>IF(INDEX(График[],MATCH(VLOOKUP(F$15,Дни[],5,0),График[ДН],0),MATCH(VLOOKUP($A26,Сотрудники[],3,0),График[#Headers],0))&gt;0,VLOOKUP(F$15,Дни[],6,0),"В")</f>
        <v>Я</v>
      </c>
      <c r="G26" s="9" t="str">
        <f>IF(INDEX(График[],MATCH(VLOOKUP(G$15,Дни[],5,0),График[ДН],0),MATCH(VLOOKUP($A26,Сотрудники[],3,0),График[#Headers],0))&gt;0,VLOOKUP(G$15,Дни[],6,0),"В")</f>
        <v>Я</v>
      </c>
      <c r="H26" s="9" t="str">
        <f>IF(INDEX(График[],MATCH(VLOOKUP(H$15,Дни[],5,0),График[ДН],0),MATCH(VLOOKUP($A26,Сотрудники[],3,0),График[#Headers],0))&gt;0,VLOOKUP(H$15,Дни[],6,0),"В")</f>
        <v>В</v>
      </c>
      <c r="I26" s="9" t="str">
        <f>IF(INDEX(График[],MATCH(VLOOKUP(I$15,Дни[],5,0),График[ДН],0),MATCH(VLOOKUP($A26,Сотрудники[],3,0),График[#Headers],0))&gt;0,VLOOKUP(I$15,Дни[],6,0),"В")</f>
        <v>В</v>
      </c>
      <c r="J26" s="9" t="str">
        <f>IF(INDEX(График[],MATCH(VLOOKUP(J$15,Дни[],5,0),График[ДН],0),MATCH(VLOOKUP($A26,Сотрудники[],3,0),График[#Headers],0))&gt;0,VLOOKUP(J$15,Дни[],6,0),"В")</f>
        <v>Я</v>
      </c>
      <c r="K26" s="9" t="str">
        <f>IF(INDEX(График[],MATCH(VLOOKUP(K$15,Дни[],5,0),График[ДН],0),MATCH(VLOOKUP($A26,Сотрудники[],3,0),График[#Headers],0))&gt;0,VLOOKUP(K$15,Дни[],6,0),"В")</f>
        <v>Я</v>
      </c>
      <c r="L26" s="9" t="str">
        <f>IF(INDEX(График[],MATCH(VLOOKUP(L$15,Дни[],5,0),График[ДН],0),MATCH(VLOOKUP($A26,Сотрудники[],3,0),График[#Headers],0))&gt;0,VLOOKUP(L$15,Дни[],6,0),"В")</f>
        <v>Я</v>
      </c>
      <c r="M26" s="9" t="str">
        <f>IF(INDEX(График[],MATCH(VLOOKUP(M$15,Дни[],5,0),График[ДН],0),MATCH(VLOOKUP($A26,Сотрудники[],3,0),График[#Headers],0))&gt;0,VLOOKUP(M$15,Дни[],6,0),"В")</f>
        <v>Я</v>
      </c>
      <c r="N26" s="9" t="str">
        <f>IF(INDEX(График[],MATCH(VLOOKUP(N$15,Дни[],5,0),График[ДН],0),MATCH(VLOOKUP($A26,Сотрудники[],3,0),График[#Headers],0))&gt;0,VLOOKUP(N$15,Дни[],6,0),"В")</f>
        <v>Я</v>
      </c>
      <c r="O26" s="9" t="str">
        <f>IF(INDEX(График[],MATCH(VLOOKUP(O$15,Дни[],5,0),График[ДН],0),MATCH(VLOOKUP($A26,Сотрудники[],3,0),График[#Headers],0))&gt;0,VLOOKUP(O$15,Дни[],6,0),"В")</f>
        <v>В</v>
      </c>
      <c r="P26" s="9" t="str">
        <f>IF(INDEX(График[],MATCH(VLOOKUP(P$15,Дни[],5,0),График[ДН],0),MATCH(VLOOKUP($A26,Сотрудники[],3,0),График[#Headers],0))&gt;0,VLOOKUP(P$15,Дни[],6,0),"В")</f>
        <v>В</v>
      </c>
      <c r="Q26" s="9" t="str">
        <f>IF(INDEX(График[],MATCH(VLOOKUP(Q$15,Дни[],5,0),График[ДН],0),MATCH(VLOOKUP($A26,Сотрудники[],3,0),График[#Headers],0))&gt;0,VLOOKUP(Q$15,Дни[],6,0),"В")</f>
        <v>Я</v>
      </c>
      <c r="R26" s="9" t="str">
        <f>IF(INDEX(График[],MATCH(VLOOKUP(R$15,Дни[],5,0),График[ДН],0),MATCH(VLOOKUP($A26,Сотрудники[],3,0),График[#Headers],0))&gt;0,VLOOKUP(R$15,Дни[],6,0),"В")</f>
        <v>Я</v>
      </c>
      <c r="S26" s="14">
        <f t="shared" ref="S26" si="22">COUNTIF(D26:R26,"Я")+COUNTIF(D26:R26,"РП")+COUNTIF(D26:R26,"ПН")+COUNTIF(D26:R26,"ОН")</f>
        <v>11</v>
      </c>
      <c r="T26" s="44" t="str">
        <f>IF(INDEX(График[],MATCH(VLOOKUP(T$15,Дни[],5,0),График[ДН],0),MATCH(VLOOKUP($A26,Сотрудники[],3,0),График[#Headers],0))&gt;0,VLOOKUP(T$15,Дни[],6,0),"В")</f>
        <v>Я</v>
      </c>
      <c r="U26" s="44" t="str">
        <f>IF(INDEX(График[],MATCH(VLOOKUP(U$15,Дни[],5,0),График[ДН],0),MATCH(VLOOKUP($A26,Сотрудники[],3,0),График[#Headers],0))&gt;0,VLOOKUP(U$15,Дни[],6,0),"В")</f>
        <v>Я</v>
      </c>
      <c r="V26" s="44" t="str">
        <f>IF(INDEX(График[],MATCH(VLOOKUP(V$15,Дни[],5,0),График[ДН],0),MATCH(VLOOKUP($A26,Сотрудники[],3,0),График[#Headers],0))&gt;0,VLOOKUP(V$15,Дни[],6,0),"В")</f>
        <v>Я</v>
      </c>
      <c r="W26" s="44" t="str">
        <f>IF(INDEX(График[],MATCH(VLOOKUP(W$15,Дни[],5,0),График[ДН],0),MATCH(VLOOKUP($A26,Сотрудники[],3,0),График[#Headers],0))&gt;0,VLOOKUP(W$15,Дни[],6,0),"В")</f>
        <v>В</v>
      </c>
      <c r="X26" s="44" t="str">
        <f>IF(INDEX(График[],MATCH(VLOOKUP(X$15,Дни[],5,0),График[ДН],0),MATCH(VLOOKUP($A26,Сотрудники[],3,0),График[#Headers],0))&gt;0,VLOOKUP(X$15,Дни[],6,0),"В")</f>
        <v>В</v>
      </c>
      <c r="Y26" s="44" t="str">
        <f>IF(INDEX(График[],MATCH(VLOOKUP(Y$15,Дни[],5,0),График[ДН],0),MATCH(VLOOKUP($A26,Сотрудники[],3,0),График[#Headers],0))&gt;0,VLOOKUP(Y$15,Дни[],6,0),"В")</f>
        <v>Я</v>
      </c>
      <c r="Z26" s="44" t="str">
        <f>IF(INDEX(График[],MATCH(VLOOKUP(Z$15,Дни[],5,0),График[ДН],0),MATCH(VLOOKUP($A26,Сотрудники[],3,0),График[#Headers],0))&gt;0,VLOOKUP(Z$15,Дни[],6,0),"В")</f>
        <v>Я</v>
      </c>
      <c r="AA26" s="44" t="str">
        <f>IF(INDEX(График[],MATCH(VLOOKUP(AA$15,Дни[],5,0),График[ДН],0),MATCH(VLOOKUP($A26,Сотрудники[],3,0),График[#Headers],0))&gt;0,VLOOKUP(AA$15,Дни[],6,0),"В")</f>
        <v>Я</v>
      </c>
      <c r="AB26" s="44" t="str">
        <f>IF(INDEX(График[],MATCH(VLOOKUP(AB$15,Дни[],5,0),График[ДН],0),MATCH(VLOOKUP($A26,Сотрудники[],3,0),График[#Headers],0))&gt;0,VLOOKUP(AB$15,Дни[],6,0),"В")</f>
        <v>Я</v>
      </c>
      <c r="AC26" s="44" t="str">
        <f>IF(INDEX(График[],MATCH(VLOOKUP(AC$15,Дни[],5,0),График[ДН],0),MATCH(VLOOKUP($A26,Сотрудники[],3,0),График[#Headers],0))&gt;0,VLOOKUP(AC$15,Дни[],6,0),"В")</f>
        <v>Я</v>
      </c>
      <c r="AD26" s="44" t="str">
        <f>IF(INDEX(График[],MATCH(VLOOKUP(AD$15,Дни[],5,0),График[ДН],0),MATCH(VLOOKUP($A26,Сотрудники[],3,0),График[#Headers],0))&gt;0,VLOOKUP(AD$15,Дни[],6,0),"В")</f>
        <v>В</v>
      </c>
      <c r="AE26" s="44" t="str">
        <f>IF(INDEX(График[],MATCH(VLOOKUP(AE$15,Дни[],5,0),График[ДН],0),MATCH(VLOOKUP($A26,Сотрудники[],3,0),График[#Headers],0))&gt;0,VLOOKUP(AE$15,Дни[],6,0),"В")</f>
        <v>В</v>
      </c>
      <c r="AF26" s="44" t="str">
        <f>IF(INDEX(График[],MATCH(VLOOKUP(AF$15,Дни[],5,0),График[ДН],0),MATCH(VLOOKUP($A26,Сотрудники[],3,0),График[#Headers],0))&gt;0,VLOOKUP(AF$15,Дни[],6,0),"В")</f>
        <v>Я</v>
      </c>
      <c r="AG26" s="44" t="str">
        <f>IF(INDEX(График[],MATCH(VLOOKUP(AG$15,Дни[],5,0),График[ДН],0),MATCH(VLOOKUP($A26,Сотрудники[],3,0),График[#Headers],0))&gt;0,VLOOKUP(AG$15,Дни[],6,0),"В")</f>
        <v>Я</v>
      </c>
      <c r="AH26" s="44" t="str">
        <f>IF(INDEX(График[],MATCH(VLOOKUP(AH$15,Дни[],5,0),График[ДН],0),MATCH(VLOOKUP($A26,Сотрудники[],3,0),График[#Headers],0))&gt;0,VLOOKUP(AH$15,Дни[],6,0),"В")</f>
        <v>Я</v>
      </c>
      <c r="AI26" s="44" t="str">
        <f>IF(INDEX(График[],MATCH(VLOOKUP(AI$15,Дни[],5,0),График[ДН],0),MATCH(VLOOKUP($A26,Сотрудники[],3,0),График[#Headers],0))&gt;0,VLOOKUP(AI$15,Дни[],6,0),"В")</f>
        <v>Я</v>
      </c>
      <c r="AJ26" s="45">
        <f t="shared" ref="AJ26" si="23">COUNTIF(T26:AI26,"Я")+COUNTIF(T26:AI26,"РП")+COUNTIF(T26:AI26,"ПН")+S26</f>
        <v>23</v>
      </c>
    </row>
    <row r="27" spans="1:36" ht="18.75" x14ac:dyDescent="0.2">
      <c r="A27" s="47"/>
      <c r="B27" s="49"/>
      <c r="C27" s="51"/>
      <c r="D27" s="9">
        <f>VLOOKUP(D26,РД[],2,0)*INDEX(График[],MATCH(VLOOKUP(D$15,Дни[],5,0),График[ДН],0),MATCH(VLOOKUP($A26,Сотрудники[],3,0),График[#Headers],0))-IF(VLOOKUP(D26,РД[],2,0)*INDEX(График[],MATCH(VLOOKUP(D$15,Дни[],5,0),График[ДН],0),MATCH(VLOOKUP($A26,Сотрудники[],3,0),График[#Headers],0))&gt;1,VLOOKUP(D$15,Дни[],8,0),0)</f>
        <v>7.2</v>
      </c>
      <c r="E27" s="9">
        <f>VLOOKUP(E26,РД[],2,0)*INDEX(График[],MATCH(VLOOKUP(E$15,Дни[],5,0),График[ДН],0),MATCH(VLOOKUP($A26,Сотрудники[],3,0),График[#Headers],0))-IF(VLOOKUP(E26,РД[],2,0)*INDEX(График[],MATCH(VLOOKUP(E$15,Дни[],5,0),График[ДН],0),MATCH(VLOOKUP($A26,Сотрудники[],3,0),График[#Headers],0))&gt;1,VLOOKUP(E$15,Дни[],8,0),0)</f>
        <v>7.2</v>
      </c>
      <c r="F27" s="9">
        <f>VLOOKUP(F26,РД[],2,0)*INDEX(График[],MATCH(VLOOKUP(F$15,Дни[],5,0),График[ДН],0),MATCH(VLOOKUP($A26,Сотрудники[],3,0),График[#Headers],0))-IF(VLOOKUP(F26,РД[],2,0)*INDEX(График[],MATCH(VLOOKUP(F$15,Дни[],5,0),График[ДН],0),MATCH(VLOOKUP($A26,Сотрудники[],3,0),График[#Headers],0))&gt;1,VLOOKUP(F$15,Дни[],8,0),0)</f>
        <v>7.2</v>
      </c>
      <c r="G27" s="9">
        <f>VLOOKUP(G26,РД[],2,0)*INDEX(График[],MATCH(VLOOKUP(G$15,Дни[],5,0),График[ДН],0),MATCH(VLOOKUP($A26,Сотрудники[],3,0),График[#Headers],0))-IF(VLOOKUP(G26,РД[],2,0)*INDEX(График[],MATCH(VLOOKUP(G$15,Дни[],5,0),График[ДН],0),MATCH(VLOOKUP($A26,Сотрудники[],3,0),График[#Headers],0))&gt;1,VLOOKUP(G$15,Дни[],8,0),0)</f>
        <v>7.2</v>
      </c>
      <c r="H27" s="9">
        <f>VLOOKUP(H26,РД[],2,0)*INDEX(График[],MATCH(VLOOKUP(H$15,Дни[],5,0),График[ДН],0),MATCH(VLOOKUP($A26,Сотрудники[],3,0),График[#Headers],0))-IF(VLOOKUP(H26,РД[],2,0)*INDEX(График[],MATCH(VLOOKUP(H$15,Дни[],5,0),График[ДН],0),MATCH(VLOOKUP($A26,Сотрудники[],3,0),График[#Headers],0))&gt;1,VLOOKUP(H$15,Дни[],8,0),0)</f>
        <v>0</v>
      </c>
      <c r="I27" s="9">
        <f>VLOOKUP(I26,РД[],2,0)*INDEX(График[],MATCH(VLOOKUP(I$15,Дни[],5,0),График[ДН],0),MATCH(VLOOKUP($A26,Сотрудники[],3,0),График[#Headers],0))-IF(VLOOKUP(I26,РД[],2,0)*INDEX(График[],MATCH(VLOOKUP(I$15,Дни[],5,0),График[ДН],0),MATCH(VLOOKUP($A26,Сотрудники[],3,0),График[#Headers],0))&gt;1,VLOOKUP(I$15,Дни[],8,0),0)</f>
        <v>0</v>
      </c>
      <c r="J27" s="9">
        <f>VLOOKUP(J26,РД[],2,0)*INDEX(График[],MATCH(VLOOKUP(J$15,Дни[],5,0),График[ДН],0),MATCH(VLOOKUP($A26,Сотрудники[],3,0),График[#Headers],0))-IF(VLOOKUP(J26,РД[],2,0)*INDEX(График[],MATCH(VLOOKUP(J$15,Дни[],5,0),График[ДН],0),MATCH(VLOOKUP($A26,Сотрудники[],3,0),График[#Headers],0))&gt;1,VLOOKUP(J$15,Дни[],8,0),0)</f>
        <v>7.2</v>
      </c>
      <c r="K27" s="9">
        <f>VLOOKUP(K26,РД[],2,0)*INDEX(График[],MATCH(VLOOKUP(K$15,Дни[],5,0),График[ДН],0),MATCH(VLOOKUP($A26,Сотрудники[],3,0),График[#Headers],0))-IF(VLOOKUP(K26,РД[],2,0)*INDEX(График[],MATCH(VLOOKUP(K$15,Дни[],5,0),График[ДН],0),MATCH(VLOOKUP($A26,Сотрудники[],3,0),График[#Headers],0))&gt;1,VLOOKUP(K$15,Дни[],8,0),0)</f>
        <v>7.2</v>
      </c>
      <c r="L27" s="9">
        <f>VLOOKUP(L26,РД[],2,0)*INDEX(График[],MATCH(VLOOKUP(L$15,Дни[],5,0),График[ДН],0),MATCH(VLOOKUP($A26,Сотрудники[],3,0),График[#Headers],0))-IF(VLOOKUP(L26,РД[],2,0)*INDEX(График[],MATCH(VLOOKUP(L$15,Дни[],5,0),График[ДН],0),MATCH(VLOOKUP($A26,Сотрудники[],3,0),График[#Headers],0))&gt;1,VLOOKUP(L$15,Дни[],8,0),0)</f>
        <v>7.2</v>
      </c>
      <c r="M27" s="9">
        <f>VLOOKUP(M26,РД[],2,0)*INDEX(График[],MATCH(VLOOKUP(M$15,Дни[],5,0),График[ДН],0),MATCH(VLOOKUP($A26,Сотрудники[],3,0),График[#Headers],0))-IF(VLOOKUP(M26,РД[],2,0)*INDEX(График[],MATCH(VLOOKUP(M$15,Дни[],5,0),График[ДН],0),MATCH(VLOOKUP($A26,Сотрудники[],3,0),График[#Headers],0))&gt;1,VLOOKUP(M$15,Дни[],8,0),0)</f>
        <v>7.2</v>
      </c>
      <c r="N27" s="9">
        <f>VLOOKUP(N26,РД[],2,0)*INDEX(График[],MATCH(VLOOKUP(N$15,Дни[],5,0),График[ДН],0),MATCH(VLOOKUP($A26,Сотрудники[],3,0),График[#Headers],0))-IF(VLOOKUP(N26,РД[],2,0)*INDEX(График[],MATCH(VLOOKUP(N$15,Дни[],5,0),График[ДН],0),MATCH(VLOOKUP($A26,Сотрудники[],3,0),График[#Headers],0))&gt;1,VLOOKUP(N$15,Дни[],8,0),0)</f>
        <v>7.2</v>
      </c>
      <c r="O27" s="9">
        <f>VLOOKUP(O26,РД[],2,0)*INDEX(График[],MATCH(VLOOKUP(O$15,Дни[],5,0),График[ДН],0),MATCH(VLOOKUP($A26,Сотрудники[],3,0),График[#Headers],0))-IF(VLOOKUP(O26,РД[],2,0)*INDEX(График[],MATCH(VLOOKUP(O$15,Дни[],5,0),График[ДН],0),MATCH(VLOOKUP($A26,Сотрудники[],3,0),График[#Headers],0))&gt;1,VLOOKUP(O$15,Дни[],8,0),0)</f>
        <v>0</v>
      </c>
      <c r="P27" s="9">
        <f>VLOOKUP(P26,РД[],2,0)*INDEX(График[],MATCH(VLOOKUP(P$15,Дни[],5,0),График[ДН],0),MATCH(VLOOKUP($A26,Сотрудники[],3,0),График[#Headers],0))-IF(VLOOKUP(P26,РД[],2,0)*INDEX(График[],MATCH(VLOOKUP(P$15,Дни[],5,0),График[ДН],0),MATCH(VLOOKUP($A26,Сотрудники[],3,0),График[#Headers],0))&gt;1,VLOOKUP(P$15,Дни[],8,0),0)</f>
        <v>0</v>
      </c>
      <c r="Q27" s="9">
        <f>VLOOKUP(Q26,РД[],2,0)*INDEX(График[],MATCH(VLOOKUP(Q$15,Дни[],5,0),График[ДН],0),MATCH(VLOOKUP($A26,Сотрудники[],3,0),График[#Headers],0))-IF(VLOOKUP(Q26,РД[],2,0)*INDEX(График[],MATCH(VLOOKUP(Q$15,Дни[],5,0),График[ДН],0),MATCH(VLOOKUP($A26,Сотрудники[],3,0),График[#Headers],0))&gt;1,VLOOKUP(Q$15,Дни[],8,0),0)</f>
        <v>7.2</v>
      </c>
      <c r="R27" s="9">
        <f>VLOOKUP(R26,РД[],2,0)*INDEX(График[],MATCH(VLOOKUP(R$15,Дни[],5,0),График[ДН],0),MATCH(VLOOKUP($A26,Сотрудники[],3,0),График[#Headers],0))-IF(VLOOKUP(R26,РД[],2,0)*INDEX(График[],MATCH(VLOOKUP(R$15,Дни[],5,0),График[ДН],0),MATCH(VLOOKUP($A26,Сотрудники[],3,0),График[#Headers],0))&gt;1,VLOOKUP(R$15,Дни[],8,0),0)</f>
        <v>7.2</v>
      </c>
      <c r="S27" s="14">
        <f t="shared" ref="S27" si="24">SUM(D27:R27)</f>
        <v>79.200000000000017</v>
      </c>
      <c r="T27" s="44">
        <f>VLOOKUP(T26,РД[],2,0)*INDEX(График[],MATCH(VLOOKUP(T$15,Дни[],5,0),График[ДН],0),MATCH(VLOOKUP($A26,Сотрудники[],3,0),График[#Headers],0))-IF(VLOOKUP(T26,РД[],2,0)*INDEX(График[],MATCH(VLOOKUP(T$15,Дни[],5,0),График[ДН],0),MATCH(VLOOKUP($A26,Сотрудники[],3,0),График[#Headers],0))&gt;1,VLOOKUP(T$15,Дни[],8,0),0)</f>
        <v>7.2</v>
      </c>
      <c r="U27" s="44">
        <f>VLOOKUP(U26,РД[],2,0)*INDEX(График[],MATCH(VLOOKUP(U$15,Дни[],5,0),График[ДН],0),MATCH(VLOOKUP($A26,Сотрудники[],3,0),График[#Headers],0))-IF(VLOOKUP(U26,РД[],2,0)*INDEX(График[],MATCH(VLOOKUP(U$15,Дни[],5,0),График[ДН],0),MATCH(VLOOKUP($A26,Сотрудники[],3,0),График[#Headers],0))&gt;1,VLOOKUP(U$15,Дни[],8,0),0)</f>
        <v>7.2</v>
      </c>
      <c r="V27" s="44">
        <f>VLOOKUP(V26,РД[],2,0)*INDEX(График[],MATCH(VLOOKUP(V$15,Дни[],5,0),График[ДН],0),MATCH(VLOOKUP($A26,Сотрудники[],3,0),График[#Headers],0))-IF(VLOOKUP(V26,РД[],2,0)*INDEX(График[],MATCH(VLOOKUP(V$15,Дни[],5,0),График[ДН],0),MATCH(VLOOKUP($A26,Сотрудники[],3,0),График[#Headers],0))&gt;1,VLOOKUP(V$15,Дни[],8,0),0)</f>
        <v>7.2</v>
      </c>
      <c r="W27" s="44">
        <f>VLOOKUP(W26,РД[],2,0)*INDEX(График[],MATCH(VLOOKUP(W$15,Дни[],5,0),График[ДН],0),MATCH(VLOOKUP($A26,Сотрудники[],3,0),График[#Headers],0))-IF(VLOOKUP(W26,РД[],2,0)*INDEX(График[],MATCH(VLOOKUP(W$15,Дни[],5,0),График[ДН],0),MATCH(VLOOKUP($A26,Сотрудники[],3,0),График[#Headers],0))&gt;1,VLOOKUP(W$15,Дни[],8,0),0)</f>
        <v>0</v>
      </c>
      <c r="X27" s="44">
        <f>VLOOKUP(X26,РД[],2,0)*INDEX(График[],MATCH(VLOOKUP(X$15,Дни[],5,0),График[ДН],0),MATCH(VLOOKUP($A26,Сотрудники[],3,0),График[#Headers],0))-IF(VLOOKUP(X26,РД[],2,0)*INDEX(График[],MATCH(VLOOKUP(X$15,Дни[],5,0),График[ДН],0),MATCH(VLOOKUP($A26,Сотрудники[],3,0),График[#Headers],0))&gt;1,VLOOKUP(X$15,Дни[],8,0),0)</f>
        <v>0</v>
      </c>
      <c r="Y27" s="44">
        <f>VLOOKUP(Y26,РД[],2,0)*INDEX(График[],MATCH(VLOOKUP(Y$15,Дни[],5,0),График[ДН],0),MATCH(VLOOKUP($A26,Сотрудники[],3,0),График[#Headers],0))-IF(VLOOKUP(Y26,РД[],2,0)*INDEX(График[],MATCH(VLOOKUP(Y$15,Дни[],5,0),График[ДН],0),MATCH(VLOOKUP($A26,Сотрудники[],3,0),График[#Headers],0))&gt;1,VLOOKUP(Y$15,Дни[],8,0),0)</f>
        <v>7.2</v>
      </c>
      <c r="Z27" s="44">
        <f>VLOOKUP(Z26,РД[],2,0)*INDEX(График[],MATCH(VLOOKUP(Z$15,Дни[],5,0),График[ДН],0),MATCH(VLOOKUP($A26,Сотрудники[],3,0),График[#Headers],0))-IF(VLOOKUP(Z26,РД[],2,0)*INDEX(График[],MATCH(VLOOKUP(Z$15,Дни[],5,0),График[ДН],0),MATCH(VLOOKUP($A26,Сотрудники[],3,0),График[#Headers],0))&gt;1,VLOOKUP(Z$15,Дни[],8,0),0)</f>
        <v>7.2</v>
      </c>
      <c r="AA27" s="44">
        <f>VLOOKUP(AA26,РД[],2,0)*INDEX(График[],MATCH(VLOOKUP(AA$15,Дни[],5,0),График[ДН],0),MATCH(VLOOKUP($A26,Сотрудники[],3,0),График[#Headers],0))-IF(VLOOKUP(AA26,РД[],2,0)*INDEX(График[],MATCH(VLOOKUP(AA$15,Дни[],5,0),График[ДН],0),MATCH(VLOOKUP($A26,Сотрудники[],3,0),График[#Headers],0))&gt;1,VLOOKUP(AA$15,Дни[],8,0),0)</f>
        <v>7.2</v>
      </c>
      <c r="AB27" s="44">
        <f>VLOOKUP(AB26,РД[],2,0)*INDEX(График[],MATCH(VLOOKUP(AB$15,Дни[],5,0),График[ДН],0),MATCH(VLOOKUP($A26,Сотрудники[],3,0),График[#Headers],0))-IF(VLOOKUP(AB26,РД[],2,0)*INDEX(График[],MATCH(VLOOKUP(AB$15,Дни[],5,0),График[ДН],0),MATCH(VLOOKUP($A26,Сотрудники[],3,0),График[#Headers],0))&gt;1,VLOOKUP(AB$15,Дни[],8,0),0)</f>
        <v>7.2</v>
      </c>
      <c r="AC27" s="44">
        <f>VLOOKUP(AC26,РД[],2,0)*INDEX(График[],MATCH(VLOOKUP(AC$15,Дни[],5,0),График[ДН],0),MATCH(VLOOKUP($A26,Сотрудники[],3,0),График[#Headers],0))-IF(VLOOKUP(AC26,РД[],2,0)*INDEX(График[],MATCH(VLOOKUP(AC$15,Дни[],5,0),График[ДН],0),MATCH(VLOOKUP($A26,Сотрудники[],3,0),График[#Headers],0))&gt;1,VLOOKUP(AC$15,Дни[],8,0),0)</f>
        <v>7.2</v>
      </c>
      <c r="AD27" s="44">
        <f>VLOOKUP(AD26,РД[],2,0)*INDEX(График[],MATCH(VLOOKUP(AD$15,Дни[],5,0),График[ДН],0),MATCH(VLOOKUP($A26,Сотрудники[],3,0),График[#Headers],0))-IF(VLOOKUP(AD26,РД[],2,0)*INDEX(График[],MATCH(VLOOKUP(AD$15,Дни[],5,0),График[ДН],0),MATCH(VLOOKUP($A26,Сотрудники[],3,0),График[#Headers],0))&gt;1,VLOOKUP(AD$15,Дни[],8,0),0)</f>
        <v>0</v>
      </c>
      <c r="AE27" s="44">
        <f>VLOOKUP(AE26,РД[],2,0)*INDEX(График[],MATCH(VLOOKUP(AE$15,Дни[],5,0),График[ДН],0),MATCH(VLOOKUP($A26,Сотрудники[],3,0),График[#Headers],0))-IF(VLOOKUP(AE26,РД[],2,0)*INDEX(График[],MATCH(VLOOKUP(AE$15,Дни[],5,0),График[ДН],0),MATCH(VLOOKUP($A26,Сотрудники[],3,0),График[#Headers],0))&gt;1,VLOOKUP(AE$15,Дни[],8,0),0)</f>
        <v>0</v>
      </c>
      <c r="AF27" s="44">
        <f>VLOOKUP(AF26,РД[],2,0)*INDEX(График[],MATCH(VLOOKUP(AF$15,Дни[],5,0),График[ДН],0),MATCH(VLOOKUP($A26,Сотрудники[],3,0),График[#Headers],0))-IF(VLOOKUP(AF26,РД[],2,0)*INDEX(График[],MATCH(VLOOKUP(AF$15,Дни[],5,0),График[ДН],0),MATCH(VLOOKUP($A26,Сотрудники[],3,0),График[#Headers],0))&gt;1,VLOOKUP(AF$15,Дни[],8,0),0)</f>
        <v>7.2</v>
      </c>
      <c r="AG27" s="44">
        <f>VLOOKUP(AG26,РД[],2,0)*INDEX(График[],MATCH(VLOOKUP(AG$15,Дни[],5,0),График[ДН],0),MATCH(VLOOKUP($A26,Сотрудники[],3,0),График[#Headers],0))-IF(VLOOKUP(AG26,РД[],2,0)*INDEX(График[],MATCH(VLOOKUP(AG$15,Дни[],5,0),График[ДН],0),MATCH(VLOOKUP($A26,Сотрудники[],3,0),График[#Headers],0))&gt;1,VLOOKUP(AG$15,Дни[],8,0),0)</f>
        <v>7.2</v>
      </c>
      <c r="AH27" s="44">
        <f>VLOOKUP(AH26,РД[],2,0)*INDEX(График[],MATCH(VLOOKUP(AH$15,Дни[],5,0),График[ДН],0),MATCH(VLOOKUP($A26,Сотрудники[],3,0),График[#Headers],0))-IF(VLOOKUP(AH26,РД[],2,0)*INDEX(График[],MATCH(VLOOKUP(AH$15,Дни[],5,0),График[ДН],0),MATCH(VLOOKUP($A26,Сотрудники[],3,0),График[#Headers],0))&gt;1,VLOOKUP(AH$15,Дни[],8,0),0)</f>
        <v>7.2</v>
      </c>
      <c r="AI27" s="44">
        <f>VLOOKUP(AI26,РД[],2,0)*INDEX(График[],MATCH(VLOOKUP(AI$15,Дни[],5,0),График[ДН],0),MATCH(VLOOKUP($A26,Сотрудники[],3,0),График[#Headers],0))-IF(VLOOKUP(AI26,РД[],2,0)*INDEX(График[],MATCH(VLOOKUP(AI$15,Дни[],5,0),График[ДН],0),MATCH(VLOOKUP($A26,Сотрудники[],3,0),График[#Headers],0))&gt;1,VLOOKUP(AI$15,Дни[],8,0),0)</f>
        <v>7.2</v>
      </c>
      <c r="AJ27" s="45">
        <f t="shared" ref="AJ27" si="25">SUM(T27:AI27)+S27</f>
        <v>165.60000000000002</v>
      </c>
    </row>
    <row r="28" spans="1:36" ht="18.75" x14ac:dyDescent="0.2">
      <c r="A28" s="46" t="s">
        <v>76</v>
      </c>
      <c r="B28" s="48">
        <v>313</v>
      </c>
      <c r="C28" s="50" t="s">
        <v>123</v>
      </c>
      <c r="D28" s="9" t="s">
        <v>53</v>
      </c>
      <c r="E28" s="9" t="s">
        <v>53</v>
      </c>
      <c r="F28" s="9" t="s">
        <v>53</v>
      </c>
      <c r="G28" s="9" t="s">
        <v>53</v>
      </c>
      <c r="H28" s="9" t="str">
        <f>IF(INDEX(График[],MATCH(VLOOKUP(H$15,Дни[],5,0),График[ДН],0),MATCH(VLOOKUP($A28,Сотрудники[],3,0),График[#Headers],0))&gt;0,VLOOKUP(H$15,Дни[],6,0),"В")</f>
        <v>В</v>
      </c>
      <c r="I28" s="9" t="str">
        <f>IF(INDEX(График[],MATCH(VLOOKUP(I$15,Дни[],5,0),График[ДН],0),MATCH(VLOOKUP($A28,Сотрудники[],3,0),График[#Headers],0))&gt;0,VLOOKUP(I$15,Дни[],6,0),"В")</f>
        <v>В</v>
      </c>
      <c r="J28" s="9" t="s">
        <v>53</v>
      </c>
      <c r="K28" s="9" t="s">
        <v>53</v>
      </c>
      <c r="L28" s="9" t="s">
        <v>53</v>
      </c>
      <c r="M28" s="9" t="s">
        <v>53</v>
      </c>
      <c r="N28" s="9" t="s">
        <v>53</v>
      </c>
      <c r="O28" s="9" t="str">
        <f>IF(INDEX(График[],MATCH(VLOOKUP(O$15,Дни[],5,0),График[ДН],0),MATCH(VLOOKUP($A28,Сотрудники[],3,0),График[#Headers],0))&gt;0,VLOOKUP(O$15,Дни[],6,0),"В")</f>
        <v>В</v>
      </c>
      <c r="P28" s="9" t="str">
        <f>IF(INDEX(График[],MATCH(VLOOKUP(P$15,Дни[],5,0),График[ДН],0),MATCH(VLOOKUP($A28,Сотрудники[],3,0),График[#Headers],0))&gt;0,VLOOKUP(P$15,Дни[],6,0),"В")</f>
        <v>В</v>
      </c>
      <c r="Q28" s="9" t="s">
        <v>53</v>
      </c>
      <c r="R28" s="9" t="s">
        <v>53</v>
      </c>
      <c r="S28" s="14">
        <f t="shared" ref="S28" si="26">COUNTIF(D28:R28,"Я")+COUNTIF(D28:R28,"РП")+COUNTIF(D28:R28,"ПН")+COUNTIF(D28:R28,"ОН")</f>
        <v>0</v>
      </c>
      <c r="T28" s="44" t="s">
        <v>53</v>
      </c>
      <c r="U28" s="44" t="s">
        <v>53</v>
      </c>
      <c r="V28" s="44" t="s">
        <v>53</v>
      </c>
      <c r="W28" s="44" t="str">
        <f>IF(INDEX(График[],MATCH(VLOOKUP(W$15,Дни[],5,0),График[ДН],0),MATCH(VLOOKUP($A28,Сотрудники[],3,0),График[#Headers],0))&gt;0,VLOOKUP(W$15,Дни[],6,0),"В")</f>
        <v>В</v>
      </c>
      <c r="X28" s="44" t="str">
        <f>IF(INDEX(График[],MATCH(VLOOKUP(X$15,Дни[],5,0),График[ДН],0),MATCH(VLOOKUP($A28,Сотрудники[],3,0),График[#Headers],0))&gt;0,VLOOKUP(X$15,Дни[],6,0),"В")</f>
        <v>В</v>
      </c>
      <c r="Y28" s="44" t="s">
        <v>53</v>
      </c>
      <c r="Z28" s="44" t="s">
        <v>53</v>
      </c>
      <c r="AA28" s="44" t="s">
        <v>53</v>
      </c>
      <c r="AB28" s="44" t="s">
        <v>53</v>
      </c>
      <c r="AC28" s="44" t="s">
        <v>53</v>
      </c>
      <c r="AD28" s="44" t="str">
        <f>IF(INDEX(График[],MATCH(VLOOKUP(AD$15,Дни[],5,0),График[ДН],0),MATCH(VLOOKUP($A28,Сотрудники[],3,0),График[#Headers],0))&gt;0,VLOOKUP(AD$15,Дни[],6,0),"В")</f>
        <v>В</v>
      </c>
      <c r="AE28" s="44" t="str">
        <f>IF(INDEX(График[],MATCH(VLOOKUP(AE$15,Дни[],5,0),График[ДН],0),MATCH(VLOOKUP($A28,Сотрудники[],3,0),График[#Headers],0))&gt;0,VLOOKUP(AE$15,Дни[],6,0),"В")</f>
        <v>В</v>
      </c>
      <c r="AF28" s="44" t="s">
        <v>53</v>
      </c>
      <c r="AG28" s="44" t="s">
        <v>53</v>
      </c>
      <c r="AH28" s="44" t="s">
        <v>53</v>
      </c>
      <c r="AI28" s="44" t="s">
        <v>53</v>
      </c>
      <c r="AJ28" s="45">
        <f t="shared" ref="AJ28" si="27">COUNTIF(T28:AI28,"Я")+COUNTIF(T28:AI28,"РП")+COUNTIF(T28:AI28,"ПН")+S28</f>
        <v>0</v>
      </c>
    </row>
    <row r="29" spans="1:36" ht="18.75" x14ac:dyDescent="0.2">
      <c r="A29" s="47"/>
      <c r="B29" s="49"/>
      <c r="C29" s="51"/>
      <c r="D29" s="9">
        <f>VLOOKUP(D28,РД[],2,0)*INDEX(График[],MATCH(VLOOKUP(D$15,Дни[],5,0),График[ДН],0),MATCH(VLOOKUP($A28,Сотрудники[],3,0),График[#Headers],0))-IF(VLOOKUP(D28,РД[],2,0)*INDEX(График[],MATCH(VLOOKUP(D$15,Дни[],5,0),График[ДН],0),MATCH(VLOOKUP($A28,Сотрудники[],3,0),График[#Headers],0))&gt;1,VLOOKUP(D$15,Дни[],8,0),0)</f>
        <v>0</v>
      </c>
      <c r="E29" s="9">
        <f>VLOOKUP(E28,РД[],2,0)*INDEX(График[],MATCH(VLOOKUP(E$15,Дни[],5,0),График[ДН],0),MATCH(VLOOKUP($A28,Сотрудники[],3,0),График[#Headers],0))-IF(VLOOKUP(E28,РД[],2,0)*INDEX(График[],MATCH(VLOOKUP(E$15,Дни[],5,0),График[ДН],0),MATCH(VLOOKUP($A28,Сотрудники[],3,0),График[#Headers],0))&gt;1,VLOOKUP(E$15,Дни[],8,0),0)</f>
        <v>0</v>
      </c>
      <c r="F29" s="9">
        <f>VLOOKUP(F28,РД[],2,0)*INDEX(График[],MATCH(VLOOKUP(F$15,Дни[],5,0),График[ДН],0),MATCH(VLOOKUP($A28,Сотрудники[],3,0),График[#Headers],0))-IF(VLOOKUP(F28,РД[],2,0)*INDEX(График[],MATCH(VLOOKUP(F$15,Дни[],5,0),График[ДН],0),MATCH(VLOOKUP($A28,Сотрудники[],3,0),График[#Headers],0))&gt;1,VLOOKUP(F$15,Дни[],8,0),0)</f>
        <v>0</v>
      </c>
      <c r="G29" s="9">
        <f>VLOOKUP(G28,РД[],2,0)*INDEX(График[],MATCH(VLOOKUP(G$15,Дни[],5,0),График[ДН],0),MATCH(VLOOKUP($A28,Сотрудники[],3,0),График[#Headers],0))-IF(VLOOKUP(G28,РД[],2,0)*INDEX(График[],MATCH(VLOOKUP(G$15,Дни[],5,0),График[ДН],0),MATCH(VLOOKUP($A28,Сотрудники[],3,0),График[#Headers],0))&gt;1,VLOOKUP(G$15,Дни[],8,0),0)</f>
        <v>0</v>
      </c>
      <c r="H29" s="9">
        <f>VLOOKUP(H28,РД[],2,0)*INDEX(График[],MATCH(VLOOKUP(H$15,Дни[],5,0),График[ДН],0),MATCH(VLOOKUP($A28,Сотрудники[],3,0),График[#Headers],0))-IF(VLOOKUP(H28,РД[],2,0)*INDEX(График[],MATCH(VLOOKUP(H$15,Дни[],5,0),График[ДН],0),MATCH(VLOOKUP($A28,Сотрудники[],3,0),График[#Headers],0))&gt;1,VLOOKUP(H$15,Дни[],8,0),0)</f>
        <v>0</v>
      </c>
      <c r="I29" s="9">
        <f>VLOOKUP(I28,РД[],2,0)*INDEX(График[],MATCH(VLOOKUP(I$15,Дни[],5,0),График[ДН],0),MATCH(VLOOKUP($A28,Сотрудники[],3,0),График[#Headers],0))-IF(VLOOKUP(I28,РД[],2,0)*INDEX(График[],MATCH(VLOOKUP(I$15,Дни[],5,0),График[ДН],0),MATCH(VLOOKUP($A28,Сотрудники[],3,0),График[#Headers],0))&gt;1,VLOOKUP(I$15,Дни[],8,0),0)</f>
        <v>0</v>
      </c>
      <c r="J29" s="9">
        <f>VLOOKUP(J28,РД[],2,0)*INDEX(График[],MATCH(VLOOKUP(J$15,Дни[],5,0),График[ДН],0),MATCH(VLOOKUP($A28,Сотрудники[],3,0),График[#Headers],0))-IF(VLOOKUP(J28,РД[],2,0)*INDEX(График[],MATCH(VLOOKUP(J$15,Дни[],5,0),График[ДН],0),MATCH(VLOOKUP($A28,Сотрудники[],3,0),График[#Headers],0))&gt;1,VLOOKUP(J$15,Дни[],8,0),0)</f>
        <v>0</v>
      </c>
      <c r="K29" s="9">
        <f>VLOOKUP(K28,РД[],2,0)*INDEX(График[],MATCH(VLOOKUP(K$15,Дни[],5,0),График[ДН],0),MATCH(VLOOKUP($A28,Сотрудники[],3,0),График[#Headers],0))-IF(VLOOKUP(K28,РД[],2,0)*INDEX(График[],MATCH(VLOOKUP(K$15,Дни[],5,0),График[ДН],0),MATCH(VLOOKUP($A28,Сотрудники[],3,0),График[#Headers],0))&gt;1,VLOOKUP(K$15,Дни[],8,0),0)</f>
        <v>0</v>
      </c>
      <c r="L29" s="9">
        <f>VLOOKUP(L28,РД[],2,0)*INDEX(График[],MATCH(VLOOKUP(L$15,Дни[],5,0),График[ДН],0),MATCH(VLOOKUP($A28,Сотрудники[],3,0),График[#Headers],0))-IF(VLOOKUP(L28,РД[],2,0)*INDEX(График[],MATCH(VLOOKUP(L$15,Дни[],5,0),График[ДН],0),MATCH(VLOOKUP($A28,Сотрудники[],3,0),График[#Headers],0))&gt;1,VLOOKUP(L$15,Дни[],8,0),0)</f>
        <v>0</v>
      </c>
      <c r="M29" s="9">
        <f>VLOOKUP(M28,РД[],2,0)*INDEX(График[],MATCH(VLOOKUP(M$15,Дни[],5,0),График[ДН],0),MATCH(VLOOKUP($A28,Сотрудники[],3,0),График[#Headers],0))-IF(VLOOKUP(M28,РД[],2,0)*INDEX(График[],MATCH(VLOOKUP(M$15,Дни[],5,0),График[ДН],0),MATCH(VLOOKUP($A28,Сотрудники[],3,0),График[#Headers],0))&gt;1,VLOOKUP(M$15,Дни[],8,0),0)</f>
        <v>0</v>
      </c>
      <c r="N29" s="9">
        <f>VLOOKUP(N28,РД[],2,0)*INDEX(График[],MATCH(VLOOKUP(N$15,Дни[],5,0),График[ДН],0),MATCH(VLOOKUP($A28,Сотрудники[],3,0),График[#Headers],0))-IF(VLOOKUP(N28,РД[],2,0)*INDEX(График[],MATCH(VLOOKUP(N$15,Дни[],5,0),График[ДН],0),MATCH(VLOOKUP($A28,Сотрудники[],3,0),График[#Headers],0))&gt;1,VLOOKUP(N$15,Дни[],8,0),0)</f>
        <v>0</v>
      </c>
      <c r="O29" s="9">
        <f>VLOOKUP(O28,РД[],2,0)*INDEX(График[],MATCH(VLOOKUP(O$15,Дни[],5,0),График[ДН],0),MATCH(VLOOKUP($A28,Сотрудники[],3,0),График[#Headers],0))-IF(VLOOKUP(O28,РД[],2,0)*INDEX(График[],MATCH(VLOOKUP(O$15,Дни[],5,0),График[ДН],0),MATCH(VLOOKUP($A28,Сотрудники[],3,0),График[#Headers],0))&gt;1,VLOOKUP(O$15,Дни[],8,0),0)</f>
        <v>0</v>
      </c>
      <c r="P29" s="9">
        <f>VLOOKUP(P28,РД[],2,0)*INDEX(График[],MATCH(VLOOKUP(P$15,Дни[],5,0),График[ДН],0),MATCH(VLOOKUP($A28,Сотрудники[],3,0),График[#Headers],0))-IF(VLOOKUP(P28,РД[],2,0)*INDEX(График[],MATCH(VLOOKUP(P$15,Дни[],5,0),График[ДН],0),MATCH(VLOOKUP($A28,Сотрудники[],3,0),График[#Headers],0))&gt;1,VLOOKUP(P$15,Дни[],8,0),0)</f>
        <v>0</v>
      </c>
      <c r="Q29" s="9">
        <f>VLOOKUP(Q28,РД[],2,0)*INDEX(График[],MATCH(VLOOKUP(Q$15,Дни[],5,0),График[ДН],0),MATCH(VLOOKUP($A28,Сотрудники[],3,0),График[#Headers],0))-IF(VLOOKUP(Q28,РД[],2,0)*INDEX(График[],MATCH(VLOOKUP(Q$15,Дни[],5,0),График[ДН],0),MATCH(VLOOKUP($A28,Сотрудники[],3,0),График[#Headers],0))&gt;1,VLOOKUP(Q$15,Дни[],8,0),0)</f>
        <v>0</v>
      </c>
      <c r="R29" s="9">
        <f>VLOOKUP(R28,РД[],2,0)*INDEX(График[],MATCH(VLOOKUP(R$15,Дни[],5,0),График[ДН],0),MATCH(VLOOKUP($A28,Сотрудники[],3,0),График[#Headers],0))-IF(VLOOKUP(R28,РД[],2,0)*INDEX(График[],MATCH(VLOOKUP(R$15,Дни[],5,0),График[ДН],0),MATCH(VLOOKUP($A28,Сотрудники[],3,0),График[#Headers],0))&gt;1,VLOOKUP(R$15,Дни[],8,0),0)</f>
        <v>0</v>
      </c>
      <c r="S29" s="14">
        <f t="shared" ref="S29" si="28">SUM(D29:R29)</f>
        <v>0</v>
      </c>
      <c r="T29" s="44">
        <f>VLOOKUP(T28,РД[],2,0)*INDEX(График[],MATCH(VLOOKUP(T$15,Дни[],5,0),График[ДН],0),MATCH(VLOOKUP($A28,Сотрудники[],3,0),График[#Headers],0))-IF(VLOOKUP(T28,РД[],2,0)*INDEX(График[],MATCH(VLOOKUP(T$15,Дни[],5,0),График[ДН],0),MATCH(VLOOKUP($A28,Сотрудники[],3,0),График[#Headers],0))&gt;1,VLOOKUP(T$15,Дни[],8,0),0)</f>
        <v>0</v>
      </c>
      <c r="U29" s="44">
        <f>VLOOKUP(U28,РД[],2,0)*INDEX(График[],MATCH(VLOOKUP(U$15,Дни[],5,0),График[ДН],0),MATCH(VLOOKUP($A28,Сотрудники[],3,0),График[#Headers],0))-IF(VLOOKUP(U28,РД[],2,0)*INDEX(График[],MATCH(VLOOKUP(U$15,Дни[],5,0),График[ДН],0),MATCH(VLOOKUP($A28,Сотрудники[],3,0),График[#Headers],0))&gt;1,VLOOKUP(U$15,Дни[],8,0),0)</f>
        <v>0</v>
      </c>
      <c r="V29" s="44">
        <f>VLOOKUP(V28,РД[],2,0)*INDEX(График[],MATCH(VLOOKUP(V$15,Дни[],5,0),График[ДН],0),MATCH(VLOOKUP($A28,Сотрудники[],3,0),График[#Headers],0))-IF(VLOOKUP(V28,РД[],2,0)*INDEX(График[],MATCH(VLOOKUP(V$15,Дни[],5,0),График[ДН],0),MATCH(VLOOKUP($A28,Сотрудники[],3,0),График[#Headers],0))&gt;1,VLOOKUP(V$15,Дни[],8,0),0)</f>
        <v>0</v>
      </c>
      <c r="W29" s="44">
        <f>VLOOKUP(W28,РД[],2,0)*INDEX(График[],MATCH(VLOOKUP(W$15,Дни[],5,0),График[ДН],0),MATCH(VLOOKUP($A28,Сотрудники[],3,0),График[#Headers],0))-IF(VLOOKUP(W28,РД[],2,0)*INDEX(График[],MATCH(VLOOKUP(W$15,Дни[],5,0),График[ДН],0),MATCH(VLOOKUP($A28,Сотрудники[],3,0),График[#Headers],0))&gt;1,VLOOKUP(W$15,Дни[],8,0),0)</f>
        <v>0</v>
      </c>
      <c r="X29" s="44">
        <f>VLOOKUP(X28,РД[],2,0)*INDEX(График[],MATCH(VLOOKUP(X$15,Дни[],5,0),График[ДН],0),MATCH(VLOOKUP($A28,Сотрудники[],3,0),График[#Headers],0))-IF(VLOOKUP(X28,РД[],2,0)*INDEX(График[],MATCH(VLOOKUP(X$15,Дни[],5,0),График[ДН],0),MATCH(VLOOKUP($A28,Сотрудники[],3,0),График[#Headers],0))&gt;1,VLOOKUP(X$15,Дни[],8,0),0)</f>
        <v>0</v>
      </c>
      <c r="Y29" s="44">
        <f>VLOOKUP(Y28,РД[],2,0)*INDEX(График[],MATCH(VLOOKUP(Y$15,Дни[],5,0),График[ДН],0),MATCH(VLOOKUP($A28,Сотрудники[],3,0),График[#Headers],0))-IF(VLOOKUP(Y28,РД[],2,0)*INDEX(График[],MATCH(VLOOKUP(Y$15,Дни[],5,0),График[ДН],0),MATCH(VLOOKUP($A28,Сотрудники[],3,0),График[#Headers],0))&gt;1,VLOOKUP(Y$15,Дни[],8,0),0)</f>
        <v>0</v>
      </c>
      <c r="Z29" s="44">
        <f>VLOOKUP(Z28,РД[],2,0)*INDEX(График[],MATCH(VLOOKUP(Z$15,Дни[],5,0),График[ДН],0),MATCH(VLOOKUP($A28,Сотрудники[],3,0),График[#Headers],0))-IF(VLOOKUP(Z28,РД[],2,0)*INDEX(График[],MATCH(VLOOKUP(Z$15,Дни[],5,0),График[ДН],0),MATCH(VLOOKUP($A28,Сотрудники[],3,0),График[#Headers],0))&gt;1,VLOOKUP(Z$15,Дни[],8,0),0)</f>
        <v>0</v>
      </c>
      <c r="AA29" s="44">
        <f>VLOOKUP(AA28,РД[],2,0)*INDEX(График[],MATCH(VLOOKUP(AA$15,Дни[],5,0),График[ДН],0),MATCH(VLOOKUP($A28,Сотрудники[],3,0),График[#Headers],0))-IF(VLOOKUP(AA28,РД[],2,0)*INDEX(График[],MATCH(VLOOKUP(AA$15,Дни[],5,0),График[ДН],0),MATCH(VLOOKUP($A28,Сотрудники[],3,0),График[#Headers],0))&gt;1,VLOOKUP(AA$15,Дни[],8,0),0)</f>
        <v>0</v>
      </c>
      <c r="AB29" s="44">
        <f>VLOOKUP(AB28,РД[],2,0)*INDEX(График[],MATCH(VLOOKUP(AB$15,Дни[],5,0),График[ДН],0),MATCH(VLOOKUP($A28,Сотрудники[],3,0),График[#Headers],0))-IF(VLOOKUP(AB28,РД[],2,0)*INDEX(График[],MATCH(VLOOKUP(AB$15,Дни[],5,0),График[ДН],0),MATCH(VLOOKUP($A28,Сотрудники[],3,0),График[#Headers],0))&gt;1,VLOOKUP(AB$15,Дни[],8,0),0)</f>
        <v>0</v>
      </c>
      <c r="AC29" s="44">
        <f>VLOOKUP(AC28,РД[],2,0)*INDEX(График[],MATCH(VLOOKUP(AC$15,Дни[],5,0),График[ДН],0),MATCH(VLOOKUP($A28,Сотрудники[],3,0),График[#Headers],0))-IF(VLOOKUP(AC28,РД[],2,0)*INDEX(График[],MATCH(VLOOKUP(AC$15,Дни[],5,0),График[ДН],0),MATCH(VLOOKUP($A28,Сотрудники[],3,0),График[#Headers],0))&gt;1,VLOOKUP(AC$15,Дни[],8,0),0)</f>
        <v>0</v>
      </c>
      <c r="AD29" s="44">
        <f>VLOOKUP(AD28,РД[],2,0)*INDEX(График[],MATCH(VLOOKUP(AD$15,Дни[],5,0),График[ДН],0),MATCH(VLOOKUP($A28,Сотрудники[],3,0),График[#Headers],0))-IF(VLOOKUP(AD28,РД[],2,0)*INDEX(График[],MATCH(VLOOKUP(AD$15,Дни[],5,0),График[ДН],0),MATCH(VLOOKUP($A28,Сотрудники[],3,0),График[#Headers],0))&gt;1,VLOOKUP(AD$15,Дни[],8,0),0)</f>
        <v>0</v>
      </c>
      <c r="AE29" s="44">
        <f>VLOOKUP(AE28,РД[],2,0)*INDEX(График[],MATCH(VLOOKUP(AE$15,Дни[],5,0),График[ДН],0),MATCH(VLOOKUP($A28,Сотрудники[],3,0),График[#Headers],0))-IF(VLOOKUP(AE28,РД[],2,0)*INDEX(График[],MATCH(VLOOKUP(AE$15,Дни[],5,0),График[ДН],0),MATCH(VLOOKUP($A28,Сотрудники[],3,0),График[#Headers],0))&gt;1,VLOOKUP(AE$15,Дни[],8,0),0)</f>
        <v>0</v>
      </c>
      <c r="AF29" s="44">
        <f>VLOOKUP(AF28,РД[],2,0)*INDEX(График[],MATCH(VLOOKUP(AF$15,Дни[],5,0),График[ДН],0),MATCH(VLOOKUP($A28,Сотрудники[],3,0),График[#Headers],0))-IF(VLOOKUP(AF28,РД[],2,0)*INDEX(График[],MATCH(VLOOKUP(AF$15,Дни[],5,0),График[ДН],0),MATCH(VLOOKUP($A28,Сотрудники[],3,0),График[#Headers],0))&gt;1,VLOOKUP(AF$15,Дни[],8,0),0)</f>
        <v>0</v>
      </c>
      <c r="AG29" s="44">
        <f>VLOOKUP(AG28,РД[],2,0)*INDEX(График[],MATCH(VLOOKUP(AG$15,Дни[],5,0),График[ДН],0),MATCH(VLOOKUP($A28,Сотрудники[],3,0),График[#Headers],0))-IF(VLOOKUP(AG28,РД[],2,0)*INDEX(График[],MATCH(VLOOKUP(AG$15,Дни[],5,0),График[ДН],0),MATCH(VLOOKUP($A28,Сотрудники[],3,0),График[#Headers],0))&gt;1,VLOOKUP(AG$15,Дни[],8,0),0)</f>
        <v>0</v>
      </c>
      <c r="AH29" s="44">
        <f>VLOOKUP(AH28,РД[],2,0)*INDEX(График[],MATCH(VLOOKUP(AH$15,Дни[],5,0),График[ДН],0),MATCH(VLOOKUP($A28,Сотрудники[],3,0),График[#Headers],0))-IF(VLOOKUP(AH28,РД[],2,0)*INDEX(График[],MATCH(VLOOKUP(AH$15,Дни[],5,0),График[ДН],0),MATCH(VLOOKUP($A28,Сотрудники[],3,0),График[#Headers],0))&gt;1,VLOOKUP(AH$15,Дни[],8,0),0)</f>
        <v>0</v>
      </c>
      <c r="AI29" s="44">
        <f>VLOOKUP(AI28,РД[],2,0)*INDEX(График[],MATCH(VLOOKUP(AI$15,Дни[],5,0),График[ДН],0),MATCH(VLOOKUP($A28,Сотрудники[],3,0),График[#Headers],0))-IF(VLOOKUP(AI28,РД[],2,0)*INDEX(График[],MATCH(VLOOKUP(AI$15,Дни[],5,0),График[ДН],0),MATCH(VLOOKUP($A28,Сотрудники[],3,0),График[#Headers],0))&gt;1,VLOOKUP(AI$15,Дни[],8,0),0)</f>
        <v>0</v>
      </c>
      <c r="AJ29" s="45">
        <f t="shared" ref="AJ29" si="29">SUM(T29:AI29)+S29</f>
        <v>0</v>
      </c>
    </row>
    <row r="30" spans="1:36" ht="18.75" customHeight="1" x14ac:dyDescent="0.2">
      <c r="A30" s="46" t="s">
        <v>47</v>
      </c>
      <c r="B30" s="48">
        <v>402</v>
      </c>
      <c r="C30" s="50" t="s">
        <v>48</v>
      </c>
      <c r="D30" s="9" t="str">
        <f>IF(INDEX(График[],MATCH(VLOOKUP(D$15,Дни[],5,0),График[ДН],0),MATCH(VLOOKUP($A30,Сотрудники[],3,0),График[#Headers],0))&gt;0,VLOOKUP(D$15,Дни[],6,0),"В")</f>
        <v>Я</v>
      </c>
      <c r="E30" s="9" t="str">
        <f>IF(INDEX(График[],MATCH(VLOOKUP(E$15,Дни[],5,0),График[ДН],0),MATCH(VLOOKUP($A30,Сотрудники[],3,0),График[#Headers],0))&gt;0,VLOOKUP(E$15,Дни[],6,0),"В")</f>
        <v>Я</v>
      </c>
      <c r="F30" s="9" t="str">
        <f>IF(INDEX(График[],MATCH(VLOOKUP(F$15,Дни[],5,0),График[ДН],0),MATCH(VLOOKUP($A30,Сотрудники[],3,0),График[#Headers],0))&gt;0,VLOOKUP(F$15,Дни[],6,0),"В")</f>
        <v>Я</v>
      </c>
      <c r="G30" s="9" t="str">
        <f>IF(INDEX(График[],MATCH(VLOOKUP(G$15,Дни[],5,0),График[ДН],0),MATCH(VLOOKUP($A30,Сотрудники[],3,0),График[#Headers],0))&gt;0,VLOOKUP(G$15,Дни[],6,0),"В")</f>
        <v>Я</v>
      </c>
      <c r="H30" s="9" t="str">
        <f>IF(INDEX(График[],MATCH(VLOOKUP(H$15,Дни[],5,0),График[ДН],0),MATCH(VLOOKUP($A30,Сотрудники[],3,0),График[#Headers],0))&gt;0,VLOOKUP(H$15,Дни[],6,0),"В")</f>
        <v>В</v>
      </c>
      <c r="I30" s="9" t="str">
        <f>IF(INDEX(График[],MATCH(VLOOKUP(I$15,Дни[],5,0),График[ДН],0),MATCH(VLOOKUP($A30,Сотрудники[],3,0),График[#Headers],0))&gt;0,VLOOKUP(I$15,Дни[],6,0),"В")</f>
        <v>В</v>
      </c>
      <c r="J30" s="9" t="str">
        <f>IF(INDEX(График[],MATCH(VLOOKUP(J$15,Дни[],5,0),График[ДН],0),MATCH(VLOOKUP($A30,Сотрудники[],3,0),График[#Headers],0))&gt;0,VLOOKUP(J$15,Дни[],6,0),"В")</f>
        <v>Я</v>
      </c>
      <c r="K30" s="9" t="str">
        <f>IF(INDEX(График[],MATCH(VLOOKUP(K$15,Дни[],5,0),График[ДН],0),MATCH(VLOOKUP($A30,Сотрудники[],3,0),График[#Headers],0))&gt;0,VLOOKUP(K$15,Дни[],6,0),"В")</f>
        <v>Я</v>
      </c>
      <c r="L30" s="9" t="str">
        <f>IF(INDEX(График[],MATCH(VLOOKUP(L$15,Дни[],5,0),График[ДН],0),MATCH(VLOOKUP($A30,Сотрудники[],3,0),График[#Headers],0))&gt;0,VLOOKUP(L$15,Дни[],6,0),"В")</f>
        <v>Я</v>
      </c>
      <c r="M30" s="9" t="str">
        <f>IF(INDEX(График[],MATCH(VLOOKUP(M$15,Дни[],5,0),График[ДН],0),MATCH(VLOOKUP($A30,Сотрудники[],3,0),График[#Headers],0))&gt;0,VLOOKUP(M$15,Дни[],6,0),"В")</f>
        <v>Я</v>
      </c>
      <c r="N30" s="9" t="str">
        <f>IF(INDEX(График[],MATCH(VLOOKUP(N$15,Дни[],5,0),График[ДН],0),MATCH(VLOOKUP($A30,Сотрудники[],3,0),График[#Headers],0))&gt;0,VLOOKUP(N$15,Дни[],6,0),"В")</f>
        <v>Я</v>
      </c>
      <c r="O30" s="9" t="str">
        <f>IF(INDEX(График[],MATCH(VLOOKUP(O$15,Дни[],5,0),График[ДН],0),MATCH(VLOOKUP($A30,Сотрудники[],3,0),График[#Headers],0))&gt;0,VLOOKUP(O$15,Дни[],6,0),"В")</f>
        <v>В</v>
      </c>
      <c r="P30" s="9" t="str">
        <f>IF(INDEX(График[],MATCH(VLOOKUP(P$15,Дни[],5,0),График[ДН],0),MATCH(VLOOKUP($A30,Сотрудники[],3,0),График[#Headers],0))&gt;0,VLOOKUP(P$15,Дни[],6,0),"В")</f>
        <v>В</v>
      </c>
      <c r="Q30" s="9" t="str">
        <f>IF(INDEX(График[],MATCH(VLOOKUP(Q$15,Дни[],5,0),График[ДН],0),MATCH(VLOOKUP($A30,Сотрудники[],3,0),График[#Headers],0))&gt;0,VLOOKUP(Q$15,Дни[],6,0),"В")</f>
        <v>Я</v>
      </c>
      <c r="R30" s="9" t="str">
        <f>IF(INDEX(График[],MATCH(VLOOKUP(R$15,Дни[],5,0),График[ДН],0),MATCH(VLOOKUP($A30,Сотрудники[],3,0),График[#Headers],0))&gt;0,VLOOKUP(R$15,Дни[],6,0),"В")</f>
        <v>Я</v>
      </c>
      <c r="S30" s="14">
        <f t="shared" ref="S30" si="30">COUNTIF(D30:R30,"Я")+COUNTIF(D30:R30,"РП")+COUNTIF(D30:R30,"ПН")+COUNTIF(D30:R30,"ОН")</f>
        <v>11</v>
      </c>
      <c r="T30" s="44" t="str">
        <f>IF(INDEX(График[],MATCH(VLOOKUP(T$15,Дни[],5,0),График[ДН],0),MATCH(VLOOKUP($A30,Сотрудники[],3,0),График[#Headers],0))&gt;0,VLOOKUP(T$15,Дни[],6,0),"В")</f>
        <v>Я</v>
      </c>
      <c r="U30" s="44" t="str">
        <f>IF(INDEX(График[],MATCH(VLOOKUP(U$15,Дни[],5,0),График[ДН],0),MATCH(VLOOKUP($A30,Сотрудники[],3,0),График[#Headers],0))&gt;0,VLOOKUP(U$15,Дни[],6,0),"В")</f>
        <v>Я</v>
      </c>
      <c r="V30" s="44" t="str">
        <f>IF(INDEX(График[],MATCH(VLOOKUP(V$15,Дни[],5,0),График[ДН],0),MATCH(VLOOKUP($A30,Сотрудники[],3,0),График[#Headers],0))&gt;0,VLOOKUP(V$15,Дни[],6,0),"В")</f>
        <v>Я</v>
      </c>
      <c r="W30" s="44" t="str">
        <f>IF(INDEX(График[],MATCH(VLOOKUP(W$15,Дни[],5,0),График[ДН],0),MATCH(VLOOKUP($A30,Сотрудники[],3,0),График[#Headers],0))&gt;0,VLOOKUP(W$15,Дни[],6,0),"В")</f>
        <v>В</v>
      </c>
      <c r="X30" s="44" t="str">
        <f>IF(INDEX(График[],MATCH(VLOOKUP(X$15,Дни[],5,0),График[ДН],0),MATCH(VLOOKUP($A30,Сотрудники[],3,0),График[#Headers],0))&gt;0,VLOOKUP(X$15,Дни[],6,0),"В")</f>
        <v>В</v>
      </c>
      <c r="Y30" s="44" t="str">
        <f>IF(INDEX(График[],MATCH(VLOOKUP(Y$15,Дни[],5,0),График[ДН],0),MATCH(VLOOKUP($A30,Сотрудники[],3,0),График[#Headers],0))&gt;0,VLOOKUP(Y$15,Дни[],6,0),"В")</f>
        <v>Я</v>
      </c>
      <c r="Z30" s="44" t="str">
        <f>IF(INDEX(График[],MATCH(VLOOKUP(Z$15,Дни[],5,0),График[ДН],0),MATCH(VLOOKUP($A30,Сотрудники[],3,0),График[#Headers],0))&gt;0,VLOOKUP(Z$15,Дни[],6,0),"В")</f>
        <v>Я</v>
      </c>
      <c r="AA30" s="44" t="str">
        <f>IF(INDEX(График[],MATCH(VLOOKUP(AA$15,Дни[],5,0),График[ДН],0),MATCH(VLOOKUP($A30,Сотрудники[],3,0),График[#Headers],0))&gt;0,VLOOKUP(AA$15,Дни[],6,0),"В")</f>
        <v>Я</v>
      </c>
      <c r="AB30" s="44" t="str">
        <f>IF(INDEX(График[],MATCH(VLOOKUP(AB$15,Дни[],5,0),График[ДН],0),MATCH(VLOOKUP($A30,Сотрудники[],3,0),График[#Headers],0))&gt;0,VLOOKUP(AB$15,Дни[],6,0),"В")</f>
        <v>Я</v>
      </c>
      <c r="AC30" s="44" t="str">
        <f>IF(INDEX(График[],MATCH(VLOOKUP(AC$15,Дни[],5,0),График[ДН],0),MATCH(VLOOKUP($A30,Сотрудники[],3,0),График[#Headers],0))&gt;0,VLOOKUP(AC$15,Дни[],6,0),"В")</f>
        <v>Я</v>
      </c>
      <c r="AD30" s="44" t="str">
        <f>IF(INDEX(График[],MATCH(VLOOKUP(AD$15,Дни[],5,0),График[ДН],0),MATCH(VLOOKUP($A30,Сотрудники[],3,0),График[#Headers],0))&gt;0,VLOOKUP(AD$15,Дни[],6,0),"В")</f>
        <v>В</v>
      </c>
      <c r="AE30" s="44" t="str">
        <f>IF(INDEX(График[],MATCH(VLOOKUP(AE$15,Дни[],5,0),График[ДН],0),MATCH(VLOOKUP($A30,Сотрудники[],3,0),График[#Headers],0))&gt;0,VLOOKUP(AE$15,Дни[],6,0),"В")</f>
        <v>В</v>
      </c>
      <c r="AF30" s="44" t="str">
        <f>IF(INDEX(График[],MATCH(VLOOKUP(AF$15,Дни[],5,0),График[ДН],0),MATCH(VLOOKUP($A30,Сотрудники[],3,0),График[#Headers],0))&gt;0,VLOOKUP(AF$15,Дни[],6,0),"В")</f>
        <v>Я</v>
      </c>
      <c r="AG30" s="44" t="str">
        <f>IF(INDEX(График[],MATCH(VLOOKUP(AG$15,Дни[],5,0),График[ДН],0),MATCH(VLOOKUP($A30,Сотрудники[],3,0),График[#Headers],0))&gt;0,VLOOKUP(AG$15,Дни[],6,0),"В")</f>
        <v>Я</v>
      </c>
      <c r="AH30" s="44" t="str">
        <f>IF(INDEX(График[],MATCH(VLOOKUP(AH$15,Дни[],5,0),График[ДН],0),MATCH(VLOOKUP($A30,Сотрудники[],3,0),График[#Headers],0))&gt;0,VLOOKUP(AH$15,Дни[],6,0),"В")</f>
        <v>Я</v>
      </c>
      <c r="AI30" s="44" t="str">
        <f>IF(INDEX(График[],MATCH(VLOOKUP(AI$15,Дни[],5,0),График[ДН],0),MATCH(VLOOKUP($A30,Сотрудники[],3,0),График[#Headers],0))&gt;0,VLOOKUP(AI$15,Дни[],6,0),"В")</f>
        <v>Я</v>
      </c>
      <c r="AJ30" s="45">
        <f t="shared" ref="AJ30" si="31">COUNTIF(T30:AI30,"Я")+COUNTIF(T30:AI30,"РП")+COUNTIF(T30:AI30,"ПН")+S30</f>
        <v>23</v>
      </c>
    </row>
    <row r="31" spans="1:36" ht="18.75" x14ac:dyDescent="0.2">
      <c r="A31" s="47"/>
      <c r="B31" s="49"/>
      <c r="C31" s="51"/>
      <c r="D31" s="9">
        <f>VLOOKUP(D30,РД[],2,0)*INDEX(График[],MATCH(VLOOKUP(D$15,Дни[],5,0),График[ДН],0),MATCH(VLOOKUP($A30,Сотрудники[],3,0),График[#Headers],0))-IF(VLOOKUP(D30,РД[],2,0)*INDEX(График[],MATCH(VLOOKUP(D$15,Дни[],5,0),График[ДН],0),MATCH(VLOOKUP($A30,Сотрудники[],3,0),График[#Headers],0))&gt;1,VLOOKUP(D$15,Дни[],8,0),0)</f>
        <v>7.2</v>
      </c>
      <c r="E31" s="9">
        <f>VLOOKUP(E30,РД[],2,0)*INDEX(График[],MATCH(VLOOKUP(E$15,Дни[],5,0),График[ДН],0),MATCH(VLOOKUP($A30,Сотрудники[],3,0),График[#Headers],0))-IF(VLOOKUP(E30,РД[],2,0)*INDEX(График[],MATCH(VLOOKUP(E$15,Дни[],5,0),График[ДН],0),MATCH(VLOOKUP($A30,Сотрудники[],3,0),График[#Headers],0))&gt;1,VLOOKUP(E$15,Дни[],8,0),0)</f>
        <v>7.2</v>
      </c>
      <c r="F31" s="9">
        <f>VLOOKUP(F30,РД[],2,0)*INDEX(График[],MATCH(VLOOKUP(F$15,Дни[],5,0),График[ДН],0),MATCH(VLOOKUP($A30,Сотрудники[],3,0),График[#Headers],0))-IF(VLOOKUP(F30,РД[],2,0)*INDEX(График[],MATCH(VLOOKUP(F$15,Дни[],5,0),График[ДН],0),MATCH(VLOOKUP($A30,Сотрудники[],3,0),График[#Headers],0))&gt;1,VLOOKUP(F$15,Дни[],8,0),0)</f>
        <v>7.2</v>
      </c>
      <c r="G31" s="9">
        <f>VLOOKUP(G30,РД[],2,0)*INDEX(График[],MATCH(VLOOKUP(G$15,Дни[],5,0),График[ДН],0),MATCH(VLOOKUP($A30,Сотрудники[],3,0),График[#Headers],0))-IF(VLOOKUP(G30,РД[],2,0)*INDEX(График[],MATCH(VLOOKUP(G$15,Дни[],5,0),График[ДН],0),MATCH(VLOOKUP($A30,Сотрудники[],3,0),График[#Headers],0))&gt;1,VLOOKUP(G$15,Дни[],8,0),0)</f>
        <v>7.2</v>
      </c>
      <c r="H31" s="9">
        <f>VLOOKUP(H30,РД[],2,0)*INDEX(График[],MATCH(VLOOKUP(H$15,Дни[],5,0),График[ДН],0),MATCH(VLOOKUP($A30,Сотрудники[],3,0),График[#Headers],0))-IF(VLOOKUP(H30,РД[],2,0)*INDEX(График[],MATCH(VLOOKUP(H$15,Дни[],5,0),График[ДН],0),MATCH(VLOOKUP($A30,Сотрудники[],3,0),График[#Headers],0))&gt;1,VLOOKUP(H$15,Дни[],8,0),0)</f>
        <v>0</v>
      </c>
      <c r="I31" s="9">
        <f>VLOOKUP(I30,РД[],2,0)*INDEX(График[],MATCH(VLOOKUP(I$15,Дни[],5,0),График[ДН],0),MATCH(VLOOKUP($A30,Сотрудники[],3,0),График[#Headers],0))-IF(VLOOKUP(I30,РД[],2,0)*INDEX(График[],MATCH(VLOOKUP(I$15,Дни[],5,0),График[ДН],0),MATCH(VLOOKUP($A30,Сотрудники[],3,0),График[#Headers],0))&gt;1,VLOOKUP(I$15,Дни[],8,0),0)</f>
        <v>0</v>
      </c>
      <c r="J31" s="9">
        <f>VLOOKUP(J30,РД[],2,0)*INDEX(График[],MATCH(VLOOKUP(J$15,Дни[],5,0),График[ДН],0),MATCH(VLOOKUP($A30,Сотрудники[],3,0),График[#Headers],0))-IF(VLOOKUP(J30,РД[],2,0)*INDEX(График[],MATCH(VLOOKUP(J$15,Дни[],5,0),График[ДН],0),MATCH(VLOOKUP($A30,Сотрудники[],3,0),График[#Headers],0))&gt;1,VLOOKUP(J$15,Дни[],8,0),0)</f>
        <v>7.2</v>
      </c>
      <c r="K31" s="9">
        <f>VLOOKUP(K30,РД[],2,0)*INDEX(График[],MATCH(VLOOKUP(K$15,Дни[],5,0),График[ДН],0),MATCH(VLOOKUP($A30,Сотрудники[],3,0),График[#Headers],0))-IF(VLOOKUP(K30,РД[],2,0)*INDEX(График[],MATCH(VLOOKUP(K$15,Дни[],5,0),График[ДН],0),MATCH(VLOOKUP($A30,Сотрудники[],3,0),График[#Headers],0))&gt;1,VLOOKUP(K$15,Дни[],8,0),0)</f>
        <v>7.2</v>
      </c>
      <c r="L31" s="9">
        <f>VLOOKUP(L30,РД[],2,0)*INDEX(График[],MATCH(VLOOKUP(L$15,Дни[],5,0),График[ДН],0),MATCH(VLOOKUP($A30,Сотрудники[],3,0),График[#Headers],0))-IF(VLOOKUP(L30,РД[],2,0)*INDEX(График[],MATCH(VLOOKUP(L$15,Дни[],5,0),График[ДН],0),MATCH(VLOOKUP($A30,Сотрудники[],3,0),График[#Headers],0))&gt;1,VLOOKUP(L$15,Дни[],8,0),0)</f>
        <v>7.2</v>
      </c>
      <c r="M31" s="9">
        <f>VLOOKUP(M30,РД[],2,0)*INDEX(График[],MATCH(VLOOKUP(M$15,Дни[],5,0),График[ДН],0),MATCH(VLOOKUP($A30,Сотрудники[],3,0),График[#Headers],0))-IF(VLOOKUP(M30,РД[],2,0)*INDEX(График[],MATCH(VLOOKUP(M$15,Дни[],5,0),График[ДН],0),MATCH(VLOOKUP($A30,Сотрудники[],3,0),График[#Headers],0))&gt;1,VLOOKUP(M$15,Дни[],8,0),0)</f>
        <v>7.2</v>
      </c>
      <c r="N31" s="9">
        <f>VLOOKUP(N30,РД[],2,0)*INDEX(График[],MATCH(VLOOKUP(N$15,Дни[],5,0),График[ДН],0),MATCH(VLOOKUP($A30,Сотрудники[],3,0),График[#Headers],0))-IF(VLOOKUP(N30,РД[],2,0)*INDEX(График[],MATCH(VLOOKUP(N$15,Дни[],5,0),График[ДН],0),MATCH(VLOOKUP($A30,Сотрудники[],3,0),График[#Headers],0))&gt;1,VLOOKUP(N$15,Дни[],8,0),0)</f>
        <v>7.2</v>
      </c>
      <c r="O31" s="9">
        <f>VLOOKUP(O30,РД[],2,0)*INDEX(График[],MATCH(VLOOKUP(O$15,Дни[],5,0),График[ДН],0),MATCH(VLOOKUP($A30,Сотрудники[],3,0),График[#Headers],0))-IF(VLOOKUP(O30,РД[],2,0)*INDEX(График[],MATCH(VLOOKUP(O$15,Дни[],5,0),График[ДН],0),MATCH(VLOOKUP($A30,Сотрудники[],3,0),График[#Headers],0))&gt;1,VLOOKUP(O$15,Дни[],8,0),0)</f>
        <v>0</v>
      </c>
      <c r="P31" s="9">
        <f>VLOOKUP(P30,РД[],2,0)*INDEX(График[],MATCH(VLOOKUP(P$15,Дни[],5,0),График[ДН],0),MATCH(VLOOKUP($A30,Сотрудники[],3,0),График[#Headers],0))-IF(VLOOKUP(P30,РД[],2,0)*INDEX(График[],MATCH(VLOOKUP(P$15,Дни[],5,0),График[ДН],0),MATCH(VLOOKUP($A30,Сотрудники[],3,0),График[#Headers],0))&gt;1,VLOOKUP(P$15,Дни[],8,0),0)</f>
        <v>0</v>
      </c>
      <c r="Q31" s="9">
        <f>VLOOKUP(Q30,РД[],2,0)*INDEX(График[],MATCH(VLOOKUP(Q$15,Дни[],5,0),График[ДН],0),MATCH(VLOOKUP($A30,Сотрудники[],3,0),График[#Headers],0))-IF(VLOOKUP(Q30,РД[],2,0)*INDEX(График[],MATCH(VLOOKUP(Q$15,Дни[],5,0),График[ДН],0),MATCH(VLOOKUP($A30,Сотрудники[],3,0),График[#Headers],0))&gt;1,VLOOKUP(Q$15,Дни[],8,0),0)</f>
        <v>7.2</v>
      </c>
      <c r="R31" s="9">
        <f>VLOOKUP(R30,РД[],2,0)*INDEX(График[],MATCH(VLOOKUP(R$15,Дни[],5,0),График[ДН],0),MATCH(VLOOKUP($A30,Сотрудники[],3,0),График[#Headers],0))-IF(VLOOKUP(R30,РД[],2,0)*INDEX(График[],MATCH(VLOOKUP(R$15,Дни[],5,0),График[ДН],0),MATCH(VLOOKUP($A30,Сотрудники[],3,0),График[#Headers],0))&gt;1,VLOOKUP(R$15,Дни[],8,0),0)</f>
        <v>7.2</v>
      </c>
      <c r="S31" s="14">
        <f t="shared" ref="S31" si="32">SUM(D31:R31)</f>
        <v>79.200000000000017</v>
      </c>
      <c r="T31" s="44">
        <f>VLOOKUP(T30,РД[],2,0)*INDEX(График[],MATCH(VLOOKUP(T$15,Дни[],5,0),График[ДН],0),MATCH(VLOOKUP($A30,Сотрудники[],3,0),График[#Headers],0))-IF(VLOOKUP(T30,РД[],2,0)*INDEX(График[],MATCH(VLOOKUP(T$15,Дни[],5,0),График[ДН],0),MATCH(VLOOKUP($A30,Сотрудники[],3,0),График[#Headers],0))&gt;1,VLOOKUP(T$15,Дни[],8,0),0)</f>
        <v>7.2</v>
      </c>
      <c r="U31" s="44">
        <f>VLOOKUP(U30,РД[],2,0)*INDEX(График[],MATCH(VLOOKUP(U$15,Дни[],5,0),График[ДН],0),MATCH(VLOOKUP($A30,Сотрудники[],3,0),График[#Headers],0))-IF(VLOOKUP(U30,РД[],2,0)*INDEX(График[],MATCH(VLOOKUP(U$15,Дни[],5,0),График[ДН],0),MATCH(VLOOKUP($A30,Сотрудники[],3,0),График[#Headers],0))&gt;1,VLOOKUP(U$15,Дни[],8,0),0)</f>
        <v>7.2</v>
      </c>
      <c r="V31" s="44">
        <f>VLOOKUP(V30,РД[],2,0)*INDEX(График[],MATCH(VLOOKUP(V$15,Дни[],5,0),График[ДН],0),MATCH(VLOOKUP($A30,Сотрудники[],3,0),График[#Headers],0))-IF(VLOOKUP(V30,РД[],2,0)*INDEX(График[],MATCH(VLOOKUP(V$15,Дни[],5,0),График[ДН],0),MATCH(VLOOKUP($A30,Сотрудники[],3,0),График[#Headers],0))&gt;1,VLOOKUP(V$15,Дни[],8,0),0)</f>
        <v>7.2</v>
      </c>
      <c r="W31" s="44">
        <f>VLOOKUP(W30,РД[],2,0)*INDEX(График[],MATCH(VLOOKUP(W$15,Дни[],5,0),График[ДН],0),MATCH(VLOOKUP($A30,Сотрудники[],3,0),График[#Headers],0))-IF(VLOOKUP(W30,РД[],2,0)*INDEX(График[],MATCH(VLOOKUP(W$15,Дни[],5,0),График[ДН],0),MATCH(VLOOKUP($A30,Сотрудники[],3,0),График[#Headers],0))&gt;1,VLOOKUP(W$15,Дни[],8,0),0)</f>
        <v>0</v>
      </c>
      <c r="X31" s="44">
        <f>VLOOKUP(X30,РД[],2,0)*INDEX(График[],MATCH(VLOOKUP(X$15,Дни[],5,0),График[ДН],0),MATCH(VLOOKUP($A30,Сотрудники[],3,0),График[#Headers],0))-IF(VLOOKUP(X30,РД[],2,0)*INDEX(График[],MATCH(VLOOKUP(X$15,Дни[],5,0),График[ДН],0),MATCH(VLOOKUP($A30,Сотрудники[],3,0),График[#Headers],0))&gt;1,VLOOKUP(X$15,Дни[],8,0),0)</f>
        <v>0</v>
      </c>
      <c r="Y31" s="44">
        <f>VLOOKUP(Y30,РД[],2,0)*INDEX(График[],MATCH(VLOOKUP(Y$15,Дни[],5,0),График[ДН],0),MATCH(VLOOKUP($A30,Сотрудники[],3,0),График[#Headers],0))-IF(VLOOKUP(Y30,РД[],2,0)*INDEX(График[],MATCH(VLOOKUP(Y$15,Дни[],5,0),График[ДН],0),MATCH(VLOOKUP($A30,Сотрудники[],3,0),График[#Headers],0))&gt;1,VLOOKUP(Y$15,Дни[],8,0),0)</f>
        <v>7.2</v>
      </c>
      <c r="Z31" s="44">
        <f>VLOOKUP(Z30,РД[],2,0)*INDEX(График[],MATCH(VLOOKUP(Z$15,Дни[],5,0),График[ДН],0),MATCH(VLOOKUP($A30,Сотрудники[],3,0),График[#Headers],0))-IF(VLOOKUP(Z30,РД[],2,0)*INDEX(График[],MATCH(VLOOKUP(Z$15,Дни[],5,0),График[ДН],0),MATCH(VLOOKUP($A30,Сотрудники[],3,0),График[#Headers],0))&gt;1,VLOOKUP(Z$15,Дни[],8,0),0)</f>
        <v>7.2</v>
      </c>
      <c r="AA31" s="44">
        <f>VLOOKUP(AA30,РД[],2,0)*INDEX(График[],MATCH(VLOOKUP(AA$15,Дни[],5,0),График[ДН],0),MATCH(VLOOKUP($A30,Сотрудники[],3,0),График[#Headers],0))-IF(VLOOKUP(AA30,РД[],2,0)*INDEX(График[],MATCH(VLOOKUP(AA$15,Дни[],5,0),График[ДН],0),MATCH(VLOOKUP($A30,Сотрудники[],3,0),График[#Headers],0))&gt;1,VLOOKUP(AA$15,Дни[],8,0),0)</f>
        <v>7.2</v>
      </c>
      <c r="AB31" s="44">
        <f>VLOOKUP(AB30,РД[],2,0)*INDEX(График[],MATCH(VLOOKUP(AB$15,Дни[],5,0),График[ДН],0),MATCH(VLOOKUP($A30,Сотрудники[],3,0),График[#Headers],0))-IF(VLOOKUP(AB30,РД[],2,0)*INDEX(График[],MATCH(VLOOKUP(AB$15,Дни[],5,0),График[ДН],0),MATCH(VLOOKUP($A30,Сотрудники[],3,0),График[#Headers],0))&gt;1,VLOOKUP(AB$15,Дни[],8,0),0)</f>
        <v>7.2</v>
      </c>
      <c r="AC31" s="44">
        <f>VLOOKUP(AC30,РД[],2,0)*INDEX(График[],MATCH(VLOOKUP(AC$15,Дни[],5,0),График[ДН],0),MATCH(VLOOKUP($A30,Сотрудники[],3,0),График[#Headers],0))-IF(VLOOKUP(AC30,РД[],2,0)*INDEX(График[],MATCH(VLOOKUP(AC$15,Дни[],5,0),График[ДН],0),MATCH(VLOOKUP($A30,Сотрудники[],3,0),График[#Headers],0))&gt;1,VLOOKUP(AC$15,Дни[],8,0),0)</f>
        <v>7.2</v>
      </c>
      <c r="AD31" s="44">
        <f>VLOOKUP(AD30,РД[],2,0)*INDEX(График[],MATCH(VLOOKUP(AD$15,Дни[],5,0),График[ДН],0),MATCH(VLOOKUP($A30,Сотрудники[],3,0),График[#Headers],0))-IF(VLOOKUP(AD30,РД[],2,0)*INDEX(График[],MATCH(VLOOKUP(AD$15,Дни[],5,0),График[ДН],0),MATCH(VLOOKUP($A30,Сотрудники[],3,0),График[#Headers],0))&gt;1,VLOOKUP(AD$15,Дни[],8,0),0)</f>
        <v>0</v>
      </c>
      <c r="AE31" s="44">
        <f>VLOOKUP(AE30,РД[],2,0)*INDEX(График[],MATCH(VLOOKUP(AE$15,Дни[],5,0),График[ДН],0),MATCH(VLOOKUP($A30,Сотрудники[],3,0),График[#Headers],0))-IF(VLOOKUP(AE30,РД[],2,0)*INDEX(График[],MATCH(VLOOKUP(AE$15,Дни[],5,0),График[ДН],0),MATCH(VLOOKUP($A30,Сотрудники[],3,0),График[#Headers],0))&gt;1,VLOOKUP(AE$15,Дни[],8,0),0)</f>
        <v>0</v>
      </c>
      <c r="AF31" s="44">
        <f>VLOOKUP(AF30,РД[],2,0)*INDEX(График[],MATCH(VLOOKUP(AF$15,Дни[],5,0),График[ДН],0),MATCH(VLOOKUP($A30,Сотрудники[],3,0),График[#Headers],0))-IF(VLOOKUP(AF30,РД[],2,0)*INDEX(График[],MATCH(VLOOKUP(AF$15,Дни[],5,0),График[ДН],0),MATCH(VLOOKUP($A30,Сотрудники[],3,0),График[#Headers],0))&gt;1,VLOOKUP(AF$15,Дни[],8,0),0)</f>
        <v>7.2</v>
      </c>
      <c r="AG31" s="44">
        <f>VLOOKUP(AG30,РД[],2,0)*INDEX(График[],MATCH(VLOOKUP(AG$15,Дни[],5,0),График[ДН],0),MATCH(VLOOKUP($A30,Сотрудники[],3,0),График[#Headers],0))-IF(VLOOKUP(AG30,РД[],2,0)*INDEX(График[],MATCH(VLOOKUP(AG$15,Дни[],5,0),График[ДН],0),MATCH(VLOOKUP($A30,Сотрудники[],3,0),График[#Headers],0))&gt;1,VLOOKUP(AG$15,Дни[],8,0),0)</f>
        <v>7.2</v>
      </c>
      <c r="AH31" s="44">
        <f>VLOOKUP(AH30,РД[],2,0)*INDEX(График[],MATCH(VLOOKUP(AH$15,Дни[],5,0),График[ДН],0),MATCH(VLOOKUP($A30,Сотрудники[],3,0),График[#Headers],0))-IF(VLOOKUP(AH30,РД[],2,0)*INDEX(График[],MATCH(VLOOKUP(AH$15,Дни[],5,0),График[ДН],0),MATCH(VLOOKUP($A30,Сотрудники[],3,0),График[#Headers],0))&gt;1,VLOOKUP(AH$15,Дни[],8,0),0)</f>
        <v>7.2</v>
      </c>
      <c r="AI31" s="44">
        <f>VLOOKUP(AI30,РД[],2,0)*INDEX(График[],MATCH(VLOOKUP(AI$15,Дни[],5,0),График[ДН],0),MATCH(VLOOKUP($A30,Сотрудники[],3,0),График[#Headers],0))-IF(VLOOKUP(AI30,РД[],2,0)*INDEX(График[],MATCH(VLOOKUP(AI$15,Дни[],5,0),График[ДН],0),MATCH(VLOOKUP($A30,Сотрудники[],3,0),График[#Headers],0))&gt;1,VLOOKUP(AI$15,Дни[],8,0),0)</f>
        <v>7.2</v>
      </c>
      <c r="AJ31" s="45">
        <f t="shared" ref="AJ31" si="33">SUM(T31:AI31)+S31</f>
        <v>165.60000000000002</v>
      </c>
    </row>
    <row r="32" spans="1:36" ht="24" customHeight="1" x14ac:dyDescent="0.2">
      <c r="A32" s="46" t="s">
        <v>45</v>
      </c>
      <c r="B32" s="48">
        <v>36</v>
      </c>
      <c r="C32" s="50" t="s">
        <v>126</v>
      </c>
      <c r="D32" s="9" t="str">
        <f>IF(INDEX(График[],MATCH(VLOOKUP(D$15,Дни[],5,0),График[ДН],0),MATCH(VLOOKUP($A32,Сотрудники[],3,0),График[#Headers],0))&gt;0,VLOOKUP(D$15,Дни[],6,0),"В")</f>
        <v>Я</v>
      </c>
      <c r="E32" s="9" t="str">
        <f>IF(INDEX(График[],MATCH(VLOOKUP(E$15,Дни[],5,0),График[ДН],0),MATCH(VLOOKUP($A32,Сотрудники[],3,0),График[#Headers],0))&gt;0,VLOOKUP(E$15,Дни[],6,0),"В")</f>
        <v>Я</v>
      </c>
      <c r="F32" s="9" t="str">
        <f>IF(INDEX(График[],MATCH(VLOOKUP(F$15,Дни[],5,0),График[ДН],0),MATCH(VLOOKUP($A32,Сотрудники[],3,0),График[#Headers],0))&gt;0,VLOOKUP(F$15,Дни[],6,0),"В")</f>
        <v>Я</v>
      </c>
      <c r="G32" s="9" t="str">
        <f>IF(INDEX(График[],MATCH(VLOOKUP(G$15,Дни[],5,0),График[ДН],0),MATCH(VLOOKUP($A32,Сотрудники[],3,0),График[#Headers],0))&gt;0,VLOOKUP(G$15,Дни[],6,0),"В")</f>
        <v>Я</v>
      </c>
      <c r="H32" s="9" t="str">
        <f>IF(INDEX(График[],MATCH(VLOOKUP(H$15,Дни[],5,0),График[ДН],0),MATCH(VLOOKUP($A32,Сотрудники[],3,0),График[#Headers],0))&gt;0,VLOOKUP(H$15,Дни[],6,0),"В")</f>
        <v>В</v>
      </c>
      <c r="I32" s="9" t="str">
        <f>IF(INDEX(График[],MATCH(VLOOKUP(I$15,Дни[],5,0),График[ДН],0),MATCH(VLOOKUP($A32,Сотрудники[],3,0),График[#Headers],0))&gt;0,VLOOKUP(I$15,Дни[],6,0),"В")</f>
        <v>В</v>
      </c>
      <c r="J32" s="9" t="str">
        <f>IF(INDEX(График[],MATCH(VLOOKUP(J$15,Дни[],5,0),График[ДН],0),MATCH(VLOOKUP($A32,Сотрудники[],3,0),График[#Headers],0))&gt;0,VLOOKUP(J$15,Дни[],6,0),"В")</f>
        <v>Я</v>
      </c>
      <c r="K32" s="9" t="str">
        <f>IF(INDEX(График[],MATCH(VLOOKUP(K$15,Дни[],5,0),График[ДН],0),MATCH(VLOOKUP($A32,Сотрудники[],3,0),График[#Headers],0))&gt;0,VLOOKUP(K$15,Дни[],6,0),"В")</f>
        <v>Я</v>
      </c>
      <c r="L32" s="9" t="str">
        <f>IF(INDEX(График[],MATCH(VLOOKUP(L$15,Дни[],5,0),График[ДН],0),MATCH(VLOOKUP($A32,Сотрудники[],3,0),График[#Headers],0))&gt;0,VLOOKUP(L$15,Дни[],6,0),"В")</f>
        <v>Я</v>
      </c>
      <c r="M32" s="9" t="str">
        <f>IF(INDEX(График[],MATCH(VLOOKUP(M$15,Дни[],5,0),График[ДН],0),MATCH(VLOOKUP($A32,Сотрудники[],3,0),График[#Headers],0))&gt;0,VLOOKUP(M$15,Дни[],6,0),"В")</f>
        <v>Я</v>
      </c>
      <c r="N32" s="9" t="str">
        <f>IF(INDEX(График[],MATCH(VLOOKUP(N$15,Дни[],5,0),График[ДН],0),MATCH(VLOOKUP($A32,Сотрудники[],3,0),График[#Headers],0))&gt;0,VLOOKUP(N$15,Дни[],6,0),"В")</f>
        <v>Я</v>
      </c>
      <c r="O32" s="9" t="str">
        <f>IF(INDEX(График[],MATCH(VLOOKUP(O$15,Дни[],5,0),График[ДН],0),MATCH(VLOOKUP($A32,Сотрудники[],3,0),График[#Headers],0))&gt;0,VLOOKUP(O$15,Дни[],6,0),"В")</f>
        <v>В</v>
      </c>
      <c r="P32" s="9" t="str">
        <f>IF(INDEX(График[],MATCH(VLOOKUP(P$15,Дни[],5,0),График[ДН],0),MATCH(VLOOKUP($A32,Сотрудники[],3,0),График[#Headers],0))&gt;0,VLOOKUP(P$15,Дни[],6,0),"В")</f>
        <v>В</v>
      </c>
      <c r="Q32" s="9" t="str">
        <f>IF(INDEX(График[],MATCH(VLOOKUP(Q$15,Дни[],5,0),График[ДН],0),MATCH(VLOOKUP($A32,Сотрудники[],3,0),График[#Headers],0))&gt;0,VLOOKUP(Q$15,Дни[],6,0),"В")</f>
        <v>Я</v>
      </c>
      <c r="R32" s="9" t="str">
        <f>IF(INDEX(График[],MATCH(VLOOKUP(R$15,Дни[],5,0),График[ДН],0),MATCH(VLOOKUP($A32,Сотрудники[],3,0),График[#Headers],0))&gt;0,VLOOKUP(R$15,Дни[],6,0),"В")</f>
        <v>Я</v>
      </c>
      <c r="S32" s="14">
        <f t="shared" ref="S32" si="34">COUNTIF(D32:R32,"Я")+COUNTIF(D32:R32,"РП")+COUNTIF(D32:R32,"ПН")+COUNTIF(D32:R32,"ОН")</f>
        <v>11</v>
      </c>
      <c r="T32" s="44" t="str">
        <f>IF(INDEX(График[],MATCH(VLOOKUP(T$15,Дни[],5,0),График[ДН],0),MATCH(VLOOKUP($A32,Сотрудники[],3,0),График[#Headers],0))&gt;0,VLOOKUP(T$15,Дни[],6,0),"В")</f>
        <v>Я</v>
      </c>
      <c r="U32" s="44" t="str">
        <f>IF(INDEX(График[],MATCH(VLOOKUP(U$15,Дни[],5,0),График[ДН],0),MATCH(VLOOKUP($A32,Сотрудники[],3,0),График[#Headers],0))&gt;0,VLOOKUP(U$15,Дни[],6,0),"В")</f>
        <v>Я</v>
      </c>
      <c r="V32" s="44" t="str">
        <f>IF(INDEX(График[],MATCH(VLOOKUP(V$15,Дни[],5,0),График[ДН],0),MATCH(VLOOKUP($A32,Сотрудники[],3,0),График[#Headers],0))&gt;0,VLOOKUP(V$15,Дни[],6,0),"В")</f>
        <v>Я</v>
      </c>
      <c r="W32" s="44" t="str">
        <f>IF(INDEX(График[],MATCH(VLOOKUP(W$15,Дни[],5,0),График[ДН],0),MATCH(VLOOKUP($A32,Сотрудники[],3,0),График[#Headers],0))&gt;0,VLOOKUP(W$15,Дни[],6,0),"В")</f>
        <v>В</v>
      </c>
      <c r="X32" s="44" t="str">
        <f>IF(INDEX(График[],MATCH(VLOOKUP(X$15,Дни[],5,0),График[ДН],0),MATCH(VLOOKUP($A32,Сотрудники[],3,0),График[#Headers],0))&gt;0,VLOOKUP(X$15,Дни[],6,0),"В")</f>
        <v>В</v>
      </c>
      <c r="Y32" s="44" t="str">
        <f>IF(INDEX(График[],MATCH(VLOOKUP(Y$15,Дни[],5,0),График[ДН],0),MATCH(VLOOKUP($A32,Сотрудники[],3,0),График[#Headers],0))&gt;0,VLOOKUP(Y$15,Дни[],6,0),"В")</f>
        <v>Я</v>
      </c>
      <c r="Z32" s="44" t="str">
        <f>IF(INDEX(График[],MATCH(VLOOKUP(Z$15,Дни[],5,0),График[ДН],0),MATCH(VLOOKUP($A32,Сотрудники[],3,0),График[#Headers],0))&gt;0,VLOOKUP(Z$15,Дни[],6,0),"В")</f>
        <v>Я</v>
      </c>
      <c r="AA32" s="44" t="str">
        <f>IF(INDEX(График[],MATCH(VLOOKUP(AA$15,Дни[],5,0),График[ДН],0),MATCH(VLOOKUP($A32,Сотрудники[],3,0),График[#Headers],0))&gt;0,VLOOKUP(AA$15,Дни[],6,0),"В")</f>
        <v>Я</v>
      </c>
      <c r="AB32" s="44" t="str">
        <f>IF(INDEX(График[],MATCH(VLOOKUP(AB$15,Дни[],5,0),График[ДН],0),MATCH(VLOOKUP($A32,Сотрудники[],3,0),График[#Headers],0))&gt;0,VLOOKUP(AB$15,Дни[],6,0),"В")</f>
        <v>Я</v>
      </c>
      <c r="AC32" s="44" t="str">
        <f>IF(INDEX(График[],MATCH(VLOOKUP(AC$15,Дни[],5,0),График[ДН],0),MATCH(VLOOKUP($A32,Сотрудники[],3,0),График[#Headers],0))&gt;0,VLOOKUP(AC$15,Дни[],6,0),"В")</f>
        <v>Я</v>
      </c>
      <c r="AD32" s="44" t="str">
        <f>IF(INDEX(График[],MATCH(VLOOKUP(AD$15,Дни[],5,0),График[ДН],0),MATCH(VLOOKUP($A32,Сотрудники[],3,0),График[#Headers],0))&gt;0,VLOOKUP(AD$15,Дни[],6,0),"В")</f>
        <v>В</v>
      </c>
      <c r="AE32" s="44" t="str">
        <f>IF(INDEX(График[],MATCH(VLOOKUP(AE$15,Дни[],5,0),График[ДН],0),MATCH(VLOOKUP($A32,Сотрудники[],3,0),График[#Headers],0))&gt;0,VLOOKUP(AE$15,Дни[],6,0),"В")</f>
        <v>В</v>
      </c>
      <c r="AF32" s="44" t="str">
        <f>IF(INDEX(График[],MATCH(VLOOKUP(AF$15,Дни[],5,0),График[ДН],0),MATCH(VLOOKUP($A32,Сотрудники[],3,0),График[#Headers],0))&gt;0,VLOOKUP(AF$15,Дни[],6,0),"В")</f>
        <v>Я</v>
      </c>
      <c r="AG32" s="44" t="str">
        <f>IF(INDEX(График[],MATCH(VLOOKUP(AG$15,Дни[],5,0),График[ДН],0),MATCH(VLOOKUP($A32,Сотрудники[],3,0),График[#Headers],0))&gt;0,VLOOKUP(AG$15,Дни[],6,0),"В")</f>
        <v>Я</v>
      </c>
      <c r="AH32" s="44" t="str">
        <f>IF(INDEX(График[],MATCH(VLOOKUP(AH$15,Дни[],5,0),График[ДН],0),MATCH(VLOOKUP($A32,Сотрудники[],3,0),График[#Headers],0))&gt;0,VLOOKUP(AH$15,Дни[],6,0),"В")</f>
        <v>Я</v>
      </c>
      <c r="AI32" s="44" t="str">
        <f>IF(INDEX(График[],MATCH(VLOOKUP(AI$15,Дни[],5,0),График[ДН],0),MATCH(VLOOKUP($A32,Сотрудники[],3,0),График[#Headers],0))&gt;0,VLOOKUP(AI$15,Дни[],6,0),"В")</f>
        <v>Я</v>
      </c>
      <c r="AJ32" s="45">
        <f t="shared" ref="AJ32" si="35">COUNTIF(T32:AI32,"Я")+COUNTIF(T32:AI32,"РП")+COUNTIF(T32:AI32,"ПН")+S32</f>
        <v>23</v>
      </c>
    </row>
    <row r="33" spans="1:36" ht="24" customHeight="1" x14ac:dyDescent="0.2">
      <c r="A33" s="47"/>
      <c r="B33" s="49"/>
      <c r="C33" s="51"/>
      <c r="D33" s="9">
        <f>VLOOKUP(D32,РД[],2,0)*INDEX(График[],MATCH(VLOOKUP(D$15,Дни[],5,0),График[ДН],0),MATCH(VLOOKUP($A32,Сотрудники[],3,0),График[#Headers],0))-IF(VLOOKUP(D32,РД[],2,0)*INDEX(График[],MATCH(VLOOKUP(D$15,Дни[],5,0),График[ДН],0),MATCH(VLOOKUP($A32,Сотрудники[],3,0),График[#Headers],0))&gt;1,VLOOKUP(D$15,Дни[],8,0),0)</f>
        <v>7.2</v>
      </c>
      <c r="E33" s="9">
        <f>VLOOKUP(E32,РД[],2,0)*INDEX(График[],MATCH(VLOOKUP(E$15,Дни[],5,0),График[ДН],0),MATCH(VLOOKUP($A32,Сотрудники[],3,0),График[#Headers],0))-IF(VLOOKUP(E32,РД[],2,0)*INDEX(График[],MATCH(VLOOKUP(E$15,Дни[],5,0),График[ДН],0),MATCH(VLOOKUP($A32,Сотрудники[],3,0),График[#Headers],0))&gt;1,VLOOKUP(E$15,Дни[],8,0),0)</f>
        <v>7.2</v>
      </c>
      <c r="F33" s="9">
        <f>VLOOKUP(F32,РД[],2,0)*INDEX(График[],MATCH(VLOOKUP(F$15,Дни[],5,0),График[ДН],0),MATCH(VLOOKUP($A32,Сотрудники[],3,0),График[#Headers],0))-IF(VLOOKUP(F32,РД[],2,0)*INDEX(График[],MATCH(VLOOKUP(F$15,Дни[],5,0),График[ДН],0),MATCH(VLOOKUP($A32,Сотрудники[],3,0),График[#Headers],0))&gt;1,VLOOKUP(F$15,Дни[],8,0),0)</f>
        <v>7.2</v>
      </c>
      <c r="G33" s="9">
        <f>VLOOKUP(G32,РД[],2,0)*INDEX(График[],MATCH(VLOOKUP(G$15,Дни[],5,0),График[ДН],0),MATCH(VLOOKUP($A32,Сотрудники[],3,0),График[#Headers],0))-IF(VLOOKUP(G32,РД[],2,0)*INDEX(График[],MATCH(VLOOKUP(G$15,Дни[],5,0),График[ДН],0),MATCH(VLOOKUP($A32,Сотрудники[],3,0),График[#Headers],0))&gt;1,VLOOKUP(G$15,Дни[],8,0),0)</f>
        <v>7.2</v>
      </c>
      <c r="H33" s="9">
        <f>VLOOKUP(H32,РД[],2,0)*INDEX(График[],MATCH(VLOOKUP(H$15,Дни[],5,0),График[ДН],0),MATCH(VLOOKUP($A32,Сотрудники[],3,0),График[#Headers],0))-IF(VLOOKUP(H32,РД[],2,0)*INDEX(График[],MATCH(VLOOKUP(H$15,Дни[],5,0),График[ДН],0),MATCH(VLOOKUP($A32,Сотрудники[],3,0),График[#Headers],0))&gt;1,VLOOKUP(H$15,Дни[],8,0),0)</f>
        <v>0</v>
      </c>
      <c r="I33" s="9">
        <f>VLOOKUP(I32,РД[],2,0)*INDEX(График[],MATCH(VLOOKUP(I$15,Дни[],5,0),График[ДН],0),MATCH(VLOOKUP($A32,Сотрудники[],3,0),График[#Headers],0))-IF(VLOOKUP(I32,РД[],2,0)*INDEX(График[],MATCH(VLOOKUP(I$15,Дни[],5,0),График[ДН],0),MATCH(VLOOKUP($A32,Сотрудники[],3,0),График[#Headers],0))&gt;1,VLOOKUP(I$15,Дни[],8,0),0)</f>
        <v>0</v>
      </c>
      <c r="J33" s="9">
        <f>VLOOKUP(J32,РД[],2,0)*INDEX(График[],MATCH(VLOOKUP(J$15,Дни[],5,0),График[ДН],0),MATCH(VLOOKUP($A32,Сотрудники[],3,0),График[#Headers],0))-IF(VLOOKUP(J32,РД[],2,0)*INDEX(График[],MATCH(VLOOKUP(J$15,Дни[],5,0),График[ДН],0),MATCH(VLOOKUP($A32,Сотрудники[],3,0),График[#Headers],0))&gt;1,VLOOKUP(J$15,Дни[],8,0),0)</f>
        <v>7.2</v>
      </c>
      <c r="K33" s="9">
        <f>VLOOKUP(K32,РД[],2,0)*INDEX(График[],MATCH(VLOOKUP(K$15,Дни[],5,0),График[ДН],0),MATCH(VLOOKUP($A32,Сотрудники[],3,0),График[#Headers],0))-IF(VLOOKUP(K32,РД[],2,0)*INDEX(График[],MATCH(VLOOKUP(K$15,Дни[],5,0),График[ДН],0),MATCH(VLOOKUP($A32,Сотрудники[],3,0),График[#Headers],0))&gt;1,VLOOKUP(K$15,Дни[],8,0),0)</f>
        <v>7.2</v>
      </c>
      <c r="L33" s="9">
        <f>VLOOKUP(L32,РД[],2,0)*INDEX(График[],MATCH(VLOOKUP(L$15,Дни[],5,0),График[ДН],0),MATCH(VLOOKUP($A32,Сотрудники[],3,0),График[#Headers],0))-IF(VLOOKUP(L32,РД[],2,0)*INDEX(График[],MATCH(VLOOKUP(L$15,Дни[],5,0),График[ДН],0),MATCH(VLOOKUP($A32,Сотрудники[],3,0),График[#Headers],0))&gt;1,VLOOKUP(L$15,Дни[],8,0),0)</f>
        <v>7.2</v>
      </c>
      <c r="M33" s="9">
        <f>VLOOKUP(M32,РД[],2,0)*INDEX(График[],MATCH(VLOOKUP(M$15,Дни[],5,0),График[ДН],0),MATCH(VLOOKUP($A32,Сотрудники[],3,0),График[#Headers],0))-IF(VLOOKUP(M32,РД[],2,0)*INDEX(График[],MATCH(VLOOKUP(M$15,Дни[],5,0),График[ДН],0),MATCH(VLOOKUP($A32,Сотрудники[],3,0),График[#Headers],0))&gt;1,VLOOKUP(M$15,Дни[],8,0),0)</f>
        <v>7.2</v>
      </c>
      <c r="N33" s="9">
        <f>VLOOKUP(N32,РД[],2,0)*INDEX(График[],MATCH(VLOOKUP(N$15,Дни[],5,0),График[ДН],0),MATCH(VLOOKUP($A32,Сотрудники[],3,0),График[#Headers],0))-IF(VLOOKUP(N32,РД[],2,0)*INDEX(График[],MATCH(VLOOKUP(N$15,Дни[],5,0),График[ДН],0),MATCH(VLOOKUP($A32,Сотрудники[],3,0),График[#Headers],0))&gt;1,VLOOKUP(N$15,Дни[],8,0),0)</f>
        <v>7.2</v>
      </c>
      <c r="O33" s="9">
        <f>VLOOKUP(O32,РД[],2,0)*INDEX(График[],MATCH(VLOOKUP(O$15,Дни[],5,0),График[ДН],0),MATCH(VLOOKUP($A32,Сотрудники[],3,0),График[#Headers],0))-IF(VLOOKUP(O32,РД[],2,0)*INDEX(График[],MATCH(VLOOKUP(O$15,Дни[],5,0),График[ДН],0),MATCH(VLOOKUP($A32,Сотрудники[],3,0),График[#Headers],0))&gt;1,VLOOKUP(O$15,Дни[],8,0),0)</f>
        <v>0</v>
      </c>
      <c r="P33" s="9">
        <f>VLOOKUP(P32,РД[],2,0)*INDEX(График[],MATCH(VLOOKUP(P$15,Дни[],5,0),График[ДН],0),MATCH(VLOOKUP($A32,Сотрудники[],3,0),График[#Headers],0))-IF(VLOOKUP(P32,РД[],2,0)*INDEX(График[],MATCH(VLOOKUP(P$15,Дни[],5,0),График[ДН],0),MATCH(VLOOKUP($A32,Сотрудники[],3,0),График[#Headers],0))&gt;1,VLOOKUP(P$15,Дни[],8,0),0)</f>
        <v>0</v>
      </c>
      <c r="Q33" s="9">
        <f>VLOOKUP(Q32,РД[],2,0)*INDEX(График[],MATCH(VLOOKUP(Q$15,Дни[],5,0),График[ДН],0),MATCH(VLOOKUP($A32,Сотрудники[],3,0),График[#Headers],0))-IF(VLOOKUP(Q32,РД[],2,0)*INDEX(График[],MATCH(VLOOKUP(Q$15,Дни[],5,0),График[ДН],0),MATCH(VLOOKUP($A32,Сотрудники[],3,0),График[#Headers],0))&gt;1,VLOOKUP(Q$15,Дни[],8,0),0)</f>
        <v>7.2</v>
      </c>
      <c r="R33" s="9">
        <f>VLOOKUP(R32,РД[],2,0)*INDEX(График[],MATCH(VLOOKUP(R$15,Дни[],5,0),График[ДН],0),MATCH(VLOOKUP($A32,Сотрудники[],3,0),График[#Headers],0))-IF(VLOOKUP(R32,РД[],2,0)*INDEX(График[],MATCH(VLOOKUP(R$15,Дни[],5,0),График[ДН],0),MATCH(VLOOKUP($A32,Сотрудники[],3,0),График[#Headers],0))&gt;1,VLOOKUP(R$15,Дни[],8,0),0)</f>
        <v>7.2</v>
      </c>
      <c r="S33" s="14">
        <f t="shared" ref="S33" si="36">SUM(D33:R33)</f>
        <v>79.200000000000017</v>
      </c>
      <c r="T33" s="44">
        <f>VLOOKUP(T32,РД[],2,0)*INDEX(График[],MATCH(VLOOKUP(T$15,Дни[],5,0),График[ДН],0),MATCH(VLOOKUP($A32,Сотрудники[],3,0),График[#Headers],0))-IF(VLOOKUP(T32,РД[],2,0)*INDEX(График[],MATCH(VLOOKUP(T$15,Дни[],5,0),График[ДН],0),MATCH(VLOOKUP($A32,Сотрудники[],3,0),График[#Headers],0))&gt;1,VLOOKUP(T$15,Дни[],8,0),0)</f>
        <v>7.2</v>
      </c>
      <c r="U33" s="44">
        <f>VLOOKUP(U32,РД[],2,0)*INDEX(График[],MATCH(VLOOKUP(U$15,Дни[],5,0),График[ДН],0),MATCH(VLOOKUP($A32,Сотрудники[],3,0),График[#Headers],0))-IF(VLOOKUP(U32,РД[],2,0)*INDEX(График[],MATCH(VLOOKUP(U$15,Дни[],5,0),График[ДН],0),MATCH(VLOOKUP($A32,Сотрудники[],3,0),График[#Headers],0))&gt;1,VLOOKUP(U$15,Дни[],8,0),0)</f>
        <v>7.2</v>
      </c>
      <c r="V33" s="44">
        <f>VLOOKUP(V32,РД[],2,0)*INDEX(График[],MATCH(VLOOKUP(V$15,Дни[],5,0),График[ДН],0),MATCH(VLOOKUP($A32,Сотрудники[],3,0),График[#Headers],0))-IF(VLOOKUP(V32,РД[],2,0)*INDEX(График[],MATCH(VLOOKUP(V$15,Дни[],5,0),График[ДН],0),MATCH(VLOOKUP($A32,Сотрудники[],3,0),График[#Headers],0))&gt;1,VLOOKUP(V$15,Дни[],8,0),0)</f>
        <v>7.2</v>
      </c>
      <c r="W33" s="44">
        <f>VLOOKUP(W32,РД[],2,0)*INDEX(График[],MATCH(VLOOKUP(W$15,Дни[],5,0),График[ДН],0),MATCH(VLOOKUP($A32,Сотрудники[],3,0),График[#Headers],0))-IF(VLOOKUP(W32,РД[],2,0)*INDEX(График[],MATCH(VLOOKUP(W$15,Дни[],5,0),График[ДН],0),MATCH(VLOOKUP($A32,Сотрудники[],3,0),График[#Headers],0))&gt;1,VLOOKUP(W$15,Дни[],8,0),0)</f>
        <v>0</v>
      </c>
      <c r="X33" s="44">
        <f>VLOOKUP(X32,РД[],2,0)*INDEX(График[],MATCH(VLOOKUP(X$15,Дни[],5,0),График[ДН],0),MATCH(VLOOKUP($A32,Сотрудники[],3,0),График[#Headers],0))-IF(VLOOKUP(X32,РД[],2,0)*INDEX(График[],MATCH(VLOOKUP(X$15,Дни[],5,0),График[ДН],0),MATCH(VLOOKUP($A32,Сотрудники[],3,0),График[#Headers],0))&gt;1,VLOOKUP(X$15,Дни[],8,0),0)</f>
        <v>0</v>
      </c>
      <c r="Y33" s="44">
        <f>VLOOKUP(Y32,РД[],2,0)*INDEX(График[],MATCH(VLOOKUP(Y$15,Дни[],5,0),График[ДН],0),MATCH(VLOOKUP($A32,Сотрудники[],3,0),График[#Headers],0))-IF(VLOOKUP(Y32,РД[],2,0)*INDEX(График[],MATCH(VLOOKUP(Y$15,Дни[],5,0),График[ДН],0),MATCH(VLOOKUP($A32,Сотрудники[],3,0),График[#Headers],0))&gt;1,VLOOKUP(Y$15,Дни[],8,0),0)</f>
        <v>7.2</v>
      </c>
      <c r="Z33" s="44">
        <f>VLOOKUP(Z32,РД[],2,0)*INDEX(График[],MATCH(VLOOKUP(Z$15,Дни[],5,0),График[ДН],0),MATCH(VLOOKUP($A32,Сотрудники[],3,0),График[#Headers],0))-IF(VLOOKUP(Z32,РД[],2,0)*INDEX(График[],MATCH(VLOOKUP(Z$15,Дни[],5,0),График[ДН],0),MATCH(VLOOKUP($A32,Сотрудники[],3,0),График[#Headers],0))&gt;1,VLOOKUP(Z$15,Дни[],8,0),0)</f>
        <v>7.2</v>
      </c>
      <c r="AA33" s="44">
        <f>VLOOKUP(AA32,РД[],2,0)*INDEX(График[],MATCH(VLOOKUP(AA$15,Дни[],5,0),График[ДН],0),MATCH(VLOOKUP($A32,Сотрудники[],3,0),График[#Headers],0))-IF(VLOOKUP(AA32,РД[],2,0)*INDEX(График[],MATCH(VLOOKUP(AA$15,Дни[],5,0),График[ДН],0),MATCH(VLOOKUP($A32,Сотрудники[],3,0),График[#Headers],0))&gt;1,VLOOKUP(AA$15,Дни[],8,0),0)</f>
        <v>7.2</v>
      </c>
      <c r="AB33" s="44">
        <f>VLOOKUP(AB32,РД[],2,0)*INDEX(График[],MATCH(VLOOKUP(AB$15,Дни[],5,0),График[ДН],0),MATCH(VLOOKUP($A32,Сотрудники[],3,0),График[#Headers],0))-IF(VLOOKUP(AB32,РД[],2,0)*INDEX(График[],MATCH(VLOOKUP(AB$15,Дни[],5,0),График[ДН],0),MATCH(VLOOKUP($A32,Сотрудники[],3,0),График[#Headers],0))&gt;1,VLOOKUP(AB$15,Дни[],8,0),0)</f>
        <v>7.2</v>
      </c>
      <c r="AC33" s="44">
        <f>VLOOKUP(AC32,РД[],2,0)*INDEX(График[],MATCH(VLOOKUP(AC$15,Дни[],5,0),График[ДН],0),MATCH(VLOOKUP($A32,Сотрудники[],3,0),График[#Headers],0))-IF(VLOOKUP(AC32,РД[],2,0)*INDEX(График[],MATCH(VLOOKUP(AC$15,Дни[],5,0),График[ДН],0),MATCH(VLOOKUP($A32,Сотрудники[],3,0),График[#Headers],0))&gt;1,VLOOKUP(AC$15,Дни[],8,0),0)</f>
        <v>7.2</v>
      </c>
      <c r="AD33" s="44">
        <f>VLOOKUP(AD32,РД[],2,0)*INDEX(График[],MATCH(VLOOKUP(AD$15,Дни[],5,0),График[ДН],0),MATCH(VLOOKUP($A32,Сотрудники[],3,0),График[#Headers],0))-IF(VLOOKUP(AD32,РД[],2,0)*INDEX(График[],MATCH(VLOOKUP(AD$15,Дни[],5,0),График[ДН],0),MATCH(VLOOKUP($A32,Сотрудники[],3,0),График[#Headers],0))&gt;1,VLOOKUP(AD$15,Дни[],8,0),0)</f>
        <v>0</v>
      </c>
      <c r="AE33" s="44">
        <f>VLOOKUP(AE32,РД[],2,0)*INDEX(График[],MATCH(VLOOKUP(AE$15,Дни[],5,0),График[ДН],0),MATCH(VLOOKUP($A32,Сотрудники[],3,0),График[#Headers],0))-IF(VLOOKUP(AE32,РД[],2,0)*INDEX(График[],MATCH(VLOOKUP(AE$15,Дни[],5,0),График[ДН],0),MATCH(VLOOKUP($A32,Сотрудники[],3,0),График[#Headers],0))&gt;1,VLOOKUP(AE$15,Дни[],8,0),0)</f>
        <v>0</v>
      </c>
      <c r="AF33" s="44">
        <f>VLOOKUP(AF32,РД[],2,0)*INDEX(График[],MATCH(VLOOKUP(AF$15,Дни[],5,0),График[ДН],0),MATCH(VLOOKUP($A32,Сотрудники[],3,0),График[#Headers],0))-IF(VLOOKUP(AF32,РД[],2,0)*INDEX(График[],MATCH(VLOOKUP(AF$15,Дни[],5,0),График[ДН],0),MATCH(VLOOKUP($A32,Сотрудники[],3,0),График[#Headers],0))&gt;1,VLOOKUP(AF$15,Дни[],8,0),0)</f>
        <v>7.2</v>
      </c>
      <c r="AG33" s="44">
        <f>VLOOKUP(AG32,РД[],2,0)*INDEX(График[],MATCH(VLOOKUP(AG$15,Дни[],5,0),График[ДН],0),MATCH(VLOOKUP($A32,Сотрудники[],3,0),График[#Headers],0))-IF(VLOOKUP(AG32,РД[],2,0)*INDEX(График[],MATCH(VLOOKUP(AG$15,Дни[],5,0),График[ДН],0),MATCH(VLOOKUP($A32,Сотрудники[],3,0),График[#Headers],0))&gt;1,VLOOKUP(AG$15,Дни[],8,0),0)</f>
        <v>7.2</v>
      </c>
      <c r="AH33" s="44">
        <f>VLOOKUP(AH32,РД[],2,0)*INDEX(График[],MATCH(VLOOKUP(AH$15,Дни[],5,0),График[ДН],0),MATCH(VLOOKUP($A32,Сотрудники[],3,0),График[#Headers],0))-IF(VLOOKUP(AH32,РД[],2,0)*INDEX(График[],MATCH(VLOOKUP(AH$15,Дни[],5,0),График[ДН],0),MATCH(VLOOKUP($A32,Сотрудники[],3,0),График[#Headers],0))&gt;1,VLOOKUP(AH$15,Дни[],8,0),0)</f>
        <v>7.2</v>
      </c>
      <c r="AI33" s="44">
        <f>VLOOKUP(AI32,РД[],2,0)*INDEX(График[],MATCH(VLOOKUP(AI$15,Дни[],5,0),График[ДН],0),MATCH(VLOOKUP($A32,Сотрудники[],3,0),График[#Headers],0))-IF(VLOOKUP(AI32,РД[],2,0)*INDEX(График[],MATCH(VLOOKUP(AI$15,Дни[],5,0),График[ДН],0),MATCH(VLOOKUP($A32,Сотрудники[],3,0),График[#Headers],0))&gt;1,VLOOKUP(AI$15,Дни[],8,0),0)</f>
        <v>7.2</v>
      </c>
      <c r="AJ33" s="45">
        <f t="shared" ref="AJ33" si="37">SUM(T33:AI33)+S33</f>
        <v>165.60000000000002</v>
      </c>
    </row>
    <row r="34" spans="1:36" ht="18.75" x14ac:dyDescent="0.2">
      <c r="A34" s="46" t="s">
        <v>15</v>
      </c>
      <c r="B34" s="55">
        <v>25</v>
      </c>
      <c r="C34" s="50" t="s">
        <v>51</v>
      </c>
      <c r="D34" s="9" t="str">
        <f>IF(INDEX(График[],MATCH(VLOOKUP(D$15,Дни[],5,0),График[ДН],0),MATCH(VLOOKUP($A34,Сотрудники[],3,0),График[#Headers],0))&gt;0,VLOOKUP(D$15,Дни[],6,0),"В")</f>
        <v>Я</v>
      </c>
      <c r="E34" s="9" t="str">
        <f>IF(INDEX(График[],MATCH(VLOOKUP(E$15,Дни[],5,0),График[ДН],0),MATCH(VLOOKUP($A34,Сотрудники[],3,0),График[#Headers],0))&gt;0,VLOOKUP(E$15,Дни[],6,0),"В")</f>
        <v>Я</v>
      </c>
      <c r="F34" s="9" t="str">
        <f>IF(INDEX(График[],MATCH(VLOOKUP(F$15,Дни[],5,0),График[ДН],0),MATCH(VLOOKUP($A34,Сотрудники[],3,0),График[#Headers],0))&gt;0,VLOOKUP(F$15,Дни[],6,0),"В")</f>
        <v>Я</v>
      </c>
      <c r="G34" s="9" t="str">
        <f>IF(INDEX(График[],MATCH(VLOOKUP(G$15,Дни[],5,0),График[ДН],0),MATCH(VLOOKUP($A34,Сотрудники[],3,0),График[#Headers],0))&gt;0,VLOOKUP(G$15,Дни[],6,0),"В")</f>
        <v>Я</v>
      </c>
      <c r="H34" s="9" t="str">
        <f>IF(INDEX(График[],MATCH(VLOOKUP(H$15,Дни[],5,0),График[ДН],0),MATCH(VLOOKUP($A34,Сотрудники[],3,0),График[#Headers],0))&gt;0,VLOOKUP(H$15,Дни[],6,0),"В")</f>
        <v>В</v>
      </c>
      <c r="I34" s="9" t="str">
        <f>IF(INDEX(График[],MATCH(VLOOKUP(I$15,Дни[],5,0),График[ДН],0),MATCH(VLOOKUP($A34,Сотрудники[],3,0),График[#Headers],0))&gt;0,VLOOKUP(I$15,Дни[],6,0),"В")</f>
        <v>В</v>
      </c>
      <c r="J34" s="9" t="s">
        <v>74</v>
      </c>
      <c r="K34" s="9" t="s">
        <v>74</v>
      </c>
      <c r="L34" s="9" t="s">
        <v>74</v>
      </c>
      <c r="M34" s="9" t="s">
        <v>74</v>
      </c>
      <c r="N34" s="9" t="s">
        <v>74</v>
      </c>
      <c r="O34" s="9" t="s">
        <v>74</v>
      </c>
      <c r="P34" s="9" t="s">
        <v>74</v>
      </c>
      <c r="Q34" s="9" t="s">
        <v>74</v>
      </c>
      <c r="R34" s="9" t="s">
        <v>74</v>
      </c>
      <c r="S34" s="14">
        <f t="shared" ref="S34" si="38">COUNTIF(D34:R34,"Я")+COUNTIF(D34:R34,"РП")+COUNTIF(D34:R34,"ПН")+COUNTIF(D34:R34,"ОН")</f>
        <v>4</v>
      </c>
      <c r="T34" s="44" t="s">
        <v>74</v>
      </c>
      <c r="U34" s="44" t="s">
        <v>74</v>
      </c>
      <c r="V34" s="44" t="s">
        <v>74</v>
      </c>
      <c r="W34" s="44" t="str">
        <f>IF(INDEX(График[],MATCH(VLOOKUP(W$15,Дни[],5,0),График[ДН],0),MATCH(VLOOKUP($A34,Сотрудники[],3,0),График[#Headers],0))&gt;0,VLOOKUP(W$15,Дни[],6,0),"В")</f>
        <v>В</v>
      </c>
      <c r="X34" s="44" t="str">
        <f>IF(INDEX(График[],MATCH(VLOOKUP(X$15,Дни[],5,0),График[ДН],0),MATCH(VLOOKUP($A34,Сотрудники[],3,0),График[#Headers],0))&gt;0,VLOOKUP(X$15,Дни[],6,0),"В")</f>
        <v>В</v>
      </c>
      <c r="Y34" s="44" t="str">
        <f>IF(INDEX(График[],MATCH(VLOOKUP(Y$15,Дни[],5,0),График[ДН],0),MATCH(VLOOKUP($A34,Сотрудники[],3,0),График[#Headers],0))&gt;0,VLOOKUP(Y$15,Дни[],6,0),"В")</f>
        <v>Я</v>
      </c>
      <c r="Z34" s="44" t="str">
        <f>IF(INDEX(График[],MATCH(VLOOKUP(Z$15,Дни[],5,0),График[ДН],0),MATCH(VLOOKUP($A34,Сотрудники[],3,0),График[#Headers],0))&gt;0,VLOOKUP(Z$15,Дни[],6,0),"В")</f>
        <v>Я</v>
      </c>
      <c r="AA34" s="44" t="str">
        <f>IF(INDEX(График[],MATCH(VLOOKUP(AA$15,Дни[],5,0),График[ДН],0),MATCH(VLOOKUP($A34,Сотрудники[],3,0),График[#Headers],0))&gt;0,VLOOKUP(AA$15,Дни[],6,0),"В")</f>
        <v>Я</v>
      </c>
      <c r="AB34" s="44" t="str">
        <f>IF(INDEX(График[],MATCH(VLOOKUP(AB$15,Дни[],5,0),График[ДН],0),MATCH(VLOOKUP($A34,Сотрудники[],3,0),График[#Headers],0))&gt;0,VLOOKUP(AB$15,Дни[],6,0),"В")</f>
        <v>Я</v>
      </c>
      <c r="AC34" s="44" t="str">
        <f>IF(INDEX(График[],MATCH(VLOOKUP(AC$15,Дни[],5,0),График[ДН],0),MATCH(VLOOKUP($A34,Сотрудники[],3,0),График[#Headers],0))&gt;0,VLOOKUP(AC$15,Дни[],6,0),"В")</f>
        <v>Я</v>
      </c>
      <c r="AD34" s="44" t="str">
        <f>IF(INDEX(График[],MATCH(VLOOKUP(AD$15,Дни[],5,0),График[ДН],0),MATCH(VLOOKUP($A34,Сотрудники[],3,0),График[#Headers],0))&gt;0,VLOOKUP(AD$15,Дни[],6,0),"В")</f>
        <v>В</v>
      </c>
      <c r="AE34" s="44" t="str">
        <f>IF(INDEX(График[],MATCH(VLOOKUP(AE$15,Дни[],5,0),График[ДН],0),MATCH(VLOOKUP($A34,Сотрудники[],3,0),График[#Headers],0))&gt;0,VLOOKUP(AE$15,Дни[],6,0),"В")</f>
        <v>В</v>
      </c>
      <c r="AF34" s="44" t="str">
        <f>IF(INDEX(График[],MATCH(VLOOKUP(AF$15,Дни[],5,0),График[ДН],0),MATCH(VLOOKUP($A34,Сотрудники[],3,0),График[#Headers],0))&gt;0,VLOOKUP(AF$15,Дни[],6,0),"В")</f>
        <v>Я</v>
      </c>
      <c r="AG34" s="44" t="str">
        <f>IF(INDEX(График[],MATCH(VLOOKUP(AG$15,Дни[],5,0),График[ДН],0),MATCH(VLOOKUP($A34,Сотрудники[],3,0),График[#Headers],0))&gt;0,VLOOKUP(AG$15,Дни[],6,0),"В")</f>
        <v>Я</v>
      </c>
      <c r="AH34" s="44" t="str">
        <f>IF(INDEX(График[],MATCH(VLOOKUP(AH$15,Дни[],5,0),График[ДН],0),MATCH(VLOOKUP($A34,Сотрудники[],3,0),График[#Headers],0))&gt;0,VLOOKUP(AH$15,Дни[],6,0),"В")</f>
        <v>Я</v>
      </c>
      <c r="AI34" s="44" t="str">
        <f>IF(INDEX(График[],MATCH(VLOOKUP(AI$15,Дни[],5,0),График[ДН],0),MATCH(VLOOKUP($A34,Сотрудники[],3,0),График[#Headers],0))&gt;0,VLOOKUP(AI$15,Дни[],6,0),"В")</f>
        <v>Я</v>
      </c>
      <c r="AJ34" s="45">
        <f t="shared" ref="AJ34" si="39">COUNTIF(T34:AI34,"Я")+COUNTIF(T34:AI34,"РП")+COUNTIF(T34:AI34,"ПН")+S34</f>
        <v>13</v>
      </c>
    </row>
    <row r="35" spans="1:36" ht="18.75" x14ac:dyDescent="0.2">
      <c r="A35" s="47"/>
      <c r="B35" s="56"/>
      <c r="C35" s="51"/>
      <c r="D35" s="9">
        <f>VLOOKUP(D34,РД[],2,0)*INDEX(График[],MATCH(VLOOKUP(D$15,Дни[],5,0),График[ДН],0),MATCH(VLOOKUP($A34,Сотрудники[],3,0),График[#Headers],0))-IF(VLOOKUP(D34,РД[],2,0)*INDEX(График[],MATCH(VLOOKUP(D$15,Дни[],5,0),График[ДН],0),MATCH(VLOOKUP($A34,Сотрудники[],3,0),График[#Headers],0))&gt;1,VLOOKUP(D$15,Дни[],8,0),0)</f>
        <v>8</v>
      </c>
      <c r="E35" s="9">
        <f>VLOOKUP(E34,РД[],2,0)*INDEX(График[],MATCH(VLOOKUP(E$15,Дни[],5,0),График[ДН],0),MATCH(VLOOKUP($A34,Сотрудники[],3,0),График[#Headers],0))-IF(VLOOKUP(E34,РД[],2,0)*INDEX(График[],MATCH(VLOOKUP(E$15,Дни[],5,0),График[ДН],0),MATCH(VLOOKUP($A34,Сотрудники[],3,0),График[#Headers],0))&gt;1,VLOOKUP(E$15,Дни[],8,0),0)</f>
        <v>8</v>
      </c>
      <c r="F35" s="9">
        <f>VLOOKUP(F34,РД[],2,0)*INDEX(График[],MATCH(VLOOKUP(F$15,Дни[],5,0),График[ДН],0),MATCH(VLOOKUP($A34,Сотрудники[],3,0),График[#Headers],0))-IF(VLOOKUP(F34,РД[],2,0)*INDEX(График[],MATCH(VLOOKUP(F$15,Дни[],5,0),График[ДН],0),MATCH(VLOOKUP($A34,Сотрудники[],3,0),График[#Headers],0))&gt;1,VLOOKUP(F$15,Дни[],8,0),0)</f>
        <v>8</v>
      </c>
      <c r="G35" s="9">
        <f>VLOOKUP(G34,РД[],2,0)*INDEX(График[],MATCH(VLOOKUP(G$15,Дни[],5,0),График[ДН],0),MATCH(VLOOKUP($A34,Сотрудники[],3,0),График[#Headers],0))-IF(VLOOKUP(G34,РД[],2,0)*INDEX(График[],MATCH(VLOOKUP(G$15,Дни[],5,0),График[ДН],0),MATCH(VLOOKUP($A34,Сотрудники[],3,0),График[#Headers],0))&gt;1,VLOOKUP(G$15,Дни[],8,0),0)</f>
        <v>8</v>
      </c>
      <c r="H35" s="9">
        <f>VLOOKUP(H34,РД[],2,0)*INDEX(График[],MATCH(VLOOKUP(H$15,Дни[],5,0),График[ДН],0),MATCH(VLOOKUP($A34,Сотрудники[],3,0),График[#Headers],0))-IF(VLOOKUP(H34,РД[],2,0)*INDEX(График[],MATCH(VLOOKUP(H$15,Дни[],5,0),График[ДН],0),MATCH(VLOOKUP($A34,Сотрудники[],3,0),График[#Headers],0))&gt;1,VLOOKUP(H$15,Дни[],8,0),0)</f>
        <v>0</v>
      </c>
      <c r="I35" s="9">
        <f>VLOOKUP(I34,РД[],2,0)*INDEX(График[],MATCH(VLOOKUP(I$15,Дни[],5,0),График[ДН],0),MATCH(VLOOKUP($A34,Сотрудники[],3,0),График[#Headers],0))-IF(VLOOKUP(I34,РД[],2,0)*INDEX(График[],MATCH(VLOOKUP(I$15,Дни[],5,0),График[ДН],0),MATCH(VLOOKUP($A34,Сотрудники[],3,0),График[#Headers],0))&gt;1,VLOOKUP(I$15,Дни[],8,0),0)</f>
        <v>0</v>
      </c>
      <c r="J35" s="9">
        <f>VLOOKUP(J34,РД[],2,0)*INDEX(График[],MATCH(VLOOKUP(J$15,Дни[],5,0),График[ДН],0),MATCH(VLOOKUP($A34,Сотрудники[],3,0),График[#Headers],0))-IF(VLOOKUP(J34,РД[],2,0)*INDEX(График[],MATCH(VLOOKUP(J$15,Дни[],5,0),График[ДН],0),MATCH(VLOOKUP($A34,Сотрудники[],3,0),График[#Headers],0))&gt;1,VLOOKUP(J$15,Дни[],8,0),0)</f>
        <v>0</v>
      </c>
      <c r="K35" s="9">
        <f>VLOOKUP(K34,РД[],2,0)*INDEX(График[],MATCH(VLOOKUP(K$15,Дни[],5,0),График[ДН],0),MATCH(VLOOKUP($A34,Сотрудники[],3,0),График[#Headers],0))-IF(VLOOKUP(K34,РД[],2,0)*INDEX(График[],MATCH(VLOOKUP(K$15,Дни[],5,0),График[ДН],0),MATCH(VLOOKUP($A34,Сотрудники[],3,0),График[#Headers],0))&gt;1,VLOOKUP(K$15,Дни[],8,0),0)</f>
        <v>0</v>
      </c>
      <c r="L35" s="9">
        <f>VLOOKUP(L34,РД[],2,0)*INDEX(График[],MATCH(VLOOKUP(L$15,Дни[],5,0),График[ДН],0),MATCH(VLOOKUP($A34,Сотрудники[],3,0),График[#Headers],0))-IF(VLOOKUP(L34,РД[],2,0)*INDEX(График[],MATCH(VLOOKUP(L$15,Дни[],5,0),График[ДН],0),MATCH(VLOOKUP($A34,Сотрудники[],3,0),График[#Headers],0))&gt;1,VLOOKUP(L$15,Дни[],8,0),0)</f>
        <v>0</v>
      </c>
      <c r="M35" s="9">
        <f>VLOOKUP(M34,РД[],2,0)*INDEX(График[],MATCH(VLOOKUP(M$15,Дни[],5,0),График[ДН],0),MATCH(VLOOKUP($A34,Сотрудники[],3,0),График[#Headers],0))-IF(VLOOKUP(M34,РД[],2,0)*INDEX(График[],MATCH(VLOOKUP(M$15,Дни[],5,0),График[ДН],0),MATCH(VLOOKUP($A34,Сотрудники[],3,0),График[#Headers],0))&gt;1,VLOOKUP(M$15,Дни[],8,0),0)</f>
        <v>0</v>
      </c>
      <c r="N35" s="9">
        <f>VLOOKUP(N34,РД[],2,0)*INDEX(График[],MATCH(VLOOKUP(N$15,Дни[],5,0),График[ДН],0),MATCH(VLOOKUP($A34,Сотрудники[],3,0),График[#Headers],0))-IF(VLOOKUP(N34,РД[],2,0)*INDEX(График[],MATCH(VLOOKUP(N$15,Дни[],5,0),График[ДН],0),MATCH(VLOOKUP($A34,Сотрудники[],3,0),График[#Headers],0))&gt;1,VLOOKUP(N$15,Дни[],8,0),0)</f>
        <v>0</v>
      </c>
      <c r="O35" s="9">
        <f>VLOOKUP(O34,РД[],2,0)*INDEX(График[],MATCH(VLOOKUP(O$15,Дни[],5,0),График[ДН],0),MATCH(VLOOKUP($A34,Сотрудники[],3,0),График[#Headers],0))-IF(VLOOKUP(O34,РД[],2,0)*INDEX(График[],MATCH(VLOOKUP(O$15,Дни[],5,0),График[ДН],0),MATCH(VLOOKUP($A34,Сотрудники[],3,0),График[#Headers],0))&gt;1,VLOOKUP(O$15,Дни[],8,0),0)</f>
        <v>0</v>
      </c>
      <c r="P35" s="9">
        <f>VLOOKUP(P34,РД[],2,0)*INDEX(График[],MATCH(VLOOKUP(P$15,Дни[],5,0),График[ДН],0),MATCH(VLOOKUP($A34,Сотрудники[],3,0),График[#Headers],0))-IF(VLOOKUP(P34,РД[],2,0)*INDEX(График[],MATCH(VLOOKUP(P$15,Дни[],5,0),График[ДН],0),MATCH(VLOOKUP($A34,Сотрудники[],3,0),График[#Headers],0))&gt;1,VLOOKUP(P$15,Дни[],8,0),0)</f>
        <v>0</v>
      </c>
      <c r="Q35" s="9">
        <f>VLOOKUP(Q34,РД[],2,0)*INDEX(График[],MATCH(VLOOKUP(Q$15,Дни[],5,0),График[ДН],0),MATCH(VLOOKUP($A34,Сотрудники[],3,0),График[#Headers],0))-IF(VLOOKUP(Q34,РД[],2,0)*INDEX(График[],MATCH(VLOOKUP(Q$15,Дни[],5,0),График[ДН],0),MATCH(VLOOKUP($A34,Сотрудники[],3,0),График[#Headers],0))&gt;1,VLOOKUP(Q$15,Дни[],8,0),0)</f>
        <v>0</v>
      </c>
      <c r="R35" s="9">
        <f>VLOOKUP(R34,РД[],2,0)*INDEX(График[],MATCH(VLOOKUP(R$15,Дни[],5,0),График[ДН],0),MATCH(VLOOKUP($A34,Сотрудники[],3,0),График[#Headers],0))-IF(VLOOKUP(R34,РД[],2,0)*INDEX(График[],MATCH(VLOOKUP(R$15,Дни[],5,0),График[ДН],0),MATCH(VLOOKUP($A34,Сотрудники[],3,0),График[#Headers],0))&gt;1,VLOOKUP(R$15,Дни[],8,0),0)</f>
        <v>0</v>
      </c>
      <c r="S35" s="14">
        <f t="shared" ref="S35" si="40">SUM(D35:R35)</f>
        <v>32</v>
      </c>
      <c r="T35" s="44">
        <f>VLOOKUP(T34,РД[],2,0)*INDEX(График[],MATCH(VLOOKUP(T$15,Дни[],5,0),График[ДН],0),MATCH(VLOOKUP($A34,Сотрудники[],3,0),График[#Headers],0))-IF(VLOOKUP(T34,РД[],2,0)*INDEX(График[],MATCH(VLOOKUP(T$15,Дни[],5,0),График[ДН],0),MATCH(VLOOKUP($A34,Сотрудники[],3,0),График[#Headers],0))&gt;1,VLOOKUP(T$15,Дни[],8,0),0)</f>
        <v>0</v>
      </c>
      <c r="U35" s="44">
        <f>VLOOKUP(U34,РД[],2,0)*INDEX(График[],MATCH(VLOOKUP(U$15,Дни[],5,0),График[ДН],0),MATCH(VLOOKUP($A34,Сотрудники[],3,0),График[#Headers],0))-IF(VLOOKUP(U34,РД[],2,0)*INDEX(График[],MATCH(VLOOKUP(U$15,Дни[],5,0),График[ДН],0),MATCH(VLOOKUP($A34,Сотрудники[],3,0),График[#Headers],0))&gt;1,VLOOKUP(U$15,Дни[],8,0),0)</f>
        <v>0</v>
      </c>
      <c r="V35" s="44">
        <f>VLOOKUP(V34,РД[],2,0)*INDEX(График[],MATCH(VLOOKUP(V$15,Дни[],5,0),График[ДН],0),MATCH(VLOOKUP($A34,Сотрудники[],3,0),График[#Headers],0))-IF(VLOOKUP(V34,РД[],2,0)*INDEX(График[],MATCH(VLOOKUP(V$15,Дни[],5,0),График[ДН],0),MATCH(VLOOKUP($A34,Сотрудники[],3,0),График[#Headers],0))&gt;1,VLOOKUP(V$15,Дни[],8,0),0)</f>
        <v>0</v>
      </c>
      <c r="W35" s="44">
        <f>VLOOKUP(W34,РД[],2,0)*INDEX(График[],MATCH(VLOOKUP(W$15,Дни[],5,0),График[ДН],0),MATCH(VLOOKUP($A34,Сотрудники[],3,0),График[#Headers],0))-IF(VLOOKUP(W34,РД[],2,0)*INDEX(График[],MATCH(VLOOKUP(W$15,Дни[],5,0),График[ДН],0),MATCH(VLOOKUP($A34,Сотрудники[],3,0),График[#Headers],0))&gt;1,VLOOKUP(W$15,Дни[],8,0),0)</f>
        <v>0</v>
      </c>
      <c r="X35" s="44">
        <f>VLOOKUP(X34,РД[],2,0)*INDEX(График[],MATCH(VLOOKUP(X$15,Дни[],5,0),График[ДН],0),MATCH(VLOOKUP($A34,Сотрудники[],3,0),График[#Headers],0))-IF(VLOOKUP(X34,РД[],2,0)*INDEX(График[],MATCH(VLOOKUP(X$15,Дни[],5,0),График[ДН],0),MATCH(VLOOKUP($A34,Сотрудники[],3,0),График[#Headers],0))&gt;1,VLOOKUP(X$15,Дни[],8,0),0)</f>
        <v>0</v>
      </c>
      <c r="Y35" s="44">
        <f>VLOOKUP(Y34,РД[],2,0)*INDEX(График[],MATCH(VLOOKUP(Y$15,Дни[],5,0),График[ДН],0),MATCH(VLOOKUP($A34,Сотрудники[],3,0),График[#Headers],0))-IF(VLOOKUP(Y34,РД[],2,0)*INDEX(График[],MATCH(VLOOKUP(Y$15,Дни[],5,0),График[ДН],0),MATCH(VLOOKUP($A34,Сотрудники[],3,0),График[#Headers],0))&gt;1,VLOOKUP(Y$15,Дни[],8,0),0)</f>
        <v>8</v>
      </c>
      <c r="Z35" s="44">
        <f>VLOOKUP(Z34,РД[],2,0)*INDEX(График[],MATCH(VLOOKUP(Z$15,Дни[],5,0),График[ДН],0),MATCH(VLOOKUP($A34,Сотрудники[],3,0),График[#Headers],0))-IF(VLOOKUP(Z34,РД[],2,0)*INDEX(График[],MATCH(VLOOKUP(Z$15,Дни[],5,0),График[ДН],0),MATCH(VLOOKUP($A34,Сотрудники[],3,0),График[#Headers],0))&gt;1,VLOOKUP(Z$15,Дни[],8,0),0)</f>
        <v>8</v>
      </c>
      <c r="AA35" s="44">
        <f>VLOOKUP(AA34,РД[],2,0)*INDEX(График[],MATCH(VLOOKUP(AA$15,Дни[],5,0),График[ДН],0),MATCH(VLOOKUP($A34,Сотрудники[],3,0),График[#Headers],0))-IF(VLOOKUP(AA34,РД[],2,0)*INDEX(График[],MATCH(VLOOKUP(AA$15,Дни[],5,0),График[ДН],0),MATCH(VLOOKUP($A34,Сотрудники[],3,0),График[#Headers],0))&gt;1,VLOOKUP(AA$15,Дни[],8,0),0)</f>
        <v>8</v>
      </c>
      <c r="AB35" s="44">
        <f>VLOOKUP(AB34,РД[],2,0)*INDEX(График[],MATCH(VLOOKUP(AB$15,Дни[],5,0),График[ДН],0),MATCH(VLOOKUP($A34,Сотрудники[],3,0),График[#Headers],0))-IF(VLOOKUP(AB34,РД[],2,0)*INDEX(График[],MATCH(VLOOKUP(AB$15,Дни[],5,0),График[ДН],0),MATCH(VLOOKUP($A34,Сотрудники[],3,0),График[#Headers],0))&gt;1,VLOOKUP(AB$15,Дни[],8,0),0)</f>
        <v>8</v>
      </c>
      <c r="AC35" s="44">
        <f>VLOOKUP(AC34,РД[],2,0)*INDEX(График[],MATCH(VLOOKUP(AC$15,Дни[],5,0),График[ДН],0),MATCH(VLOOKUP($A34,Сотрудники[],3,0),График[#Headers],0))-IF(VLOOKUP(AC34,РД[],2,0)*INDEX(График[],MATCH(VLOOKUP(AC$15,Дни[],5,0),График[ДН],0),MATCH(VLOOKUP($A34,Сотрудники[],3,0),График[#Headers],0))&gt;1,VLOOKUP(AC$15,Дни[],8,0),0)</f>
        <v>8</v>
      </c>
      <c r="AD35" s="44">
        <f>VLOOKUP(AD34,РД[],2,0)*INDEX(График[],MATCH(VLOOKUP(AD$15,Дни[],5,0),График[ДН],0),MATCH(VLOOKUP($A34,Сотрудники[],3,0),График[#Headers],0))-IF(VLOOKUP(AD34,РД[],2,0)*INDEX(График[],MATCH(VLOOKUP(AD$15,Дни[],5,0),График[ДН],0),MATCH(VLOOKUP($A34,Сотрудники[],3,0),График[#Headers],0))&gt;1,VLOOKUP(AD$15,Дни[],8,0),0)</f>
        <v>0</v>
      </c>
      <c r="AE35" s="44">
        <f>VLOOKUP(AE34,РД[],2,0)*INDEX(График[],MATCH(VLOOKUP(AE$15,Дни[],5,0),График[ДН],0),MATCH(VLOOKUP($A34,Сотрудники[],3,0),График[#Headers],0))-IF(VLOOKUP(AE34,РД[],2,0)*INDEX(График[],MATCH(VLOOKUP(AE$15,Дни[],5,0),График[ДН],0),MATCH(VLOOKUP($A34,Сотрудники[],3,0),График[#Headers],0))&gt;1,VLOOKUP(AE$15,Дни[],8,0),0)</f>
        <v>0</v>
      </c>
      <c r="AF35" s="44">
        <f>VLOOKUP(AF34,РД[],2,0)*INDEX(График[],MATCH(VLOOKUP(AF$15,Дни[],5,0),График[ДН],0),MATCH(VLOOKUP($A34,Сотрудники[],3,0),График[#Headers],0))-IF(VLOOKUP(AF34,РД[],2,0)*INDEX(График[],MATCH(VLOOKUP(AF$15,Дни[],5,0),График[ДН],0),MATCH(VLOOKUP($A34,Сотрудники[],3,0),График[#Headers],0))&gt;1,VLOOKUP(AF$15,Дни[],8,0),0)</f>
        <v>8</v>
      </c>
      <c r="AG35" s="44">
        <f>VLOOKUP(AG34,РД[],2,0)*INDEX(График[],MATCH(VLOOKUP(AG$15,Дни[],5,0),График[ДН],0),MATCH(VLOOKUP($A34,Сотрудники[],3,0),График[#Headers],0))-IF(VLOOKUP(AG34,РД[],2,0)*INDEX(График[],MATCH(VLOOKUP(AG$15,Дни[],5,0),График[ДН],0),MATCH(VLOOKUP($A34,Сотрудники[],3,0),График[#Headers],0))&gt;1,VLOOKUP(AG$15,Дни[],8,0),0)</f>
        <v>8</v>
      </c>
      <c r="AH35" s="44">
        <f>VLOOKUP(AH34,РД[],2,0)*INDEX(График[],MATCH(VLOOKUP(AH$15,Дни[],5,0),График[ДН],0),MATCH(VLOOKUP($A34,Сотрудники[],3,0),График[#Headers],0))-IF(VLOOKUP(AH34,РД[],2,0)*INDEX(График[],MATCH(VLOOKUP(AH$15,Дни[],5,0),График[ДН],0),MATCH(VLOOKUP($A34,Сотрудники[],3,0),График[#Headers],0))&gt;1,VLOOKUP(AH$15,Дни[],8,0),0)</f>
        <v>8</v>
      </c>
      <c r="AI35" s="44">
        <f>VLOOKUP(AI34,РД[],2,0)*INDEX(График[],MATCH(VLOOKUP(AI$15,Дни[],5,0),График[ДН],0),MATCH(VLOOKUP($A34,Сотрудники[],3,0),График[#Headers],0))-IF(VLOOKUP(AI34,РД[],2,0)*INDEX(График[],MATCH(VLOOKUP(AI$15,Дни[],5,0),График[ДН],0),MATCH(VLOOKUP($A34,Сотрудники[],3,0),График[#Headers],0))&gt;1,VLOOKUP(AI$15,Дни[],8,0),0)</f>
        <v>8</v>
      </c>
      <c r="AJ35" s="45">
        <f t="shared" ref="AJ35" si="41">SUM(T35:AI35)+S35</f>
        <v>104</v>
      </c>
    </row>
    <row r="36" spans="1:36" ht="18.75" x14ac:dyDescent="0.2">
      <c r="A36" s="46" t="s">
        <v>60</v>
      </c>
      <c r="B36" s="48">
        <v>372</v>
      </c>
      <c r="C36" s="50" t="s">
        <v>127</v>
      </c>
      <c r="D36" s="9" t="str">
        <f>IF(INDEX(График[],MATCH(VLOOKUP(D$15,Дни[],5,0),График[ДН],0),MATCH(VLOOKUP($A36,Сотрудники[],3,0),График[#Headers],0))&gt;0,VLOOKUP(D$15,Дни[],6,0),"В")</f>
        <v>Я</v>
      </c>
      <c r="E36" s="9" t="str">
        <f>IF(INDEX(График[],MATCH(VLOOKUP(E$15,Дни[],5,0),График[ДН],0),MATCH(VLOOKUP($A36,Сотрудники[],3,0),График[#Headers],0))&gt;0,VLOOKUP(E$15,Дни[],6,0),"В")</f>
        <v>Я</v>
      </c>
      <c r="F36" s="9" t="str">
        <f>IF(INDEX(График[],MATCH(VLOOKUP(F$15,Дни[],5,0),График[ДН],0),MATCH(VLOOKUP($A36,Сотрудники[],3,0),График[#Headers],0))&gt;0,VLOOKUP(F$15,Дни[],6,0),"В")</f>
        <v>Я</v>
      </c>
      <c r="G36" s="9" t="str">
        <f>IF(INDEX(График[],MATCH(VLOOKUP(G$15,Дни[],5,0),График[ДН],0),MATCH(VLOOKUP($A36,Сотрудники[],3,0),График[#Headers],0))&gt;0,VLOOKUP(G$15,Дни[],6,0),"В")</f>
        <v>Я</v>
      </c>
      <c r="H36" s="9" t="str">
        <f>IF(INDEX(График[],MATCH(VLOOKUP(H$15,Дни[],5,0),График[ДН],0),MATCH(VLOOKUP($A36,Сотрудники[],3,0),График[#Headers],0))&gt;0,VLOOKUP(H$15,Дни[],6,0),"В")</f>
        <v>В</v>
      </c>
      <c r="I36" s="9" t="str">
        <f>IF(INDEX(График[],MATCH(VLOOKUP(I$15,Дни[],5,0),График[ДН],0),MATCH(VLOOKUP($A36,Сотрудники[],3,0),График[#Headers],0))&gt;0,VLOOKUP(I$15,Дни[],6,0),"В")</f>
        <v>В</v>
      </c>
      <c r="J36" s="9" t="str">
        <f>IF(INDEX(График[],MATCH(VLOOKUP(J$15,Дни[],5,0),График[ДН],0),MATCH(VLOOKUP($A36,Сотрудники[],3,0),График[#Headers],0))&gt;0,VLOOKUP(J$15,Дни[],6,0),"В")</f>
        <v>Я</v>
      </c>
      <c r="K36" s="9" t="str">
        <f>IF(INDEX(График[],MATCH(VLOOKUP(K$15,Дни[],5,0),График[ДН],0),MATCH(VLOOKUP($A36,Сотрудники[],3,0),График[#Headers],0))&gt;0,VLOOKUP(K$15,Дни[],6,0),"В")</f>
        <v>Я</v>
      </c>
      <c r="L36" s="9" t="str">
        <f>IF(INDEX(График[],MATCH(VLOOKUP(L$15,Дни[],5,0),График[ДН],0),MATCH(VLOOKUP($A36,Сотрудники[],3,0),График[#Headers],0))&gt;0,VLOOKUP(L$15,Дни[],6,0),"В")</f>
        <v>Я</v>
      </c>
      <c r="M36" s="9" t="str">
        <f>IF(INDEX(График[],MATCH(VLOOKUP(M$15,Дни[],5,0),График[ДН],0),MATCH(VLOOKUP($A36,Сотрудники[],3,0),График[#Headers],0))&gt;0,VLOOKUP(M$15,Дни[],6,0),"В")</f>
        <v>Я</v>
      </c>
      <c r="N36" s="9" t="str">
        <f>IF(INDEX(График[],MATCH(VLOOKUP(N$15,Дни[],5,0),График[ДН],0),MATCH(VLOOKUP($A36,Сотрудники[],3,0),График[#Headers],0))&gt;0,VLOOKUP(N$15,Дни[],6,0),"В")</f>
        <v>Я</v>
      </c>
      <c r="O36" s="9" t="str">
        <f>IF(INDEX(График[],MATCH(VLOOKUP(O$15,Дни[],5,0),График[ДН],0),MATCH(VLOOKUP($A36,Сотрудники[],3,0),График[#Headers],0))&gt;0,VLOOKUP(O$15,Дни[],6,0),"В")</f>
        <v>В</v>
      </c>
      <c r="P36" s="9" t="str">
        <f>IF(INDEX(График[],MATCH(VLOOKUP(P$15,Дни[],5,0),График[ДН],0),MATCH(VLOOKUP($A36,Сотрудники[],3,0),График[#Headers],0))&gt;0,VLOOKUP(P$15,Дни[],6,0),"В")</f>
        <v>В</v>
      </c>
      <c r="Q36" s="9" t="str">
        <f>IF(INDEX(График[],MATCH(VLOOKUP(Q$15,Дни[],5,0),График[ДН],0),MATCH(VLOOKUP($A36,Сотрудники[],3,0),График[#Headers],0))&gt;0,VLOOKUP(Q$15,Дни[],6,0),"В")</f>
        <v>Я</v>
      </c>
      <c r="R36" s="9" t="str">
        <f>IF(INDEX(График[],MATCH(VLOOKUP(R$15,Дни[],5,0),График[ДН],0),MATCH(VLOOKUP($A36,Сотрудники[],3,0),График[#Headers],0))&gt;0,VLOOKUP(R$15,Дни[],6,0),"В")</f>
        <v>Я</v>
      </c>
      <c r="S36" s="14">
        <f t="shared" ref="S36" si="42">COUNTIF(D36:R36,"Я")+COUNTIF(D36:R36,"РП")+COUNTIF(D36:R36,"ПН")+COUNTIF(D36:R36,"ОН")</f>
        <v>11</v>
      </c>
      <c r="T36" s="44" t="str">
        <f>IF(INDEX(График[],MATCH(VLOOKUP(T$15,Дни[],5,0),График[ДН],0),MATCH(VLOOKUP($A36,Сотрудники[],3,0),График[#Headers],0))&gt;0,VLOOKUP(T$15,Дни[],6,0),"В")</f>
        <v>Я</v>
      </c>
      <c r="U36" s="44" t="str">
        <f>IF(INDEX(График[],MATCH(VLOOKUP(U$15,Дни[],5,0),График[ДН],0),MATCH(VLOOKUP($A36,Сотрудники[],3,0),График[#Headers],0))&gt;0,VLOOKUP(U$15,Дни[],6,0),"В")</f>
        <v>Я</v>
      </c>
      <c r="V36" s="44" t="str">
        <f>IF(INDEX(График[],MATCH(VLOOKUP(V$15,Дни[],5,0),График[ДН],0),MATCH(VLOOKUP($A36,Сотрудники[],3,0),График[#Headers],0))&gt;0,VLOOKUP(V$15,Дни[],6,0),"В")</f>
        <v>Я</v>
      </c>
      <c r="W36" s="44" t="str">
        <f>IF(INDEX(График[],MATCH(VLOOKUP(W$15,Дни[],5,0),График[ДН],0),MATCH(VLOOKUP($A36,Сотрудники[],3,0),График[#Headers],0))&gt;0,VLOOKUP(W$15,Дни[],6,0),"В")</f>
        <v>В</v>
      </c>
      <c r="X36" s="44" t="str">
        <f>IF(INDEX(График[],MATCH(VLOOKUP(X$15,Дни[],5,0),График[ДН],0),MATCH(VLOOKUP($A36,Сотрудники[],3,0),График[#Headers],0))&gt;0,VLOOKUP(X$15,Дни[],6,0),"В")</f>
        <v>В</v>
      </c>
      <c r="Y36" s="44" t="str">
        <f>IF(INDEX(График[],MATCH(VLOOKUP(Y$15,Дни[],5,0),График[ДН],0),MATCH(VLOOKUP($A36,Сотрудники[],3,0),График[#Headers],0))&gt;0,VLOOKUP(Y$15,Дни[],6,0),"В")</f>
        <v>Я</v>
      </c>
      <c r="Z36" s="44" t="str">
        <f>IF(INDEX(График[],MATCH(VLOOKUP(Z$15,Дни[],5,0),График[ДН],0),MATCH(VLOOKUP($A36,Сотрудники[],3,0),График[#Headers],0))&gt;0,VLOOKUP(Z$15,Дни[],6,0),"В")</f>
        <v>Я</v>
      </c>
      <c r="AA36" s="44" t="str">
        <f>IF(INDEX(График[],MATCH(VLOOKUP(AA$15,Дни[],5,0),График[ДН],0),MATCH(VLOOKUP($A36,Сотрудники[],3,0),График[#Headers],0))&gt;0,VLOOKUP(AA$15,Дни[],6,0),"В")</f>
        <v>Я</v>
      </c>
      <c r="AB36" s="44" t="str">
        <f>IF(INDEX(График[],MATCH(VLOOKUP(AB$15,Дни[],5,0),График[ДН],0),MATCH(VLOOKUP($A36,Сотрудники[],3,0),График[#Headers],0))&gt;0,VLOOKUP(AB$15,Дни[],6,0),"В")</f>
        <v>Я</v>
      </c>
      <c r="AC36" s="44" t="str">
        <f>IF(INDEX(График[],MATCH(VLOOKUP(AC$15,Дни[],5,0),График[ДН],0),MATCH(VLOOKUP($A36,Сотрудники[],3,0),График[#Headers],0))&gt;0,VLOOKUP(AC$15,Дни[],6,0),"В")</f>
        <v>Я</v>
      </c>
      <c r="AD36" s="44" t="str">
        <f>IF(INDEX(График[],MATCH(VLOOKUP(AD$15,Дни[],5,0),График[ДН],0),MATCH(VLOOKUP($A36,Сотрудники[],3,0),График[#Headers],0))&gt;0,VLOOKUP(AD$15,Дни[],6,0),"В")</f>
        <v>В</v>
      </c>
      <c r="AE36" s="44" t="str">
        <f>IF(INDEX(График[],MATCH(VLOOKUP(AE$15,Дни[],5,0),График[ДН],0),MATCH(VLOOKUP($A36,Сотрудники[],3,0),График[#Headers],0))&gt;0,VLOOKUP(AE$15,Дни[],6,0),"В")</f>
        <v>В</v>
      </c>
      <c r="AF36" s="44" t="str">
        <f>IF(INDEX(График[],MATCH(VLOOKUP(AF$15,Дни[],5,0),График[ДН],0),MATCH(VLOOKUP($A36,Сотрудники[],3,0),График[#Headers],0))&gt;0,VLOOKUP(AF$15,Дни[],6,0),"В")</f>
        <v>Я</v>
      </c>
      <c r="AG36" s="44" t="str">
        <f>IF(INDEX(График[],MATCH(VLOOKUP(AG$15,Дни[],5,0),График[ДН],0),MATCH(VLOOKUP($A36,Сотрудники[],3,0),График[#Headers],0))&gt;0,VLOOKUP(AG$15,Дни[],6,0),"В")</f>
        <v>Я</v>
      </c>
      <c r="AH36" s="44" t="str">
        <f>IF(INDEX(График[],MATCH(VLOOKUP(AH$15,Дни[],5,0),График[ДН],0),MATCH(VLOOKUP($A36,Сотрудники[],3,0),График[#Headers],0))&gt;0,VLOOKUP(AH$15,Дни[],6,0),"В")</f>
        <v>Я</v>
      </c>
      <c r="AI36" s="44" t="str">
        <f>IF(INDEX(График[],MATCH(VLOOKUP(AI$15,Дни[],5,0),График[ДН],0),MATCH(VLOOKUP($A36,Сотрудники[],3,0),График[#Headers],0))&gt;0,VLOOKUP(AI$15,Дни[],6,0),"В")</f>
        <v>Я</v>
      </c>
      <c r="AJ36" s="45">
        <f t="shared" ref="AJ36" si="43">COUNTIF(T36:AI36,"Я")+COUNTIF(T36:AI36,"РП")+COUNTIF(T36:AI36,"ПН")+S36</f>
        <v>23</v>
      </c>
    </row>
    <row r="37" spans="1:36" ht="18.75" x14ac:dyDescent="0.2">
      <c r="A37" s="47"/>
      <c r="B37" s="49"/>
      <c r="C37" s="51"/>
      <c r="D37" s="9">
        <f>VLOOKUP(D36,РД[],2,0)*INDEX(График[],MATCH(VLOOKUP(D$15,Дни[],5,0),График[ДН],0),MATCH(VLOOKUP($A36,Сотрудники[],3,0),График[#Headers],0))-IF(VLOOKUP(D36,РД[],2,0)*INDEX(График[],MATCH(VLOOKUP(D$15,Дни[],5,0),График[ДН],0),MATCH(VLOOKUP($A36,Сотрудники[],3,0),График[#Headers],0))&gt;1,VLOOKUP(D$15,Дни[],8,0),0)</f>
        <v>7.8</v>
      </c>
      <c r="E37" s="9">
        <f>VLOOKUP(E36,РД[],2,0)*INDEX(График[],MATCH(VLOOKUP(E$15,Дни[],5,0),График[ДН],0),MATCH(VLOOKUP($A36,Сотрудники[],3,0),График[#Headers],0))-IF(VLOOKUP(E36,РД[],2,0)*INDEX(График[],MATCH(VLOOKUP(E$15,Дни[],5,0),График[ДН],0),MATCH(VLOOKUP($A36,Сотрудники[],3,0),График[#Headers],0))&gt;1,VLOOKUP(E$15,Дни[],8,0),0)</f>
        <v>7.8</v>
      </c>
      <c r="F37" s="9">
        <f>VLOOKUP(F36,РД[],2,0)*INDEX(График[],MATCH(VLOOKUP(F$15,Дни[],5,0),График[ДН],0),MATCH(VLOOKUP($A36,Сотрудники[],3,0),График[#Headers],0))-IF(VLOOKUP(F36,РД[],2,0)*INDEX(График[],MATCH(VLOOKUP(F$15,Дни[],5,0),График[ДН],0),MATCH(VLOOKUP($A36,Сотрудники[],3,0),График[#Headers],0))&gt;1,VLOOKUP(F$15,Дни[],8,0),0)</f>
        <v>7.8</v>
      </c>
      <c r="G37" s="9">
        <f>VLOOKUP(G36,РД[],2,0)*INDEX(График[],MATCH(VLOOKUP(G$15,Дни[],5,0),График[ДН],0),MATCH(VLOOKUP($A36,Сотрудники[],3,0),График[#Headers],0))-IF(VLOOKUP(G36,РД[],2,0)*INDEX(График[],MATCH(VLOOKUP(G$15,Дни[],5,0),График[ДН],0),MATCH(VLOOKUP($A36,Сотрудники[],3,0),График[#Headers],0))&gt;1,VLOOKUP(G$15,Дни[],8,0),0)</f>
        <v>7.8</v>
      </c>
      <c r="H37" s="9">
        <f>VLOOKUP(H36,РД[],2,0)*INDEX(График[],MATCH(VLOOKUP(H$15,Дни[],5,0),График[ДН],0),MATCH(VLOOKUP($A36,Сотрудники[],3,0),График[#Headers],0))-IF(VLOOKUP(H36,РД[],2,0)*INDEX(График[],MATCH(VLOOKUP(H$15,Дни[],5,0),График[ДН],0),MATCH(VLOOKUP($A36,Сотрудники[],3,0),График[#Headers],0))&gt;1,VLOOKUP(H$15,Дни[],8,0),0)</f>
        <v>0</v>
      </c>
      <c r="I37" s="9">
        <f>VLOOKUP(I36,РД[],2,0)*INDEX(График[],MATCH(VLOOKUP(I$15,Дни[],5,0),График[ДН],0),MATCH(VLOOKUP($A36,Сотрудники[],3,0),График[#Headers],0))-IF(VLOOKUP(I36,РД[],2,0)*INDEX(График[],MATCH(VLOOKUP(I$15,Дни[],5,0),График[ДН],0),MATCH(VLOOKUP($A36,Сотрудники[],3,0),График[#Headers],0))&gt;1,VLOOKUP(I$15,Дни[],8,0),0)</f>
        <v>0</v>
      </c>
      <c r="J37" s="9">
        <f>VLOOKUP(J36,РД[],2,0)*INDEX(График[],MATCH(VLOOKUP(J$15,Дни[],5,0),График[ДН],0),MATCH(VLOOKUP($A36,Сотрудники[],3,0),График[#Headers],0))-IF(VLOOKUP(J36,РД[],2,0)*INDEX(График[],MATCH(VLOOKUP(J$15,Дни[],5,0),График[ДН],0),MATCH(VLOOKUP($A36,Сотрудники[],3,0),График[#Headers],0))&gt;1,VLOOKUP(J$15,Дни[],8,0),0)</f>
        <v>7.8</v>
      </c>
      <c r="K37" s="9">
        <f>VLOOKUP(K36,РД[],2,0)*INDEX(График[],MATCH(VLOOKUP(K$15,Дни[],5,0),График[ДН],0),MATCH(VLOOKUP($A36,Сотрудники[],3,0),График[#Headers],0))-IF(VLOOKUP(K36,РД[],2,0)*INDEX(График[],MATCH(VLOOKUP(K$15,Дни[],5,0),График[ДН],0),MATCH(VLOOKUP($A36,Сотрудники[],3,0),График[#Headers],0))&gt;1,VLOOKUP(K$15,Дни[],8,0),0)</f>
        <v>7.8</v>
      </c>
      <c r="L37" s="9">
        <f>VLOOKUP(L36,РД[],2,0)*INDEX(График[],MATCH(VLOOKUP(L$15,Дни[],5,0),График[ДН],0),MATCH(VLOOKUP($A36,Сотрудники[],3,0),График[#Headers],0))-IF(VLOOKUP(L36,РД[],2,0)*INDEX(График[],MATCH(VLOOKUP(L$15,Дни[],5,0),График[ДН],0),MATCH(VLOOKUP($A36,Сотрудники[],3,0),График[#Headers],0))&gt;1,VLOOKUP(L$15,Дни[],8,0),0)</f>
        <v>7.8</v>
      </c>
      <c r="M37" s="9">
        <f>VLOOKUP(M36,РД[],2,0)*INDEX(График[],MATCH(VLOOKUP(M$15,Дни[],5,0),График[ДН],0),MATCH(VLOOKUP($A36,Сотрудники[],3,0),График[#Headers],0))-IF(VLOOKUP(M36,РД[],2,0)*INDEX(График[],MATCH(VLOOKUP(M$15,Дни[],5,0),График[ДН],0),MATCH(VLOOKUP($A36,Сотрудники[],3,0),График[#Headers],0))&gt;1,VLOOKUP(M$15,Дни[],8,0),0)</f>
        <v>7.8</v>
      </c>
      <c r="N37" s="9">
        <f>VLOOKUP(N36,РД[],2,0)*INDEX(График[],MATCH(VLOOKUP(N$15,Дни[],5,0),График[ДН],0),MATCH(VLOOKUP($A36,Сотрудники[],3,0),График[#Headers],0))-IF(VLOOKUP(N36,РД[],2,0)*INDEX(График[],MATCH(VLOOKUP(N$15,Дни[],5,0),График[ДН],0),MATCH(VLOOKUP($A36,Сотрудники[],3,0),График[#Headers],0))&gt;1,VLOOKUP(N$15,Дни[],8,0),0)</f>
        <v>7.8</v>
      </c>
      <c r="O37" s="9">
        <f>VLOOKUP(O36,РД[],2,0)*INDEX(График[],MATCH(VLOOKUP(O$15,Дни[],5,0),График[ДН],0),MATCH(VLOOKUP($A36,Сотрудники[],3,0),График[#Headers],0))-IF(VLOOKUP(O36,РД[],2,0)*INDEX(График[],MATCH(VLOOKUP(O$15,Дни[],5,0),График[ДН],0),MATCH(VLOOKUP($A36,Сотрудники[],3,0),График[#Headers],0))&gt;1,VLOOKUP(O$15,Дни[],8,0),0)</f>
        <v>0</v>
      </c>
      <c r="P37" s="9">
        <f>VLOOKUP(P36,РД[],2,0)*INDEX(График[],MATCH(VLOOKUP(P$15,Дни[],5,0),График[ДН],0),MATCH(VLOOKUP($A36,Сотрудники[],3,0),График[#Headers],0))-IF(VLOOKUP(P36,РД[],2,0)*INDEX(График[],MATCH(VLOOKUP(P$15,Дни[],5,0),График[ДН],0),MATCH(VLOOKUP($A36,Сотрудники[],3,0),График[#Headers],0))&gt;1,VLOOKUP(P$15,Дни[],8,0),0)</f>
        <v>0</v>
      </c>
      <c r="Q37" s="9">
        <f>VLOOKUP(Q36,РД[],2,0)*INDEX(График[],MATCH(VLOOKUP(Q$15,Дни[],5,0),График[ДН],0),MATCH(VLOOKUP($A36,Сотрудники[],3,0),График[#Headers],0))-IF(VLOOKUP(Q36,РД[],2,0)*INDEX(График[],MATCH(VLOOKUP(Q$15,Дни[],5,0),График[ДН],0),MATCH(VLOOKUP($A36,Сотрудники[],3,0),График[#Headers],0))&gt;1,VLOOKUP(Q$15,Дни[],8,0),0)</f>
        <v>7.8</v>
      </c>
      <c r="R37" s="9">
        <f>VLOOKUP(R36,РД[],2,0)*INDEX(График[],MATCH(VLOOKUP(R$15,Дни[],5,0),График[ДН],0),MATCH(VLOOKUP($A36,Сотрудники[],3,0),График[#Headers],0))-IF(VLOOKUP(R36,РД[],2,0)*INDEX(График[],MATCH(VLOOKUP(R$15,Дни[],5,0),График[ДН],0),MATCH(VLOOKUP($A36,Сотрудники[],3,0),График[#Headers],0))&gt;1,VLOOKUP(R$15,Дни[],8,0),0)</f>
        <v>7.8</v>
      </c>
      <c r="S37" s="14">
        <f t="shared" ref="S37" si="44">SUM(D37:R37)</f>
        <v>85.799999999999983</v>
      </c>
      <c r="T37" s="44">
        <f>VLOOKUP(T36,РД[],2,0)*INDEX(График[],MATCH(VLOOKUP(T$15,Дни[],5,0),График[ДН],0),MATCH(VLOOKUP($A36,Сотрудники[],3,0),График[#Headers],0))-IF(VLOOKUP(T36,РД[],2,0)*INDEX(График[],MATCH(VLOOKUP(T$15,Дни[],5,0),График[ДН],0),MATCH(VLOOKUP($A36,Сотрудники[],3,0),График[#Headers],0))&gt;1,VLOOKUP(T$15,Дни[],8,0),0)</f>
        <v>7.8</v>
      </c>
      <c r="U37" s="44">
        <f>VLOOKUP(U36,РД[],2,0)*INDEX(График[],MATCH(VLOOKUP(U$15,Дни[],5,0),График[ДН],0),MATCH(VLOOKUP($A36,Сотрудники[],3,0),График[#Headers],0))-IF(VLOOKUP(U36,РД[],2,0)*INDEX(График[],MATCH(VLOOKUP(U$15,Дни[],5,0),График[ДН],0),MATCH(VLOOKUP($A36,Сотрудники[],3,0),График[#Headers],0))&gt;1,VLOOKUP(U$15,Дни[],8,0),0)</f>
        <v>7.8</v>
      </c>
      <c r="V37" s="44">
        <f>VLOOKUP(V36,РД[],2,0)*INDEX(График[],MATCH(VLOOKUP(V$15,Дни[],5,0),График[ДН],0),MATCH(VLOOKUP($A36,Сотрудники[],3,0),График[#Headers],0))-IF(VLOOKUP(V36,РД[],2,0)*INDEX(График[],MATCH(VLOOKUP(V$15,Дни[],5,0),График[ДН],0),MATCH(VLOOKUP($A36,Сотрудники[],3,0),График[#Headers],0))&gt;1,VLOOKUP(V$15,Дни[],8,0),0)</f>
        <v>7.8</v>
      </c>
      <c r="W37" s="44">
        <f>VLOOKUP(W36,РД[],2,0)*INDEX(График[],MATCH(VLOOKUP(W$15,Дни[],5,0),График[ДН],0),MATCH(VLOOKUP($A36,Сотрудники[],3,0),График[#Headers],0))-IF(VLOOKUP(W36,РД[],2,0)*INDEX(График[],MATCH(VLOOKUP(W$15,Дни[],5,0),График[ДН],0),MATCH(VLOOKUP($A36,Сотрудники[],3,0),График[#Headers],0))&gt;1,VLOOKUP(W$15,Дни[],8,0),0)</f>
        <v>0</v>
      </c>
      <c r="X37" s="44">
        <f>VLOOKUP(X36,РД[],2,0)*INDEX(График[],MATCH(VLOOKUP(X$15,Дни[],5,0),График[ДН],0),MATCH(VLOOKUP($A36,Сотрудники[],3,0),График[#Headers],0))-IF(VLOOKUP(X36,РД[],2,0)*INDEX(График[],MATCH(VLOOKUP(X$15,Дни[],5,0),График[ДН],0),MATCH(VLOOKUP($A36,Сотрудники[],3,0),График[#Headers],0))&gt;1,VLOOKUP(X$15,Дни[],8,0),0)</f>
        <v>0</v>
      </c>
      <c r="Y37" s="44">
        <f>VLOOKUP(Y36,РД[],2,0)*INDEX(График[],MATCH(VLOOKUP(Y$15,Дни[],5,0),График[ДН],0),MATCH(VLOOKUP($A36,Сотрудники[],3,0),График[#Headers],0))-IF(VLOOKUP(Y36,РД[],2,0)*INDEX(График[],MATCH(VLOOKUP(Y$15,Дни[],5,0),График[ДН],0),MATCH(VLOOKUP($A36,Сотрудники[],3,0),График[#Headers],0))&gt;1,VLOOKUP(Y$15,Дни[],8,0),0)</f>
        <v>7.8</v>
      </c>
      <c r="Z37" s="44">
        <f>VLOOKUP(Z36,РД[],2,0)*INDEX(График[],MATCH(VLOOKUP(Z$15,Дни[],5,0),График[ДН],0),MATCH(VLOOKUP($A36,Сотрудники[],3,0),График[#Headers],0))-IF(VLOOKUP(Z36,РД[],2,0)*INDEX(График[],MATCH(VLOOKUP(Z$15,Дни[],5,0),График[ДН],0),MATCH(VLOOKUP($A36,Сотрудники[],3,0),График[#Headers],0))&gt;1,VLOOKUP(Z$15,Дни[],8,0),0)</f>
        <v>7.8</v>
      </c>
      <c r="AA37" s="44">
        <f>VLOOKUP(AA36,РД[],2,0)*INDEX(График[],MATCH(VLOOKUP(AA$15,Дни[],5,0),График[ДН],0),MATCH(VLOOKUP($A36,Сотрудники[],3,0),График[#Headers],0))-IF(VLOOKUP(AA36,РД[],2,0)*INDEX(График[],MATCH(VLOOKUP(AA$15,Дни[],5,0),График[ДН],0),MATCH(VLOOKUP($A36,Сотрудники[],3,0),График[#Headers],0))&gt;1,VLOOKUP(AA$15,Дни[],8,0),0)</f>
        <v>7.8</v>
      </c>
      <c r="AB37" s="44">
        <f>VLOOKUP(AB36,РД[],2,0)*INDEX(График[],MATCH(VLOOKUP(AB$15,Дни[],5,0),График[ДН],0),MATCH(VLOOKUP($A36,Сотрудники[],3,0),График[#Headers],0))-IF(VLOOKUP(AB36,РД[],2,0)*INDEX(График[],MATCH(VLOOKUP(AB$15,Дни[],5,0),График[ДН],0),MATCH(VLOOKUP($A36,Сотрудники[],3,0),График[#Headers],0))&gt;1,VLOOKUP(AB$15,Дни[],8,0),0)</f>
        <v>7.8</v>
      </c>
      <c r="AC37" s="44">
        <f>VLOOKUP(AC36,РД[],2,0)*INDEX(График[],MATCH(VLOOKUP(AC$15,Дни[],5,0),График[ДН],0),MATCH(VLOOKUP($A36,Сотрудники[],3,0),График[#Headers],0))-IF(VLOOKUP(AC36,РД[],2,0)*INDEX(График[],MATCH(VLOOKUP(AC$15,Дни[],5,0),График[ДН],0),MATCH(VLOOKUP($A36,Сотрудники[],3,0),График[#Headers],0))&gt;1,VLOOKUP(AC$15,Дни[],8,0),0)</f>
        <v>7.8</v>
      </c>
      <c r="AD37" s="44">
        <f>VLOOKUP(AD36,РД[],2,0)*INDEX(График[],MATCH(VLOOKUP(AD$15,Дни[],5,0),График[ДН],0),MATCH(VLOOKUP($A36,Сотрудники[],3,0),График[#Headers],0))-IF(VLOOKUP(AD36,РД[],2,0)*INDEX(График[],MATCH(VLOOKUP(AD$15,Дни[],5,0),График[ДН],0),MATCH(VLOOKUP($A36,Сотрудники[],3,0),График[#Headers],0))&gt;1,VLOOKUP(AD$15,Дни[],8,0),0)</f>
        <v>0</v>
      </c>
      <c r="AE37" s="44">
        <f>VLOOKUP(AE36,РД[],2,0)*INDEX(График[],MATCH(VLOOKUP(AE$15,Дни[],5,0),График[ДН],0),MATCH(VLOOKUP($A36,Сотрудники[],3,0),График[#Headers],0))-IF(VLOOKUP(AE36,РД[],2,0)*INDEX(График[],MATCH(VLOOKUP(AE$15,Дни[],5,0),График[ДН],0),MATCH(VLOOKUP($A36,Сотрудники[],3,0),График[#Headers],0))&gt;1,VLOOKUP(AE$15,Дни[],8,0),0)</f>
        <v>0</v>
      </c>
      <c r="AF37" s="44">
        <f>VLOOKUP(AF36,РД[],2,0)*INDEX(График[],MATCH(VLOOKUP(AF$15,Дни[],5,0),График[ДН],0),MATCH(VLOOKUP($A36,Сотрудники[],3,0),График[#Headers],0))-IF(VLOOKUP(AF36,РД[],2,0)*INDEX(График[],MATCH(VLOOKUP(AF$15,Дни[],5,0),График[ДН],0),MATCH(VLOOKUP($A36,Сотрудники[],3,0),График[#Headers],0))&gt;1,VLOOKUP(AF$15,Дни[],8,0),0)</f>
        <v>7.8</v>
      </c>
      <c r="AG37" s="44">
        <f>VLOOKUP(AG36,РД[],2,0)*INDEX(График[],MATCH(VLOOKUP(AG$15,Дни[],5,0),График[ДН],0),MATCH(VLOOKUP($A36,Сотрудники[],3,0),График[#Headers],0))-IF(VLOOKUP(AG36,РД[],2,0)*INDEX(График[],MATCH(VLOOKUP(AG$15,Дни[],5,0),График[ДН],0),MATCH(VLOOKUP($A36,Сотрудники[],3,0),График[#Headers],0))&gt;1,VLOOKUP(AG$15,Дни[],8,0),0)</f>
        <v>7.8</v>
      </c>
      <c r="AH37" s="44">
        <f>VLOOKUP(AH36,РД[],2,0)*INDEX(График[],MATCH(VLOOKUP(AH$15,Дни[],5,0),График[ДН],0),MATCH(VLOOKUP($A36,Сотрудники[],3,0),График[#Headers],0))-IF(VLOOKUP(AH36,РД[],2,0)*INDEX(График[],MATCH(VLOOKUP(AH$15,Дни[],5,0),График[ДН],0),MATCH(VLOOKUP($A36,Сотрудники[],3,0),График[#Headers],0))&gt;1,VLOOKUP(AH$15,Дни[],8,0),0)</f>
        <v>7.8</v>
      </c>
      <c r="AI37" s="44">
        <f>VLOOKUP(AI36,РД[],2,0)*INDEX(График[],MATCH(VLOOKUP(AI$15,Дни[],5,0),График[ДН],0),MATCH(VLOOKUP($A36,Сотрудники[],3,0),График[#Headers],0))-IF(VLOOKUP(AI36,РД[],2,0)*INDEX(График[],MATCH(VLOOKUP(AI$15,Дни[],5,0),График[ДН],0),MATCH(VLOOKUP($A36,Сотрудники[],3,0),График[#Headers],0))&gt;1,VLOOKUP(AI$15,Дни[],8,0),0)</f>
        <v>7.8</v>
      </c>
      <c r="AJ37" s="45">
        <f t="shared" ref="AJ37" si="45">SUM(T37:AI37)+S37</f>
        <v>179.39999999999998</v>
      </c>
    </row>
    <row r="38" spans="1:36" ht="18.75" customHeight="1" x14ac:dyDescent="0.2">
      <c r="A38" s="46" t="s">
        <v>117</v>
      </c>
      <c r="B38" s="48">
        <v>412</v>
      </c>
      <c r="C38" s="50" t="s">
        <v>114</v>
      </c>
      <c r="D38" s="9" t="str">
        <f>IF(INDEX(График[],MATCH(VLOOKUP(D$15,Дни[],5,0),График[ДН],0),MATCH(VLOOKUP($A38,Сотрудники[],3,0),График[#Headers],0))&gt;0,VLOOKUP(D$15,Дни[],6,0),"В")</f>
        <v>В</v>
      </c>
      <c r="E38" s="9" t="str">
        <f>IF(INDEX(График[],MATCH(VLOOKUP(E$15,Дни[],5,0),График[ДН],0),MATCH(VLOOKUP($A38,Сотрудники[],3,0),График[#Headers],0))&gt;0,VLOOKUP(E$15,Дни[],6,0),"В")</f>
        <v>Я</v>
      </c>
      <c r="F38" s="9" t="str">
        <f>IF(INDEX(График[],MATCH(VLOOKUP(F$15,Дни[],5,0),График[ДН],0),MATCH(VLOOKUP($A38,Сотрудники[],3,0),График[#Headers],0))&gt;0,VLOOKUP(F$15,Дни[],6,0),"В")</f>
        <v>Я</v>
      </c>
      <c r="G38" s="9" t="str">
        <f>IF(INDEX(График[],MATCH(VLOOKUP(G$15,Дни[],5,0),График[ДН],0),MATCH(VLOOKUP($A38,Сотрудники[],3,0),График[#Headers],0))&gt;0,VLOOKUP(G$15,Дни[],6,0),"В")</f>
        <v>В</v>
      </c>
      <c r="H38" s="9" t="str">
        <f>IF(INDEX(График[],MATCH(VLOOKUP(H$15,Дни[],5,0),График[ДН],0),MATCH(VLOOKUP($A38,Сотрудники[],3,0),График[#Headers],0))&gt;0,VLOOKUP(H$15,Дни[],6,0),"В")</f>
        <v>В</v>
      </c>
      <c r="I38" s="9" t="str">
        <f>IF(INDEX(График[],MATCH(VLOOKUP(I$15,Дни[],5,0),График[ДН],0),MATCH(VLOOKUP($A38,Сотрудники[],3,0),График[#Headers],0))&gt;0,VLOOKUP(I$15,Дни[],6,0),"В")</f>
        <v>В</v>
      </c>
      <c r="J38" s="9" t="str">
        <f>IF(INDEX(График[],MATCH(VLOOKUP(J$15,Дни[],5,0),График[ДН],0),MATCH(VLOOKUP($A38,Сотрудники[],3,0),График[#Headers],0))&gt;0,VLOOKUP(J$15,Дни[],6,0),"В")</f>
        <v>Я</v>
      </c>
      <c r="K38" s="9" t="str">
        <f>IF(INDEX(График[],MATCH(VLOOKUP(K$15,Дни[],5,0),График[ДН],0),MATCH(VLOOKUP($A38,Сотрудники[],3,0),График[#Headers],0))&gt;0,VLOOKUP(K$15,Дни[],6,0),"В")</f>
        <v>В</v>
      </c>
      <c r="L38" s="9" t="str">
        <f>IF(INDEX(График[],MATCH(VLOOKUP(L$15,Дни[],5,0),График[ДН],0),MATCH(VLOOKUP($A38,Сотрудники[],3,0),График[#Headers],0))&gt;0,VLOOKUP(L$15,Дни[],6,0),"В")</f>
        <v>Я</v>
      </c>
      <c r="M38" s="9" t="str">
        <f>IF(INDEX(График[],MATCH(VLOOKUP(M$15,Дни[],5,0),График[ДН],0),MATCH(VLOOKUP($A38,Сотрудники[],3,0),График[#Headers],0))&gt;0,VLOOKUP(M$15,Дни[],6,0),"В")</f>
        <v>Я</v>
      </c>
      <c r="N38" s="9" t="str">
        <f>IF(INDEX(График[],MATCH(VLOOKUP(N$15,Дни[],5,0),График[ДН],0),MATCH(VLOOKUP($A38,Сотрудники[],3,0),График[#Headers],0))&gt;0,VLOOKUP(N$15,Дни[],6,0),"В")</f>
        <v>В</v>
      </c>
      <c r="O38" s="9" t="str">
        <f>IF(INDEX(График[],MATCH(VLOOKUP(O$15,Дни[],5,0),График[ДН],0),MATCH(VLOOKUP($A38,Сотрудники[],3,0),График[#Headers],0))&gt;0,VLOOKUP(O$15,Дни[],6,0),"В")</f>
        <v>В</v>
      </c>
      <c r="P38" s="9" t="str">
        <f>IF(INDEX(График[],MATCH(VLOOKUP(P$15,Дни[],5,0),График[ДН],0),MATCH(VLOOKUP($A38,Сотрудники[],3,0),График[#Headers],0))&gt;0,VLOOKUP(P$15,Дни[],6,0),"В")</f>
        <v>В</v>
      </c>
      <c r="Q38" s="9" t="str">
        <f>IF(INDEX(График[],MATCH(VLOOKUP(Q$15,Дни[],5,0),График[ДН],0),MATCH(VLOOKUP($A38,Сотрудники[],3,0),График[#Headers],0))&gt;0,VLOOKUP(Q$15,Дни[],6,0),"В")</f>
        <v>Я</v>
      </c>
      <c r="R38" s="9" t="str">
        <f>IF(INDEX(График[],MATCH(VLOOKUP(R$15,Дни[],5,0),График[ДН],0),MATCH(VLOOKUP($A38,Сотрудники[],3,0),График[#Headers],0))&gt;0,VLOOKUP(R$15,Дни[],6,0),"В")</f>
        <v>В</v>
      </c>
      <c r="S38" s="14">
        <f t="shared" ref="S38" si="46">COUNTIF(D38:R38,"Я")+COUNTIF(D38:R38,"РП")+COUNTIF(D38:R38,"ПН")+COUNTIF(D38:R38,"ОН")</f>
        <v>6</v>
      </c>
      <c r="T38" s="44" t="str">
        <f>IF(INDEX(График[],MATCH(VLOOKUP(T$15,Дни[],5,0),График[ДН],0),MATCH(VLOOKUP($A38,Сотрудники[],3,0),График[#Headers],0))&gt;0,VLOOKUP(T$15,Дни[],6,0),"В")</f>
        <v>Я</v>
      </c>
      <c r="U38" s="44" t="str">
        <f>IF(INDEX(График[],MATCH(VLOOKUP(U$15,Дни[],5,0),График[ДН],0),MATCH(VLOOKUP($A38,Сотрудники[],3,0),График[#Headers],0))&gt;0,VLOOKUP(U$15,Дни[],6,0),"В")</f>
        <v>Я</v>
      </c>
      <c r="V38" s="44" t="str">
        <f>IF(INDEX(График[],MATCH(VLOOKUP(V$15,Дни[],5,0),График[ДН],0),MATCH(VLOOKUP($A38,Сотрудники[],3,0),График[#Headers],0))&gt;0,VLOOKUP(V$15,Дни[],6,0),"В")</f>
        <v>В</v>
      </c>
      <c r="W38" s="44" t="str">
        <f>IF(INDEX(График[],MATCH(VLOOKUP(W$15,Дни[],5,0),График[ДН],0),MATCH(VLOOKUP($A38,Сотрудники[],3,0),График[#Headers],0))&gt;0,VLOOKUP(W$15,Дни[],6,0),"В")</f>
        <v>В</v>
      </c>
      <c r="X38" s="44" t="str">
        <f>IF(INDEX(График[],MATCH(VLOOKUP(X$15,Дни[],5,0),График[ДН],0),MATCH(VLOOKUP($A38,Сотрудники[],3,0),График[#Headers],0))&gt;0,VLOOKUP(X$15,Дни[],6,0),"В")</f>
        <v>В</v>
      </c>
      <c r="Y38" s="44" t="str">
        <f>IF(INDEX(График[],MATCH(VLOOKUP(Y$15,Дни[],5,0),График[ДН],0),MATCH(VLOOKUP($A38,Сотрудники[],3,0),График[#Headers],0))&gt;0,VLOOKUP(Y$15,Дни[],6,0),"В")</f>
        <v>Я</v>
      </c>
      <c r="Z38" s="44" t="str">
        <f>IF(INDEX(График[],MATCH(VLOOKUP(Z$15,Дни[],5,0),График[ДН],0),MATCH(VLOOKUP($A38,Сотрудники[],3,0),График[#Headers],0))&gt;0,VLOOKUP(Z$15,Дни[],6,0),"В")</f>
        <v>В</v>
      </c>
      <c r="AA38" s="44" t="str">
        <f>IF(INDEX(График[],MATCH(VLOOKUP(AA$15,Дни[],5,0),График[ДН],0),MATCH(VLOOKUP($A38,Сотрудники[],3,0),График[#Headers],0))&gt;0,VLOOKUP(AA$15,Дни[],6,0),"В")</f>
        <v>Я</v>
      </c>
      <c r="AB38" s="44" t="str">
        <f>IF(INDEX(График[],MATCH(VLOOKUP(AB$15,Дни[],5,0),График[ДН],0),MATCH(VLOOKUP($A38,Сотрудники[],3,0),График[#Headers],0))&gt;0,VLOOKUP(AB$15,Дни[],6,0),"В")</f>
        <v>Я</v>
      </c>
      <c r="AC38" s="44" t="str">
        <f>IF(INDEX(График[],MATCH(VLOOKUP(AC$15,Дни[],5,0),График[ДН],0),MATCH(VLOOKUP($A38,Сотрудники[],3,0),График[#Headers],0))&gt;0,VLOOKUP(AC$15,Дни[],6,0),"В")</f>
        <v>В</v>
      </c>
      <c r="AD38" s="44" t="str">
        <f>IF(INDEX(График[],MATCH(VLOOKUP(AD$15,Дни[],5,0),График[ДН],0),MATCH(VLOOKUP($A38,Сотрудники[],3,0),График[#Headers],0))&gt;0,VLOOKUP(AD$15,Дни[],6,0),"В")</f>
        <v>В</v>
      </c>
      <c r="AE38" s="44" t="str">
        <f>IF(INDEX(График[],MATCH(VLOOKUP(AE$15,Дни[],5,0),График[ДН],0),MATCH(VLOOKUP($A38,Сотрудники[],3,0),График[#Headers],0))&gt;0,VLOOKUP(AE$15,Дни[],6,0),"В")</f>
        <v>В</v>
      </c>
      <c r="AF38" s="44" t="str">
        <f>IF(INDEX(График[],MATCH(VLOOKUP(AF$15,Дни[],5,0),График[ДН],0),MATCH(VLOOKUP($A38,Сотрудники[],3,0),График[#Headers],0))&gt;0,VLOOKUP(AF$15,Дни[],6,0),"В")</f>
        <v>Я</v>
      </c>
      <c r="AG38" s="44" t="str">
        <f>IF(INDEX(График[],MATCH(VLOOKUP(AG$15,Дни[],5,0),График[ДН],0),MATCH(VLOOKUP($A38,Сотрудники[],3,0),График[#Headers],0))&gt;0,VLOOKUP(AG$15,Дни[],6,0),"В")</f>
        <v>В</v>
      </c>
      <c r="AH38" s="44" t="str">
        <f>IF(INDEX(График[],MATCH(VLOOKUP(AH$15,Дни[],5,0),График[ДН],0),MATCH(VLOOKUP($A38,Сотрудники[],3,0),График[#Headers],0))&gt;0,VLOOKUP(AH$15,Дни[],6,0),"В")</f>
        <v>Я</v>
      </c>
      <c r="AI38" s="44" t="str">
        <f>IF(INDEX(График[],MATCH(VLOOKUP(AI$15,Дни[],5,0),График[ДН],0),MATCH(VLOOKUP($A38,Сотрудники[],3,0),График[#Headers],0))&gt;0,VLOOKUP(AI$15,Дни[],6,0),"В")</f>
        <v>Я</v>
      </c>
      <c r="AJ38" s="45">
        <f t="shared" ref="AJ38" si="47">COUNTIF(T38:AI38,"Я")+COUNTIF(T38:AI38,"РП")+COUNTIF(T38:AI38,"ПН")+S38</f>
        <v>14</v>
      </c>
    </row>
    <row r="39" spans="1:36" ht="18.75" x14ac:dyDescent="0.2">
      <c r="A39" s="47"/>
      <c r="B39" s="49"/>
      <c r="C39" s="51"/>
      <c r="D39" s="9">
        <f>VLOOKUP(D38,РД[],2,0)*INDEX(График[],MATCH(VLOOKUP(D$15,Дни[],5,0),График[ДН],0),MATCH(VLOOKUP($A38,Сотрудники[],3,0),График[#Headers],0))-IF(VLOOKUP(D38,РД[],2,0)*INDEX(График[],MATCH(VLOOKUP(D$15,Дни[],5,0),График[ДН],0),MATCH(VLOOKUP($A38,Сотрудники[],3,0),График[#Headers],0))&gt;1,VLOOKUP(D$15,Дни[],8,0),0)</f>
        <v>0</v>
      </c>
      <c r="E39" s="9">
        <f>VLOOKUP(E38,РД[],2,0)*INDEX(График[],MATCH(VLOOKUP(E$15,Дни[],5,0),График[ДН],0),MATCH(VLOOKUP($A38,Сотрудники[],3,0),График[#Headers],0))-IF(VLOOKUP(E38,РД[],2,0)*INDEX(График[],MATCH(VLOOKUP(E$15,Дни[],5,0),График[ДН],0),MATCH(VLOOKUP($A38,Сотрудники[],3,0),График[#Headers],0))&gt;1,VLOOKUP(E$15,Дни[],8,0),0)</f>
        <v>8</v>
      </c>
      <c r="F39" s="9">
        <f>VLOOKUP(F38,РД[],2,0)*INDEX(График[],MATCH(VLOOKUP(F$15,Дни[],5,0),График[ДН],0),MATCH(VLOOKUP($A38,Сотрудники[],3,0),График[#Headers],0))-IF(VLOOKUP(F38,РД[],2,0)*INDEX(График[],MATCH(VLOOKUP(F$15,Дни[],5,0),График[ДН],0),MATCH(VLOOKUP($A38,Сотрудники[],3,0),График[#Headers],0))&gt;1,VLOOKUP(F$15,Дни[],8,0),0)</f>
        <v>4</v>
      </c>
      <c r="G39" s="9">
        <f>VLOOKUP(G38,РД[],2,0)*INDEX(График[],MATCH(VLOOKUP(G$15,Дни[],5,0),График[ДН],0),MATCH(VLOOKUP($A38,Сотрудники[],3,0),График[#Headers],0))-IF(VLOOKUP(G38,РД[],2,0)*INDEX(График[],MATCH(VLOOKUP(G$15,Дни[],5,0),График[ДН],0),MATCH(VLOOKUP($A38,Сотрудники[],3,0),График[#Headers],0))&gt;1,VLOOKUP(G$15,Дни[],8,0),0)</f>
        <v>0</v>
      </c>
      <c r="H39" s="9">
        <f>VLOOKUP(H38,РД[],2,0)*INDEX(График[],MATCH(VLOOKUP(H$15,Дни[],5,0),График[ДН],0),MATCH(VLOOKUP($A38,Сотрудники[],3,0),График[#Headers],0))-IF(VLOOKUP(H38,РД[],2,0)*INDEX(График[],MATCH(VLOOKUP(H$15,Дни[],5,0),График[ДН],0),MATCH(VLOOKUP($A38,Сотрудники[],3,0),График[#Headers],0))&gt;1,VLOOKUP(H$15,Дни[],8,0),0)</f>
        <v>0</v>
      </c>
      <c r="I39" s="9">
        <f>VLOOKUP(I38,РД[],2,0)*INDEX(График[],MATCH(VLOOKUP(I$15,Дни[],5,0),График[ДН],0),MATCH(VLOOKUP($A38,Сотрудники[],3,0),График[#Headers],0))-IF(VLOOKUP(I38,РД[],2,0)*INDEX(График[],MATCH(VLOOKUP(I$15,Дни[],5,0),График[ДН],0),MATCH(VLOOKUP($A38,Сотрудники[],3,0),График[#Headers],0))&gt;1,VLOOKUP(I$15,Дни[],8,0),0)</f>
        <v>0</v>
      </c>
      <c r="J39" s="9">
        <f>VLOOKUP(J38,РД[],2,0)*INDEX(График[],MATCH(VLOOKUP(J$15,Дни[],5,0),График[ДН],0),MATCH(VLOOKUP($A38,Сотрудники[],3,0),График[#Headers],0))-IF(VLOOKUP(J38,РД[],2,0)*INDEX(График[],MATCH(VLOOKUP(J$15,Дни[],5,0),График[ДН],0),MATCH(VLOOKUP($A38,Сотрудники[],3,0),График[#Headers],0))&gt;1,VLOOKUP(J$15,Дни[],8,0),0)</f>
        <v>8</v>
      </c>
      <c r="K39" s="9">
        <f>VLOOKUP(K38,РД[],2,0)*INDEX(График[],MATCH(VLOOKUP(K$15,Дни[],5,0),График[ДН],0),MATCH(VLOOKUP($A38,Сотрудники[],3,0),График[#Headers],0))-IF(VLOOKUP(K38,РД[],2,0)*INDEX(График[],MATCH(VLOOKUP(K$15,Дни[],5,0),График[ДН],0),MATCH(VLOOKUP($A38,Сотрудники[],3,0),График[#Headers],0))&gt;1,VLOOKUP(K$15,Дни[],8,0),0)</f>
        <v>0</v>
      </c>
      <c r="L39" s="9">
        <f>VLOOKUP(L38,РД[],2,0)*INDEX(График[],MATCH(VLOOKUP(L$15,Дни[],5,0),График[ДН],0),MATCH(VLOOKUP($A38,Сотрудники[],3,0),График[#Headers],0))-IF(VLOOKUP(L38,РД[],2,0)*INDEX(График[],MATCH(VLOOKUP(L$15,Дни[],5,0),График[ДН],0),MATCH(VLOOKUP($A38,Сотрудники[],3,0),График[#Headers],0))&gt;1,VLOOKUP(L$15,Дни[],8,0),0)</f>
        <v>8</v>
      </c>
      <c r="M39" s="9">
        <f>VLOOKUP(M38,РД[],2,0)*INDEX(График[],MATCH(VLOOKUP(M$15,Дни[],5,0),График[ДН],0),MATCH(VLOOKUP($A38,Сотрудники[],3,0),График[#Headers],0))-IF(VLOOKUP(M38,РД[],2,0)*INDEX(График[],MATCH(VLOOKUP(M$15,Дни[],5,0),График[ДН],0),MATCH(VLOOKUP($A38,Сотрудники[],3,0),График[#Headers],0))&gt;1,VLOOKUP(M$15,Дни[],8,0),0)</f>
        <v>4</v>
      </c>
      <c r="N39" s="9">
        <f>VLOOKUP(N38,РД[],2,0)*INDEX(График[],MATCH(VLOOKUP(N$15,Дни[],5,0),График[ДН],0),MATCH(VLOOKUP($A38,Сотрудники[],3,0),График[#Headers],0))-IF(VLOOKUP(N38,РД[],2,0)*INDEX(График[],MATCH(VLOOKUP(N$15,Дни[],5,0),График[ДН],0),MATCH(VLOOKUP($A38,Сотрудники[],3,0),График[#Headers],0))&gt;1,VLOOKUP(N$15,Дни[],8,0),0)</f>
        <v>0</v>
      </c>
      <c r="O39" s="9">
        <f>VLOOKUP(O38,РД[],2,0)*INDEX(График[],MATCH(VLOOKUP(O$15,Дни[],5,0),График[ДН],0),MATCH(VLOOKUP($A38,Сотрудники[],3,0),График[#Headers],0))-IF(VLOOKUP(O38,РД[],2,0)*INDEX(График[],MATCH(VLOOKUP(O$15,Дни[],5,0),График[ДН],0),MATCH(VLOOKUP($A38,Сотрудники[],3,0),График[#Headers],0))&gt;1,VLOOKUP(O$15,Дни[],8,0),0)</f>
        <v>0</v>
      </c>
      <c r="P39" s="9">
        <f>VLOOKUP(P38,РД[],2,0)*INDEX(График[],MATCH(VLOOKUP(P$15,Дни[],5,0),График[ДН],0),MATCH(VLOOKUP($A38,Сотрудники[],3,0),График[#Headers],0))-IF(VLOOKUP(P38,РД[],2,0)*INDEX(График[],MATCH(VLOOKUP(P$15,Дни[],5,0),График[ДН],0),MATCH(VLOOKUP($A38,Сотрудники[],3,0),График[#Headers],0))&gt;1,VLOOKUP(P$15,Дни[],8,0),0)</f>
        <v>0</v>
      </c>
      <c r="Q39" s="9">
        <f>VLOOKUP(Q38,РД[],2,0)*INDEX(График[],MATCH(VLOOKUP(Q$15,Дни[],5,0),График[ДН],0),MATCH(VLOOKUP($A38,Сотрудники[],3,0),График[#Headers],0))-IF(VLOOKUP(Q38,РД[],2,0)*INDEX(График[],MATCH(VLOOKUP(Q$15,Дни[],5,0),График[ДН],0),MATCH(VLOOKUP($A38,Сотрудники[],3,0),График[#Headers],0))&gt;1,VLOOKUP(Q$15,Дни[],8,0),0)</f>
        <v>8</v>
      </c>
      <c r="R39" s="9">
        <f>VLOOKUP(R38,РД[],2,0)*INDEX(График[],MATCH(VLOOKUP(R$15,Дни[],5,0),График[ДН],0),MATCH(VLOOKUP($A38,Сотрудники[],3,0),График[#Headers],0))-IF(VLOOKUP(R38,РД[],2,0)*INDEX(График[],MATCH(VLOOKUP(R$15,Дни[],5,0),График[ДН],0),MATCH(VLOOKUP($A38,Сотрудники[],3,0),График[#Headers],0))&gt;1,VLOOKUP(R$15,Дни[],8,0),0)</f>
        <v>0</v>
      </c>
      <c r="S39" s="14">
        <f t="shared" ref="S39" si="48">SUM(D39:R39)</f>
        <v>40</v>
      </c>
      <c r="T39" s="44">
        <f>VLOOKUP(T38,РД[],2,0)*INDEX(График[],MATCH(VLOOKUP(T$15,Дни[],5,0),График[ДН],0),MATCH(VLOOKUP($A38,Сотрудники[],3,0),График[#Headers],0))-IF(VLOOKUP(T38,РД[],2,0)*INDEX(График[],MATCH(VLOOKUP(T$15,Дни[],5,0),График[ДН],0),MATCH(VLOOKUP($A38,Сотрудники[],3,0),График[#Headers],0))&gt;1,VLOOKUP(T$15,Дни[],8,0),0)</f>
        <v>8</v>
      </c>
      <c r="U39" s="44">
        <f>VLOOKUP(U38,РД[],2,0)*INDEX(График[],MATCH(VLOOKUP(U$15,Дни[],5,0),График[ДН],0),MATCH(VLOOKUP($A38,Сотрудники[],3,0),График[#Headers],0))-IF(VLOOKUP(U38,РД[],2,0)*INDEX(График[],MATCH(VLOOKUP(U$15,Дни[],5,0),График[ДН],0),MATCH(VLOOKUP($A38,Сотрудники[],3,0),График[#Headers],0))&gt;1,VLOOKUP(U$15,Дни[],8,0),0)</f>
        <v>4</v>
      </c>
      <c r="V39" s="44">
        <f>VLOOKUP(V38,РД[],2,0)*INDEX(График[],MATCH(VLOOKUP(V$15,Дни[],5,0),График[ДН],0),MATCH(VLOOKUP($A38,Сотрудники[],3,0),График[#Headers],0))-IF(VLOOKUP(V38,РД[],2,0)*INDEX(График[],MATCH(VLOOKUP(V$15,Дни[],5,0),График[ДН],0),MATCH(VLOOKUP($A38,Сотрудники[],3,0),График[#Headers],0))&gt;1,VLOOKUP(V$15,Дни[],8,0),0)</f>
        <v>0</v>
      </c>
      <c r="W39" s="44">
        <f>VLOOKUP(W38,РД[],2,0)*INDEX(График[],MATCH(VLOOKUP(W$15,Дни[],5,0),График[ДН],0),MATCH(VLOOKUP($A38,Сотрудники[],3,0),График[#Headers],0))-IF(VLOOKUP(W38,РД[],2,0)*INDEX(График[],MATCH(VLOOKUP(W$15,Дни[],5,0),График[ДН],0),MATCH(VLOOKUP($A38,Сотрудники[],3,0),График[#Headers],0))&gt;1,VLOOKUP(W$15,Дни[],8,0),0)</f>
        <v>0</v>
      </c>
      <c r="X39" s="44">
        <f>VLOOKUP(X38,РД[],2,0)*INDEX(График[],MATCH(VLOOKUP(X$15,Дни[],5,0),График[ДН],0),MATCH(VLOOKUP($A38,Сотрудники[],3,0),График[#Headers],0))-IF(VLOOKUP(X38,РД[],2,0)*INDEX(График[],MATCH(VLOOKUP(X$15,Дни[],5,0),График[ДН],0),MATCH(VLOOKUP($A38,Сотрудники[],3,0),График[#Headers],0))&gt;1,VLOOKUP(X$15,Дни[],8,0),0)</f>
        <v>0</v>
      </c>
      <c r="Y39" s="44">
        <f>VLOOKUP(Y38,РД[],2,0)*INDEX(График[],MATCH(VLOOKUP(Y$15,Дни[],5,0),График[ДН],0),MATCH(VLOOKUP($A38,Сотрудники[],3,0),График[#Headers],0))-IF(VLOOKUP(Y38,РД[],2,0)*INDEX(График[],MATCH(VLOOKUP(Y$15,Дни[],5,0),График[ДН],0),MATCH(VLOOKUP($A38,Сотрудники[],3,0),График[#Headers],0))&gt;1,VLOOKUP(Y$15,Дни[],8,0),0)</f>
        <v>8</v>
      </c>
      <c r="Z39" s="44">
        <f>VLOOKUP(Z38,РД[],2,0)*INDEX(График[],MATCH(VLOOKUP(Z$15,Дни[],5,0),График[ДН],0),MATCH(VLOOKUP($A38,Сотрудники[],3,0),График[#Headers],0))-IF(VLOOKUP(Z38,РД[],2,0)*INDEX(График[],MATCH(VLOOKUP(Z$15,Дни[],5,0),График[ДН],0),MATCH(VLOOKUP($A38,Сотрудники[],3,0),График[#Headers],0))&gt;1,VLOOKUP(Z$15,Дни[],8,0),0)</f>
        <v>0</v>
      </c>
      <c r="AA39" s="44">
        <f>VLOOKUP(AA38,РД[],2,0)*INDEX(График[],MATCH(VLOOKUP(AA$15,Дни[],5,0),График[ДН],0),MATCH(VLOOKUP($A38,Сотрудники[],3,0),График[#Headers],0))-IF(VLOOKUP(AA38,РД[],2,0)*INDEX(График[],MATCH(VLOOKUP(AA$15,Дни[],5,0),График[ДН],0),MATCH(VLOOKUP($A38,Сотрудники[],3,0),График[#Headers],0))&gt;1,VLOOKUP(AA$15,Дни[],8,0),0)</f>
        <v>8</v>
      </c>
      <c r="AB39" s="44">
        <f>VLOOKUP(AB38,РД[],2,0)*INDEX(График[],MATCH(VLOOKUP(AB$15,Дни[],5,0),График[ДН],0),MATCH(VLOOKUP($A38,Сотрудники[],3,0),График[#Headers],0))-IF(VLOOKUP(AB38,РД[],2,0)*INDEX(График[],MATCH(VLOOKUP(AB$15,Дни[],5,0),График[ДН],0),MATCH(VLOOKUP($A38,Сотрудники[],3,0),График[#Headers],0))&gt;1,VLOOKUP(AB$15,Дни[],8,0),0)</f>
        <v>4</v>
      </c>
      <c r="AC39" s="44">
        <f>VLOOKUP(AC38,РД[],2,0)*INDEX(График[],MATCH(VLOOKUP(AC$15,Дни[],5,0),График[ДН],0),MATCH(VLOOKUP($A38,Сотрудники[],3,0),График[#Headers],0))-IF(VLOOKUP(AC38,РД[],2,0)*INDEX(График[],MATCH(VLOOKUP(AC$15,Дни[],5,0),График[ДН],0),MATCH(VLOOKUP($A38,Сотрудники[],3,0),График[#Headers],0))&gt;1,VLOOKUP(AC$15,Дни[],8,0),0)</f>
        <v>0</v>
      </c>
      <c r="AD39" s="44">
        <f>VLOOKUP(AD38,РД[],2,0)*INDEX(График[],MATCH(VLOOKUP(AD$15,Дни[],5,0),График[ДН],0),MATCH(VLOOKUP($A38,Сотрудники[],3,0),График[#Headers],0))-IF(VLOOKUP(AD38,РД[],2,0)*INDEX(График[],MATCH(VLOOKUP(AD$15,Дни[],5,0),График[ДН],0),MATCH(VLOOKUP($A38,Сотрудники[],3,0),График[#Headers],0))&gt;1,VLOOKUP(AD$15,Дни[],8,0),0)</f>
        <v>0</v>
      </c>
      <c r="AE39" s="44">
        <f>VLOOKUP(AE38,РД[],2,0)*INDEX(График[],MATCH(VLOOKUP(AE$15,Дни[],5,0),График[ДН],0),MATCH(VLOOKUP($A38,Сотрудники[],3,0),График[#Headers],0))-IF(VLOOKUP(AE38,РД[],2,0)*INDEX(График[],MATCH(VLOOKUP(AE$15,Дни[],5,0),График[ДН],0),MATCH(VLOOKUP($A38,Сотрудники[],3,0),График[#Headers],0))&gt;1,VLOOKUP(AE$15,Дни[],8,0),0)</f>
        <v>0</v>
      </c>
      <c r="AF39" s="44">
        <f>VLOOKUP(AF38,РД[],2,0)*INDEX(График[],MATCH(VLOOKUP(AF$15,Дни[],5,0),График[ДН],0),MATCH(VLOOKUP($A38,Сотрудники[],3,0),График[#Headers],0))-IF(VLOOKUP(AF38,РД[],2,0)*INDEX(График[],MATCH(VLOOKUP(AF$15,Дни[],5,0),График[ДН],0),MATCH(VLOOKUP($A38,Сотрудники[],3,0),График[#Headers],0))&gt;1,VLOOKUP(AF$15,Дни[],8,0),0)</f>
        <v>8</v>
      </c>
      <c r="AG39" s="44">
        <f>VLOOKUP(AG38,РД[],2,0)*INDEX(График[],MATCH(VLOOKUP(AG$15,Дни[],5,0),График[ДН],0),MATCH(VLOOKUP($A38,Сотрудники[],3,0),График[#Headers],0))-IF(VLOOKUP(AG38,РД[],2,0)*INDEX(График[],MATCH(VLOOKUP(AG$15,Дни[],5,0),График[ДН],0),MATCH(VLOOKUP($A38,Сотрудники[],3,0),График[#Headers],0))&gt;1,VLOOKUP(AG$15,Дни[],8,0),0)</f>
        <v>0</v>
      </c>
      <c r="AH39" s="44">
        <f>VLOOKUP(AH38,РД[],2,0)*INDEX(График[],MATCH(VLOOKUP(AH$15,Дни[],5,0),График[ДН],0),MATCH(VLOOKUP($A38,Сотрудники[],3,0),График[#Headers],0))-IF(VLOOKUP(AH38,РД[],2,0)*INDEX(График[],MATCH(VLOOKUP(AH$15,Дни[],5,0),График[ДН],0),MATCH(VLOOKUP($A38,Сотрудники[],3,0),График[#Headers],0))&gt;1,VLOOKUP(AH$15,Дни[],8,0),0)</f>
        <v>8</v>
      </c>
      <c r="AI39" s="44">
        <f>VLOOKUP(AI38,РД[],2,0)*INDEX(График[],MATCH(VLOOKUP(AI$15,Дни[],5,0),График[ДН],0),MATCH(VLOOKUP($A38,Сотрудники[],3,0),График[#Headers],0))-IF(VLOOKUP(AI38,РД[],2,0)*INDEX(График[],MATCH(VLOOKUP(AI$15,Дни[],5,0),График[ДН],0),MATCH(VLOOKUP($A38,Сотрудники[],3,0),График[#Headers],0))&gt;1,VLOOKUP(AI$15,Дни[],8,0),0)</f>
        <v>4</v>
      </c>
      <c r="AJ39" s="45">
        <f t="shared" ref="AJ39" si="49">SUM(T39:AI39)+S39</f>
        <v>92</v>
      </c>
    </row>
    <row r="40" spans="1:36" ht="18.75" customHeight="1" x14ac:dyDescent="0.2">
      <c r="A40" s="46" t="s">
        <v>119</v>
      </c>
      <c r="B40" s="48">
        <v>420</v>
      </c>
      <c r="C40" s="50" t="s">
        <v>48</v>
      </c>
      <c r="D40" s="9" t="s">
        <v>53</v>
      </c>
      <c r="E40" s="9" t="s">
        <v>53</v>
      </c>
      <c r="F40" s="9" t="s">
        <v>53</v>
      </c>
      <c r="G40" s="9" t="s">
        <v>53</v>
      </c>
      <c r="H40" s="9" t="str">
        <f>IF(INDEX(График[],MATCH(VLOOKUP(H$15,Дни[],5,0),График[ДН],0),MATCH(VLOOKUP($A40,Сотрудники[],3,0),График[#Headers],0))&gt;0,VLOOKUP(H$15,Дни[],6,0),"В")</f>
        <v>В</v>
      </c>
      <c r="I40" s="9" t="str">
        <f>IF(INDEX(График[],MATCH(VLOOKUP(I$15,Дни[],5,0),График[ДН],0),MATCH(VLOOKUP($A40,Сотрудники[],3,0),График[#Headers],0))&gt;0,VLOOKUP(I$15,Дни[],6,0),"В")</f>
        <v>В</v>
      </c>
      <c r="J40" s="9" t="str">
        <f>IF(INDEX(График[],MATCH(VLOOKUP(J$15,Дни[],5,0),График[ДН],0),MATCH(VLOOKUP($A40,Сотрудники[],3,0),График[#Headers],0))&gt;0,VLOOKUP(J$15,Дни[],6,0),"В")</f>
        <v>Я</v>
      </c>
      <c r="K40" s="9" t="str">
        <f>IF(INDEX(График[],MATCH(VLOOKUP(K$15,Дни[],5,0),График[ДН],0),MATCH(VLOOKUP($A40,Сотрудники[],3,0),График[#Headers],0))&gt;0,VLOOKUP(K$15,Дни[],6,0),"В")</f>
        <v>Я</v>
      </c>
      <c r="L40" s="9" t="str">
        <f>IF(INDEX(График[],MATCH(VLOOKUP(L$15,Дни[],5,0),График[ДН],0),MATCH(VLOOKUP($A40,Сотрудники[],3,0),График[#Headers],0))&gt;0,VLOOKUP(L$15,Дни[],6,0),"В")</f>
        <v>Я</v>
      </c>
      <c r="M40" s="9" t="str">
        <f>IF(INDEX(График[],MATCH(VLOOKUP(M$15,Дни[],5,0),График[ДН],0),MATCH(VLOOKUP($A40,Сотрудники[],3,0),График[#Headers],0))&gt;0,VLOOKUP(M$15,Дни[],6,0),"В")</f>
        <v>Я</v>
      </c>
      <c r="N40" s="9" t="str">
        <f>IF(INDEX(График[],MATCH(VLOOKUP(N$15,Дни[],5,0),График[ДН],0),MATCH(VLOOKUP($A40,Сотрудники[],3,0),График[#Headers],0))&gt;0,VLOOKUP(N$15,Дни[],6,0),"В")</f>
        <v>Я</v>
      </c>
      <c r="O40" s="9" t="str">
        <f>IF(INDEX(График[],MATCH(VLOOKUP(O$15,Дни[],5,0),График[ДН],0),MATCH(VLOOKUP($A40,Сотрудники[],3,0),График[#Headers],0))&gt;0,VLOOKUP(O$15,Дни[],6,0),"В")</f>
        <v>В</v>
      </c>
      <c r="P40" s="9" t="str">
        <f>IF(INDEX(График[],MATCH(VLOOKUP(P$15,Дни[],5,0),График[ДН],0),MATCH(VLOOKUP($A40,Сотрудники[],3,0),График[#Headers],0))&gt;0,VLOOKUP(P$15,Дни[],6,0),"В")</f>
        <v>В</v>
      </c>
      <c r="Q40" s="9" t="str">
        <f>IF(INDEX(График[],MATCH(VLOOKUP(Q$15,Дни[],5,0),График[ДН],0),MATCH(VLOOKUP($A40,Сотрудники[],3,0),График[#Headers],0))&gt;0,VLOOKUP(Q$15,Дни[],6,0),"В")</f>
        <v>Я</v>
      </c>
      <c r="R40" s="9" t="str">
        <f>IF(INDEX(График[],MATCH(VLOOKUP(R$15,Дни[],5,0),График[ДН],0),MATCH(VLOOKUP($A40,Сотрудники[],3,0),График[#Headers],0))&gt;0,VLOOKUP(R$15,Дни[],6,0),"В")</f>
        <v>Я</v>
      </c>
      <c r="S40" s="14">
        <f t="shared" ref="S40" si="50">COUNTIF(D40:R40,"Я")+COUNTIF(D40:R40,"РП")+COUNTIF(D40:R40,"ПН")+COUNTIF(D40:R40,"ОН")</f>
        <v>7</v>
      </c>
      <c r="T40" s="44" t="str">
        <f>IF(INDEX(График[],MATCH(VLOOKUP(T$15,Дни[],5,0),График[ДН],0),MATCH(VLOOKUP($A40,Сотрудники[],3,0),График[#Headers],0))&gt;0,VLOOKUP(T$15,Дни[],6,0),"В")</f>
        <v>Я</v>
      </c>
      <c r="U40" s="44" t="str">
        <f>IF(INDEX(График[],MATCH(VLOOKUP(U$15,Дни[],5,0),График[ДН],0),MATCH(VLOOKUP($A40,Сотрудники[],3,0),График[#Headers],0))&gt;0,VLOOKUP(U$15,Дни[],6,0),"В")</f>
        <v>Я</v>
      </c>
      <c r="V40" s="44" t="str">
        <f>IF(INDEX(График[],MATCH(VLOOKUP(V$15,Дни[],5,0),График[ДН],0),MATCH(VLOOKUP($A40,Сотрудники[],3,0),График[#Headers],0))&gt;0,VLOOKUP(V$15,Дни[],6,0),"В")</f>
        <v>Я</v>
      </c>
      <c r="W40" s="44" t="str">
        <f>IF(INDEX(График[],MATCH(VLOOKUP(W$15,Дни[],5,0),График[ДН],0),MATCH(VLOOKUP($A40,Сотрудники[],3,0),График[#Headers],0))&gt;0,VLOOKUP(W$15,Дни[],6,0),"В")</f>
        <v>В</v>
      </c>
      <c r="X40" s="44" t="str">
        <f>IF(INDEX(График[],MATCH(VLOOKUP(X$15,Дни[],5,0),График[ДН],0),MATCH(VLOOKUP($A40,Сотрудники[],3,0),График[#Headers],0))&gt;0,VLOOKUP(X$15,Дни[],6,0),"В")</f>
        <v>В</v>
      </c>
      <c r="Y40" s="44" t="str">
        <f>IF(INDEX(График[],MATCH(VLOOKUP(Y$15,Дни[],5,0),График[ДН],0),MATCH(VLOOKUP($A40,Сотрудники[],3,0),График[#Headers],0))&gt;0,VLOOKUP(Y$15,Дни[],6,0),"В")</f>
        <v>Я</v>
      </c>
      <c r="Z40" s="44" t="str">
        <f>IF(INDEX(График[],MATCH(VLOOKUP(Z$15,Дни[],5,0),График[ДН],0),MATCH(VLOOKUP($A40,Сотрудники[],3,0),График[#Headers],0))&gt;0,VLOOKUP(Z$15,Дни[],6,0),"В")</f>
        <v>Я</v>
      </c>
      <c r="AA40" s="44" t="str">
        <f>IF(INDEX(График[],MATCH(VLOOKUP(AA$15,Дни[],5,0),График[ДН],0),MATCH(VLOOKUP($A40,Сотрудники[],3,0),График[#Headers],0))&gt;0,VLOOKUP(AA$15,Дни[],6,0),"В")</f>
        <v>Я</v>
      </c>
      <c r="AB40" s="44" t="str">
        <f>IF(INDEX(График[],MATCH(VLOOKUP(AB$15,Дни[],5,0),График[ДН],0),MATCH(VLOOKUP($A40,Сотрудники[],3,0),График[#Headers],0))&gt;0,VLOOKUP(AB$15,Дни[],6,0),"В")</f>
        <v>Я</v>
      </c>
      <c r="AC40" s="44" t="str">
        <f>IF(INDEX(График[],MATCH(VLOOKUP(AC$15,Дни[],5,0),График[ДН],0),MATCH(VLOOKUP($A40,Сотрудники[],3,0),График[#Headers],0))&gt;0,VLOOKUP(AC$15,Дни[],6,0),"В")</f>
        <v>Я</v>
      </c>
      <c r="AD40" s="44" t="str">
        <f>IF(INDEX(График[],MATCH(VLOOKUP(AD$15,Дни[],5,0),График[ДН],0),MATCH(VLOOKUP($A40,Сотрудники[],3,0),График[#Headers],0))&gt;0,VLOOKUP(AD$15,Дни[],6,0),"В")</f>
        <v>В</v>
      </c>
      <c r="AE40" s="44" t="str">
        <f>IF(INDEX(График[],MATCH(VLOOKUP(AE$15,Дни[],5,0),График[ДН],0),MATCH(VLOOKUP($A40,Сотрудники[],3,0),График[#Headers],0))&gt;0,VLOOKUP(AE$15,Дни[],6,0),"В")</f>
        <v>В</v>
      </c>
      <c r="AF40" s="44" t="str">
        <f>IF(INDEX(График[],MATCH(VLOOKUP(AF$15,Дни[],5,0),График[ДН],0),MATCH(VLOOKUP($A40,Сотрудники[],3,0),График[#Headers],0))&gt;0,VLOOKUP(AF$15,Дни[],6,0),"В")</f>
        <v>Я</v>
      </c>
      <c r="AG40" s="44" t="str">
        <f>IF(INDEX(График[],MATCH(VLOOKUP(AG$15,Дни[],5,0),График[ДН],0),MATCH(VLOOKUP($A40,Сотрудники[],3,0),График[#Headers],0))&gt;0,VLOOKUP(AG$15,Дни[],6,0),"В")</f>
        <v>Я</v>
      </c>
      <c r="AH40" s="44" t="str">
        <f>IF(INDEX(График[],MATCH(VLOOKUP(AH$15,Дни[],5,0),График[ДН],0),MATCH(VLOOKUP($A40,Сотрудники[],3,0),График[#Headers],0))&gt;0,VLOOKUP(AH$15,Дни[],6,0),"В")</f>
        <v>Я</v>
      </c>
      <c r="AI40" s="44" t="str">
        <f>IF(INDEX(График[],MATCH(VLOOKUP(AI$15,Дни[],5,0),График[ДН],0),MATCH(VLOOKUP($A40,Сотрудники[],3,0),График[#Headers],0))&gt;0,VLOOKUP(AI$15,Дни[],6,0),"В")</f>
        <v>Я</v>
      </c>
      <c r="AJ40" s="45">
        <f t="shared" ref="AJ40" si="51">COUNTIF(T40:AI40,"Я")+COUNTIF(T40:AI40,"РП")+COUNTIF(T40:AI40,"ПН")+S40</f>
        <v>19</v>
      </c>
    </row>
    <row r="41" spans="1:36" ht="18.75" x14ac:dyDescent="0.2">
      <c r="A41" s="47"/>
      <c r="B41" s="49"/>
      <c r="C41" s="51"/>
      <c r="D41" s="9">
        <f>VLOOKUP(D40,РД[],2,0)*INDEX(График[],MATCH(VLOOKUP(D$15,Дни[],5,0),График[ДН],0),MATCH(VLOOKUP($A40,Сотрудники[],3,0),График[#Headers],0))-IF(VLOOKUP(D40,РД[],2,0)*INDEX(График[],MATCH(VLOOKUP(D$15,Дни[],5,0),График[ДН],0),MATCH(VLOOKUP($A40,Сотрудники[],3,0),График[#Headers],0))&gt;1,VLOOKUP(D$15,Дни[],8,0),0)</f>
        <v>0</v>
      </c>
      <c r="E41" s="9">
        <f>VLOOKUP(E40,РД[],2,0)*INDEX(График[],MATCH(VLOOKUP(E$15,Дни[],5,0),График[ДН],0),MATCH(VLOOKUP($A40,Сотрудники[],3,0),График[#Headers],0))-IF(VLOOKUP(E40,РД[],2,0)*INDEX(График[],MATCH(VLOOKUP(E$15,Дни[],5,0),График[ДН],0),MATCH(VLOOKUP($A40,Сотрудники[],3,0),График[#Headers],0))&gt;1,VLOOKUP(E$15,Дни[],8,0),0)</f>
        <v>0</v>
      </c>
      <c r="F41" s="9">
        <f>VLOOKUP(F40,РД[],2,0)*INDEX(График[],MATCH(VLOOKUP(F$15,Дни[],5,0),График[ДН],0),MATCH(VLOOKUP($A40,Сотрудники[],3,0),График[#Headers],0))-IF(VLOOKUP(F40,РД[],2,0)*INDEX(График[],MATCH(VLOOKUP(F$15,Дни[],5,0),График[ДН],0),MATCH(VLOOKUP($A40,Сотрудники[],3,0),График[#Headers],0))&gt;1,VLOOKUP(F$15,Дни[],8,0),0)</f>
        <v>0</v>
      </c>
      <c r="G41" s="9">
        <f>VLOOKUP(G40,РД[],2,0)*INDEX(График[],MATCH(VLOOKUP(G$15,Дни[],5,0),График[ДН],0),MATCH(VLOOKUP($A40,Сотрудники[],3,0),График[#Headers],0))-IF(VLOOKUP(G40,РД[],2,0)*INDEX(График[],MATCH(VLOOKUP(G$15,Дни[],5,0),График[ДН],0),MATCH(VLOOKUP($A40,Сотрудники[],3,0),График[#Headers],0))&gt;1,VLOOKUP(G$15,Дни[],8,0),0)</f>
        <v>0</v>
      </c>
      <c r="H41" s="9">
        <f>VLOOKUP(H40,РД[],2,0)*INDEX(График[],MATCH(VLOOKUP(H$15,Дни[],5,0),График[ДН],0),MATCH(VLOOKUP($A40,Сотрудники[],3,0),График[#Headers],0))-IF(VLOOKUP(H40,РД[],2,0)*INDEX(График[],MATCH(VLOOKUP(H$15,Дни[],5,0),График[ДН],0),MATCH(VLOOKUP($A40,Сотрудники[],3,0),График[#Headers],0))&gt;1,VLOOKUP(H$15,Дни[],8,0),0)</f>
        <v>0</v>
      </c>
      <c r="I41" s="9">
        <f>VLOOKUP(I40,РД[],2,0)*INDEX(График[],MATCH(VLOOKUP(I$15,Дни[],5,0),График[ДН],0),MATCH(VLOOKUP($A40,Сотрудники[],3,0),График[#Headers],0))-IF(VLOOKUP(I40,РД[],2,0)*INDEX(График[],MATCH(VLOOKUP(I$15,Дни[],5,0),График[ДН],0),MATCH(VLOOKUP($A40,Сотрудники[],3,0),График[#Headers],0))&gt;1,VLOOKUP(I$15,Дни[],8,0),0)</f>
        <v>0</v>
      </c>
      <c r="J41" s="9">
        <f>VLOOKUP(J40,РД[],2,0)*INDEX(График[],MATCH(VLOOKUP(J$15,Дни[],5,0),График[ДН],0),MATCH(VLOOKUP($A40,Сотрудники[],3,0),График[#Headers],0))-IF(VLOOKUP(J40,РД[],2,0)*INDEX(График[],MATCH(VLOOKUP(J$15,Дни[],5,0),График[ДН],0),MATCH(VLOOKUP($A40,Сотрудники[],3,0),График[#Headers],0))&gt;1,VLOOKUP(J$15,Дни[],8,0),0)</f>
        <v>7.2</v>
      </c>
      <c r="K41" s="9">
        <f>VLOOKUP(K40,РД[],2,0)*INDEX(График[],MATCH(VLOOKUP(K$15,Дни[],5,0),График[ДН],0),MATCH(VLOOKUP($A40,Сотрудники[],3,0),График[#Headers],0))-IF(VLOOKUP(K40,РД[],2,0)*INDEX(График[],MATCH(VLOOKUP(K$15,Дни[],5,0),График[ДН],0),MATCH(VLOOKUP($A40,Сотрудники[],3,0),График[#Headers],0))&gt;1,VLOOKUP(K$15,Дни[],8,0),0)</f>
        <v>7.2</v>
      </c>
      <c r="L41" s="9">
        <f>VLOOKUP(L40,РД[],2,0)*INDEX(График[],MATCH(VLOOKUP(L$15,Дни[],5,0),График[ДН],0),MATCH(VLOOKUP($A40,Сотрудники[],3,0),График[#Headers],0))-IF(VLOOKUP(L40,РД[],2,0)*INDEX(График[],MATCH(VLOOKUP(L$15,Дни[],5,0),График[ДН],0),MATCH(VLOOKUP($A40,Сотрудники[],3,0),График[#Headers],0))&gt;1,VLOOKUP(L$15,Дни[],8,0),0)</f>
        <v>7.2</v>
      </c>
      <c r="M41" s="9">
        <f>VLOOKUP(M40,РД[],2,0)*INDEX(График[],MATCH(VLOOKUP(M$15,Дни[],5,0),График[ДН],0),MATCH(VLOOKUP($A40,Сотрудники[],3,0),График[#Headers],0))-IF(VLOOKUP(M40,РД[],2,0)*INDEX(График[],MATCH(VLOOKUP(M$15,Дни[],5,0),График[ДН],0),MATCH(VLOOKUP($A40,Сотрудники[],3,0),График[#Headers],0))&gt;1,VLOOKUP(M$15,Дни[],8,0),0)</f>
        <v>7.2</v>
      </c>
      <c r="N41" s="9">
        <f>VLOOKUP(N40,РД[],2,0)*INDEX(График[],MATCH(VLOOKUP(N$15,Дни[],5,0),График[ДН],0),MATCH(VLOOKUP($A40,Сотрудники[],3,0),График[#Headers],0))-IF(VLOOKUP(N40,РД[],2,0)*INDEX(График[],MATCH(VLOOKUP(N$15,Дни[],5,0),График[ДН],0),MATCH(VLOOKUP($A40,Сотрудники[],3,0),График[#Headers],0))&gt;1,VLOOKUP(N$15,Дни[],8,0),0)</f>
        <v>7.2</v>
      </c>
      <c r="O41" s="9">
        <f>VLOOKUP(O40,РД[],2,0)*INDEX(График[],MATCH(VLOOKUP(O$15,Дни[],5,0),График[ДН],0),MATCH(VLOOKUP($A40,Сотрудники[],3,0),График[#Headers],0))-IF(VLOOKUP(O40,РД[],2,0)*INDEX(График[],MATCH(VLOOKUP(O$15,Дни[],5,0),График[ДН],0),MATCH(VLOOKUP($A40,Сотрудники[],3,0),График[#Headers],0))&gt;1,VLOOKUP(O$15,Дни[],8,0),0)</f>
        <v>0</v>
      </c>
      <c r="P41" s="9">
        <f>VLOOKUP(P40,РД[],2,0)*INDEX(График[],MATCH(VLOOKUP(P$15,Дни[],5,0),График[ДН],0),MATCH(VLOOKUP($A40,Сотрудники[],3,0),График[#Headers],0))-IF(VLOOKUP(P40,РД[],2,0)*INDEX(График[],MATCH(VLOOKUP(P$15,Дни[],5,0),График[ДН],0),MATCH(VLOOKUP($A40,Сотрудники[],3,0),График[#Headers],0))&gt;1,VLOOKUP(P$15,Дни[],8,0),0)</f>
        <v>0</v>
      </c>
      <c r="Q41" s="9">
        <f>VLOOKUP(Q40,РД[],2,0)*INDEX(График[],MATCH(VLOOKUP(Q$15,Дни[],5,0),График[ДН],0),MATCH(VLOOKUP($A40,Сотрудники[],3,0),График[#Headers],0))-IF(VLOOKUP(Q40,РД[],2,0)*INDEX(График[],MATCH(VLOOKUP(Q$15,Дни[],5,0),График[ДН],0),MATCH(VLOOKUP($A40,Сотрудники[],3,0),График[#Headers],0))&gt;1,VLOOKUP(Q$15,Дни[],8,0),0)</f>
        <v>7.2</v>
      </c>
      <c r="R41" s="9">
        <f>VLOOKUP(R40,РД[],2,0)*INDEX(График[],MATCH(VLOOKUP(R$15,Дни[],5,0),График[ДН],0),MATCH(VLOOKUP($A40,Сотрудники[],3,0),График[#Headers],0))-IF(VLOOKUP(R40,РД[],2,0)*INDEX(График[],MATCH(VLOOKUP(R$15,Дни[],5,0),График[ДН],0),MATCH(VLOOKUP($A40,Сотрудники[],3,0),График[#Headers],0))&gt;1,VLOOKUP(R$15,Дни[],8,0),0)</f>
        <v>7.2</v>
      </c>
      <c r="S41" s="14">
        <f t="shared" ref="S41" si="52">SUM(D41:R41)</f>
        <v>50.400000000000006</v>
      </c>
      <c r="T41" s="44">
        <f>VLOOKUP(T40,РД[],2,0)*INDEX(График[],MATCH(VLOOKUP(T$15,Дни[],5,0),График[ДН],0),MATCH(VLOOKUP($A40,Сотрудники[],3,0),График[#Headers],0))-IF(VLOOKUP(T40,РД[],2,0)*INDEX(График[],MATCH(VLOOKUP(T$15,Дни[],5,0),График[ДН],0),MATCH(VLOOKUP($A40,Сотрудники[],3,0),График[#Headers],0))&gt;1,VLOOKUP(T$15,Дни[],8,0),0)</f>
        <v>7.2</v>
      </c>
      <c r="U41" s="44">
        <f>VLOOKUP(U40,РД[],2,0)*INDEX(График[],MATCH(VLOOKUP(U$15,Дни[],5,0),График[ДН],0),MATCH(VLOOKUP($A40,Сотрудники[],3,0),График[#Headers],0))-IF(VLOOKUP(U40,РД[],2,0)*INDEX(График[],MATCH(VLOOKUP(U$15,Дни[],5,0),График[ДН],0),MATCH(VLOOKUP($A40,Сотрудники[],3,0),График[#Headers],0))&gt;1,VLOOKUP(U$15,Дни[],8,0),0)</f>
        <v>7.2</v>
      </c>
      <c r="V41" s="44">
        <f>VLOOKUP(V40,РД[],2,0)*INDEX(График[],MATCH(VLOOKUP(V$15,Дни[],5,0),График[ДН],0),MATCH(VLOOKUP($A40,Сотрудники[],3,0),График[#Headers],0))-IF(VLOOKUP(V40,РД[],2,0)*INDEX(График[],MATCH(VLOOKUP(V$15,Дни[],5,0),График[ДН],0),MATCH(VLOOKUP($A40,Сотрудники[],3,0),График[#Headers],0))&gt;1,VLOOKUP(V$15,Дни[],8,0),0)</f>
        <v>7.2</v>
      </c>
      <c r="W41" s="44">
        <f>VLOOKUP(W40,РД[],2,0)*INDEX(График[],MATCH(VLOOKUP(W$15,Дни[],5,0),График[ДН],0),MATCH(VLOOKUP($A40,Сотрудники[],3,0),График[#Headers],0))-IF(VLOOKUP(W40,РД[],2,0)*INDEX(График[],MATCH(VLOOKUP(W$15,Дни[],5,0),График[ДН],0),MATCH(VLOOKUP($A40,Сотрудники[],3,0),График[#Headers],0))&gt;1,VLOOKUP(W$15,Дни[],8,0),0)</f>
        <v>0</v>
      </c>
      <c r="X41" s="44">
        <f>VLOOKUP(X40,РД[],2,0)*INDEX(График[],MATCH(VLOOKUP(X$15,Дни[],5,0),График[ДН],0),MATCH(VLOOKUP($A40,Сотрудники[],3,0),График[#Headers],0))-IF(VLOOKUP(X40,РД[],2,0)*INDEX(График[],MATCH(VLOOKUP(X$15,Дни[],5,0),График[ДН],0),MATCH(VLOOKUP($A40,Сотрудники[],3,0),График[#Headers],0))&gt;1,VLOOKUP(X$15,Дни[],8,0),0)</f>
        <v>0</v>
      </c>
      <c r="Y41" s="44">
        <f>VLOOKUP(Y40,РД[],2,0)*INDEX(График[],MATCH(VLOOKUP(Y$15,Дни[],5,0),График[ДН],0),MATCH(VLOOKUP($A40,Сотрудники[],3,0),График[#Headers],0))-IF(VLOOKUP(Y40,РД[],2,0)*INDEX(График[],MATCH(VLOOKUP(Y$15,Дни[],5,0),График[ДН],0),MATCH(VLOOKUP($A40,Сотрудники[],3,0),График[#Headers],0))&gt;1,VLOOKUP(Y$15,Дни[],8,0),0)</f>
        <v>7.2</v>
      </c>
      <c r="Z41" s="44">
        <f>VLOOKUP(Z40,РД[],2,0)*INDEX(График[],MATCH(VLOOKUP(Z$15,Дни[],5,0),График[ДН],0),MATCH(VLOOKUP($A40,Сотрудники[],3,0),График[#Headers],0))-IF(VLOOKUP(Z40,РД[],2,0)*INDEX(График[],MATCH(VLOOKUP(Z$15,Дни[],5,0),График[ДН],0),MATCH(VLOOKUP($A40,Сотрудники[],3,0),График[#Headers],0))&gt;1,VLOOKUP(Z$15,Дни[],8,0),0)</f>
        <v>7.2</v>
      </c>
      <c r="AA41" s="44">
        <f>VLOOKUP(AA40,РД[],2,0)*INDEX(График[],MATCH(VLOOKUP(AA$15,Дни[],5,0),График[ДН],0),MATCH(VLOOKUP($A40,Сотрудники[],3,0),График[#Headers],0))-IF(VLOOKUP(AA40,РД[],2,0)*INDEX(График[],MATCH(VLOOKUP(AA$15,Дни[],5,0),График[ДН],0),MATCH(VLOOKUP($A40,Сотрудники[],3,0),График[#Headers],0))&gt;1,VLOOKUP(AA$15,Дни[],8,0),0)</f>
        <v>7.2</v>
      </c>
      <c r="AB41" s="44">
        <f>VLOOKUP(AB40,РД[],2,0)*INDEX(График[],MATCH(VLOOKUP(AB$15,Дни[],5,0),График[ДН],0),MATCH(VLOOKUP($A40,Сотрудники[],3,0),График[#Headers],0))-IF(VLOOKUP(AB40,РД[],2,0)*INDEX(График[],MATCH(VLOOKUP(AB$15,Дни[],5,0),График[ДН],0),MATCH(VLOOKUP($A40,Сотрудники[],3,0),График[#Headers],0))&gt;1,VLOOKUP(AB$15,Дни[],8,0),0)</f>
        <v>7.2</v>
      </c>
      <c r="AC41" s="44">
        <f>VLOOKUP(AC40,РД[],2,0)*INDEX(График[],MATCH(VLOOKUP(AC$15,Дни[],5,0),График[ДН],0),MATCH(VLOOKUP($A40,Сотрудники[],3,0),График[#Headers],0))-IF(VLOOKUP(AC40,РД[],2,0)*INDEX(График[],MATCH(VLOOKUP(AC$15,Дни[],5,0),График[ДН],0),MATCH(VLOOKUP($A40,Сотрудники[],3,0),График[#Headers],0))&gt;1,VLOOKUP(AC$15,Дни[],8,0),0)</f>
        <v>7.2</v>
      </c>
      <c r="AD41" s="44">
        <f>VLOOKUP(AD40,РД[],2,0)*INDEX(График[],MATCH(VLOOKUP(AD$15,Дни[],5,0),График[ДН],0),MATCH(VLOOKUP($A40,Сотрудники[],3,0),График[#Headers],0))-IF(VLOOKUP(AD40,РД[],2,0)*INDEX(График[],MATCH(VLOOKUP(AD$15,Дни[],5,0),График[ДН],0),MATCH(VLOOKUP($A40,Сотрудники[],3,0),График[#Headers],0))&gt;1,VLOOKUP(AD$15,Дни[],8,0),0)</f>
        <v>0</v>
      </c>
      <c r="AE41" s="44">
        <f>VLOOKUP(AE40,РД[],2,0)*INDEX(График[],MATCH(VLOOKUP(AE$15,Дни[],5,0),График[ДН],0),MATCH(VLOOKUP($A40,Сотрудники[],3,0),График[#Headers],0))-IF(VLOOKUP(AE40,РД[],2,0)*INDEX(График[],MATCH(VLOOKUP(AE$15,Дни[],5,0),График[ДН],0),MATCH(VLOOKUP($A40,Сотрудники[],3,0),График[#Headers],0))&gt;1,VLOOKUP(AE$15,Дни[],8,0),0)</f>
        <v>0</v>
      </c>
      <c r="AF41" s="44">
        <f>VLOOKUP(AF40,РД[],2,0)*INDEX(График[],MATCH(VLOOKUP(AF$15,Дни[],5,0),График[ДН],0),MATCH(VLOOKUP($A40,Сотрудники[],3,0),График[#Headers],0))-IF(VLOOKUP(AF40,РД[],2,0)*INDEX(График[],MATCH(VLOOKUP(AF$15,Дни[],5,0),График[ДН],0),MATCH(VLOOKUP($A40,Сотрудники[],3,0),График[#Headers],0))&gt;1,VLOOKUP(AF$15,Дни[],8,0),0)</f>
        <v>7.2</v>
      </c>
      <c r="AG41" s="44">
        <f>VLOOKUP(AG40,РД[],2,0)*INDEX(График[],MATCH(VLOOKUP(AG$15,Дни[],5,0),График[ДН],0),MATCH(VLOOKUP($A40,Сотрудники[],3,0),График[#Headers],0))-IF(VLOOKUP(AG40,РД[],2,0)*INDEX(График[],MATCH(VLOOKUP(AG$15,Дни[],5,0),График[ДН],0),MATCH(VLOOKUP($A40,Сотрудники[],3,0),График[#Headers],0))&gt;1,VLOOKUP(AG$15,Дни[],8,0),0)</f>
        <v>7.2</v>
      </c>
      <c r="AH41" s="44">
        <f>VLOOKUP(AH40,РД[],2,0)*INDEX(График[],MATCH(VLOOKUP(AH$15,Дни[],5,0),График[ДН],0),MATCH(VLOOKUP($A40,Сотрудники[],3,0),График[#Headers],0))-IF(VLOOKUP(AH40,РД[],2,0)*INDEX(График[],MATCH(VLOOKUP(AH$15,Дни[],5,0),График[ДН],0),MATCH(VLOOKUP($A40,Сотрудники[],3,0),График[#Headers],0))&gt;1,VLOOKUP(AH$15,Дни[],8,0),0)</f>
        <v>7.2</v>
      </c>
      <c r="AI41" s="44">
        <f>VLOOKUP(AI40,РД[],2,0)*INDEX(График[],MATCH(VLOOKUP(AI$15,Дни[],5,0),График[ДН],0),MATCH(VLOOKUP($A40,Сотрудники[],3,0),График[#Headers],0))-IF(VLOOKUP(AI40,РД[],2,0)*INDEX(График[],MATCH(VLOOKUP(AI$15,Дни[],5,0),График[ДН],0),MATCH(VLOOKUP($A40,Сотрудники[],3,0),График[#Headers],0))&gt;1,VLOOKUP(AI$15,Дни[],8,0),0)</f>
        <v>7.2</v>
      </c>
      <c r="AJ41" s="45">
        <f t="shared" ref="AJ41" si="53">SUM(T41:AI41)+S41</f>
        <v>136.80000000000001</v>
      </c>
    </row>
    <row r="42" spans="1:36" ht="18.75" x14ac:dyDescent="0.2">
      <c r="A42" s="46" t="s">
        <v>59</v>
      </c>
      <c r="B42" s="48">
        <v>254</v>
      </c>
      <c r="C42" s="50" t="s">
        <v>128</v>
      </c>
      <c r="D42" s="9" t="str">
        <f>IF(INDEX(График[],MATCH(VLOOKUP(D$15,Дни[],5,0),График[ДН],0),MATCH(VLOOKUP($A42,Сотрудники[],3,0),График[#Headers],0))&gt;0,VLOOKUP(D$15,Дни[],6,0),"В")</f>
        <v>Я</v>
      </c>
      <c r="E42" s="9" t="str">
        <f>IF(INDEX(График[],MATCH(VLOOKUP(E$15,Дни[],5,0),График[ДН],0),MATCH(VLOOKUP($A42,Сотрудники[],3,0),График[#Headers],0))&gt;0,VLOOKUP(E$15,Дни[],6,0),"В")</f>
        <v>Я</v>
      </c>
      <c r="F42" s="9" t="str">
        <f>IF(INDEX(График[],MATCH(VLOOKUP(F$15,Дни[],5,0),График[ДН],0),MATCH(VLOOKUP($A42,Сотрудники[],3,0),График[#Headers],0))&gt;0,VLOOKUP(F$15,Дни[],6,0),"В")</f>
        <v>Я</v>
      </c>
      <c r="G42" s="9" t="str">
        <f>IF(INDEX(График[],MATCH(VLOOKUP(G$15,Дни[],5,0),График[ДН],0),MATCH(VLOOKUP($A42,Сотрудники[],3,0),График[#Headers],0))&gt;0,VLOOKUP(G$15,Дни[],6,0),"В")</f>
        <v>Я</v>
      </c>
      <c r="H42" s="9" t="str">
        <f>IF(INDEX(График[],MATCH(VLOOKUP(H$15,Дни[],5,0),График[ДН],0),MATCH(VLOOKUP($A42,Сотрудники[],3,0),График[#Headers],0))&gt;0,VLOOKUP(H$15,Дни[],6,0),"В")</f>
        <v>В</v>
      </c>
      <c r="I42" s="9" t="str">
        <f>IF(INDEX(График[],MATCH(VLOOKUP(I$15,Дни[],5,0),График[ДН],0),MATCH(VLOOKUP($A42,Сотрудники[],3,0),График[#Headers],0))&gt;0,VLOOKUP(I$15,Дни[],6,0),"В")</f>
        <v>В</v>
      </c>
      <c r="J42" s="9" t="str">
        <f>IF(INDEX(График[],MATCH(VLOOKUP(J$15,Дни[],5,0),График[ДН],0),MATCH(VLOOKUP($A42,Сотрудники[],3,0),График[#Headers],0))&gt;0,VLOOKUP(J$15,Дни[],6,0),"В")</f>
        <v>Я</v>
      </c>
      <c r="K42" s="9" t="str">
        <f>IF(INDEX(График[],MATCH(VLOOKUP(K$15,Дни[],5,0),График[ДН],0),MATCH(VLOOKUP($A42,Сотрудники[],3,0),График[#Headers],0))&gt;0,VLOOKUP(K$15,Дни[],6,0),"В")</f>
        <v>Я</v>
      </c>
      <c r="L42" s="9" t="str">
        <f>IF(INDEX(График[],MATCH(VLOOKUP(L$15,Дни[],5,0),График[ДН],0),MATCH(VLOOKUP($A42,Сотрудники[],3,0),График[#Headers],0))&gt;0,VLOOKUP(L$15,Дни[],6,0),"В")</f>
        <v>Я</v>
      </c>
      <c r="M42" s="9" t="str">
        <f>IF(INDEX(График[],MATCH(VLOOKUP(M$15,Дни[],5,0),График[ДН],0),MATCH(VLOOKUP($A42,Сотрудники[],3,0),График[#Headers],0))&gt;0,VLOOKUP(M$15,Дни[],6,0),"В")</f>
        <v>Я</v>
      </c>
      <c r="N42" s="9" t="str">
        <f>IF(INDEX(График[],MATCH(VLOOKUP(N$15,Дни[],5,0),График[ДН],0),MATCH(VLOOKUP($A42,Сотрудники[],3,0),График[#Headers],0))&gt;0,VLOOKUP(N$15,Дни[],6,0),"В")</f>
        <v>Я</v>
      </c>
      <c r="O42" s="9" t="str">
        <f>IF(INDEX(График[],MATCH(VLOOKUP(O$15,Дни[],5,0),График[ДН],0),MATCH(VLOOKUP($A42,Сотрудники[],3,0),График[#Headers],0))&gt;0,VLOOKUP(O$15,Дни[],6,0),"В")</f>
        <v>В</v>
      </c>
      <c r="P42" s="9" t="str">
        <f>IF(INDEX(График[],MATCH(VLOOKUP(P$15,Дни[],5,0),График[ДН],0),MATCH(VLOOKUP($A42,Сотрудники[],3,0),График[#Headers],0))&gt;0,VLOOKUP(P$15,Дни[],6,0),"В")</f>
        <v>В</v>
      </c>
      <c r="Q42" s="9" t="str">
        <f>IF(INDEX(График[],MATCH(VLOOKUP(Q$15,Дни[],5,0),График[ДН],0),MATCH(VLOOKUP($A42,Сотрудники[],3,0),График[#Headers],0))&gt;0,VLOOKUP(Q$15,Дни[],6,0),"В")</f>
        <v>Я</v>
      </c>
      <c r="R42" s="9" t="str">
        <f>IF(INDEX(График[],MATCH(VLOOKUP(R$15,Дни[],5,0),График[ДН],0),MATCH(VLOOKUP($A42,Сотрудники[],3,0),График[#Headers],0))&gt;0,VLOOKUP(R$15,Дни[],6,0),"В")</f>
        <v>Я</v>
      </c>
      <c r="S42" s="14">
        <f t="shared" ref="S42" si="54">COUNTIF(D42:R42,"Я")+COUNTIF(D42:R42,"РП")+COUNTIF(D42:R42,"ПН")+COUNTIF(D42:R42,"ОН")</f>
        <v>11</v>
      </c>
      <c r="T42" s="44" t="str">
        <f>IF(INDEX(График[],MATCH(VLOOKUP(T$15,Дни[],5,0),График[ДН],0),MATCH(VLOOKUP($A42,Сотрудники[],3,0),График[#Headers],0))&gt;0,VLOOKUP(T$15,Дни[],6,0),"В")</f>
        <v>Я</v>
      </c>
      <c r="U42" s="44" t="str">
        <f>IF(INDEX(График[],MATCH(VLOOKUP(U$15,Дни[],5,0),График[ДН],0),MATCH(VLOOKUP($A42,Сотрудники[],3,0),График[#Headers],0))&gt;0,VLOOKUP(U$15,Дни[],6,0),"В")</f>
        <v>Я</v>
      </c>
      <c r="V42" s="44" t="str">
        <f>IF(INDEX(График[],MATCH(VLOOKUP(V$15,Дни[],5,0),График[ДН],0),MATCH(VLOOKUP($A42,Сотрудники[],3,0),График[#Headers],0))&gt;0,VLOOKUP(V$15,Дни[],6,0),"В")</f>
        <v>Я</v>
      </c>
      <c r="W42" s="44" t="str">
        <f>IF(INDEX(График[],MATCH(VLOOKUP(W$15,Дни[],5,0),График[ДН],0),MATCH(VLOOKUP($A42,Сотрудники[],3,0),График[#Headers],0))&gt;0,VLOOKUP(W$15,Дни[],6,0),"В")</f>
        <v>В</v>
      </c>
      <c r="X42" s="44" t="str">
        <f>IF(INDEX(График[],MATCH(VLOOKUP(X$15,Дни[],5,0),График[ДН],0),MATCH(VLOOKUP($A42,Сотрудники[],3,0),График[#Headers],0))&gt;0,VLOOKUP(X$15,Дни[],6,0),"В")</f>
        <v>В</v>
      </c>
      <c r="Y42" s="44" t="str">
        <f>IF(INDEX(График[],MATCH(VLOOKUP(Y$15,Дни[],5,0),График[ДН],0),MATCH(VLOOKUP($A42,Сотрудники[],3,0),График[#Headers],0))&gt;0,VLOOKUP(Y$15,Дни[],6,0),"В")</f>
        <v>Я</v>
      </c>
      <c r="Z42" s="44" t="str">
        <f>IF(INDEX(График[],MATCH(VLOOKUP(Z$15,Дни[],5,0),График[ДН],0),MATCH(VLOOKUP($A42,Сотрудники[],3,0),График[#Headers],0))&gt;0,VLOOKUP(Z$15,Дни[],6,0),"В")</f>
        <v>Я</v>
      </c>
      <c r="AA42" s="44" t="str">
        <f>IF(INDEX(График[],MATCH(VLOOKUP(AA$15,Дни[],5,0),График[ДН],0),MATCH(VLOOKUP($A42,Сотрудники[],3,0),График[#Headers],0))&gt;0,VLOOKUP(AA$15,Дни[],6,0),"В")</f>
        <v>Я</v>
      </c>
      <c r="AB42" s="44" t="str">
        <f>IF(INDEX(График[],MATCH(VLOOKUP(AB$15,Дни[],5,0),График[ДН],0),MATCH(VLOOKUP($A42,Сотрудники[],3,0),График[#Headers],0))&gt;0,VLOOKUP(AB$15,Дни[],6,0),"В")</f>
        <v>Я</v>
      </c>
      <c r="AC42" s="44" t="str">
        <f>IF(INDEX(График[],MATCH(VLOOKUP(AC$15,Дни[],5,0),График[ДН],0),MATCH(VLOOKUP($A42,Сотрудники[],3,0),График[#Headers],0))&gt;0,VLOOKUP(AC$15,Дни[],6,0),"В")</f>
        <v>Я</v>
      </c>
      <c r="AD42" s="44" t="str">
        <f>IF(INDEX(График[],MATCH(VLOOKUP(AD$15,Дни[],5,0),График[ДН],0),MATCH(VLOOKUP($A42,Сотрудники[],3,0),График[#Headers],0))&gt;0,VLOOKUP(AD$15,Дни[],6,0),"В")</f>
        <v>В</v>
      </c>
      <c r="AE42" s="44" t="str">
        <f>IF(INDEX(График[],MATCH(VLOOKUP(AE$15,Дни[],5,0),График[ДН],0),MATCH(VLOOKUP($A42,Сотрудники[],3,0),График[#Headers],0))&gt;0,VLOOKUP(AE$15,Дни[],6,0),"В")</f>
        <v>В</v>
      </c>
      <c r="AF42" s="44" t="str">
        <f>IF(INDEX(График[],MATCH(VLOOKUP(AF$15,Дни[],5,0),График[ДН],0),MATCH(VLOOKUP($A42,Сотрудники[],3,0),График[#Headers],0))&gt;0,VLOOKUP(AF$15,Дни[],6,0),"В")</f>
        <v>Я</v>
      </c>
      <c r="AG42" s="44" t="str">
        <f>IF(INDEX(График[],MATCH(VLOOKUP(AG$15,Дни[],5,0),График[ДН],0),MATCH(VLOOKUP($A42,Сотрудники[],3,0),График[#Headers],0))&gt;0,VLOOKUP(AG$15,Дни[],6,0),"В")</f>
        <v>Я</v>
      </c>
      <c r="AH42" s="44" t="str">
        <f>IF(INDEX(График[],MATCH(VLOOKUP(AH$15,Дни[],5,0),График[ДН],0),MATCH(VLOOKUP($A42,Сотрудники[],3,0),График[#Headers],0))&gt;0,VLOOKUP(AH$15,Дни[],6,0),"В")</f>
        <v>Я</v>
      </c>
      <c r="AI42" s="44" t="str">
        <f>IF(INDEX(График[],MATCH(VLOOKUP(AI$15,Дни[],5,0),График[ДН],0),MATCH(VLOOKUP($A42,Сотрудники[],3,0),График[#Headers],0))&gt;0,VLOOKUP(AI$15,Дни[],6,0),"В")</f>
        <v>Я</v>
      </c>
      <c r="AJ42" s="45">
        <f t="shared" ref="AJ42" si="55">COUNTIF(T42:AI42,"Я")+COUNTIF(T42:AI42,"РП")+COUNTIF(T42:AI42,"ПН")+S42</f>
        <v>23</v>
      </c>
    </row>
    <row r="43" spans="1:36" ht="18.75" x14ac:dyDescent="0.2">
      <c r="A43" s="47"/>
      <c r="B43" s="49"/>
      <c r="C43" s="51"/>
      <c r="D43" s="9">
        <f>VLOOKUP(D42,РД[],2,0)*INDEX(График[],MATCH(VLOOKUP(D$15,Дни[],5,0),График[ДН],0),MATCH(VLOOKUP($A42,Сотрудники[],3,0),График[#Headers],0))-IF(VLOOKUP(D42,РД[],2,0)*INDEX(График[],MATCH(VLOOKUP(D$15,Дни[],5,0),График[ДН],0),MATCH(VLOOKUP($A42,Сотрудники[],3,0),График[#Headers],0))&gt;1,VLOOKUP(D$15,Дни[],8,0),0)</f>
        <v>8</v>
      </c>
      <c r="E43" s="9">
        <f>VLOOKUP(E42,РД[],2,0)*INDEX(График[],MATCH(VLOOKUP(E$15,Дни[],5,0),График[ДН],0),MATCH(VLOOKUP($A42,Сотрудники[],3,0),График[#Headers],0))-IF(VLOOKUP(E42,РД[],2,0)*INDEX(График[],MATCH(VLOOKUP(E$15,Дни[],5,0),График[ДН],0),MATCH(VLOOKUP($A42,Сотрудники[],3,0),График[#Headers],0))&gt;1,VLOOKUP(E$15,Дни[],8,0),0)</f>
        <v>8</v>
      </c>
      <c r="F43" s="9">
        <f>VLOOKUP(F42,РД[],2,0)*INDEX(График[],MATCH(VLOOKUP(F$15,Дни[],5,0),График[ДН],0),MATCH(VLOOKUP($A42,Сотрудники[],3,0),График[#Headers],0))-IF(VLOOKUP(F42,РД[],2,0)*INDEX(График[],MATCH(VLOOKUP(F$15,Дни[],5,0),График[ДН],0),MATCH(VLOOKUP($A42,Сотрудники[],3,0),График[#Headers],0))&gt;1,VLOOKUP(F$15,Дни[],8,0),0)</f>
        <v>8</v>
      </c>
      <c r="G43" s="9">
        <f>VLOOKUP(G42,РД[],2,0)*INDEX(График[],MATCH(VLOOKUP(G$15,Дни[],5,0),График[ДН],0),MATCH(VLOOKUP($A42,Сотрудники[],3,0),График[#Headers],0))-IF(VLOOKUP(G42,РД[],2,0)*INDEX(График[],MATCH(VLOOKUP(G$15,Дни[],5,0),График[ДН],0),MATCH(VLOOKUP($A42,Сотрудники[],3,0),График[#Headers],0))&gt;1,VLOOKUP(G$15,Дни[],8,0),0)</f>
        <v>8</v>
      </c>
      <c r="H43" s="9">
        <f>VLOOKUP(H42,РД[],2,0)*INDEX(График[],MATCH(VLOOKUP(H$15,Дни[],5,0),График[ДН],0),MATCH(VLOOKUP($A42,Сотрудники[],3,0),График[#Headers],0))-IF(VLOOKUP(H42,РД[],2,0)*INDEX(График[],MATCH(VLOOKUP(H$15,Дни[],5,0),График[ДН],0),MATCH(VLOOKUP($A42,Сотрудники[],3,0),График[#Headers],0))&gt;1,VLOOKUP(H$15,Дни[],8,0),0)</f>
        <v>0</v>
      </c>
      <c r="I43" s="9">
        <f>VLOOKUP(I42,РД[],2,0)*INDEX(График[],MATCH(VLOOKUP(I$15,Дни[],5,0),График[ДН],0),MATCH(VLOOKUP($A42,Сотрудники[],3,0),График[#Headers],0))-IF(VLOOKUP(I42,РД[],2,0)*INDEX(График[],MATCH(VLOOKUP(I$15,Дни[],5,0),График[ДН],0),MATCH(VLOOKUP($A42,Сотрудники[],3,0),График[#Headers],0))&gt;1,VLOOKUP(I$15,Дни[],8,0),0)</f>
        <v>0</v>
      </c>
      <c r="J43" s="9">
        <f>VLOOKUP(J42,РД[],2,0)*INDEX(График[],MATCH(VLOOKUP(J$15,Дни[],5,0),График[ДН],0),MATCH(VLOOKUP($A42,Сотрудники[],3,0),График[#Headers],0))-IF(VLOOKUP(J42,РД[],2,0)*INDEX(График[],MATCH(VLOOKUP(J$15,Дни[],5,0),График[ДН],0),MATCH(VLOOKUP($A42,Сотрудники[],3,0),График[#Headers],0))&gt;1,VLOOKUP(J$15,Дни[],8,0),0)</f>
        <v>8</v>
      </c>
      <c r="K43" s="9">
        <f>VLOOKUP(K42,РД[],2,0)*INDEX(График[],MATCH(VLOOKUP(K$15,Дни[],5,0),График[ДН],0),MATCH(VLOOKUP($A42,Сотрудники[],3,0),График[#Headers],0))-IF(VLOOKUP(K42,РД[],2,0)*INDEX(График[],MATCH(VLOOKUP(K$15,Дни[],5,0),График[ДН],0),MATCH(VLOOKUP($A42,Сотрудники[],3,0),График[#Headers],0))&gt;1,VLOOKUP(K$15,Дни[],8,0),0)</f>
        <v>8</v>
      </c>
      <c r="L43" s="9">
        <f>VLOOKUP(L42,РД[],2,0)*INDEX(График[],MATCH(VLOOKUP(L$15,Дни[],5,0),График[ДН],0),MATCH(VLOOKUP($A42,Сотрудники[],3,0),График[#Headers],0))-IF(VLOOKUP(L42,РД[],2,0)*INDEX(График[],MATCH(VLOOKUP(L$15,Дни[],5,0),График[ДН],0),MATCH(VLOOKUP($A42,Сотрудники[],3,0),График[#Headers],0))&gt;1,VLOOKUP(L$15,Дни[],8,0),0)</f>
        <v>8</v>
      </c>
      <c r="M43" s="9">
        <f>VLOOKUP(M42,РД[],2,0)*INDEX(График[],MATCH(VLOOKUP(M$15,Дни[],5,0),График[ДН],0),MATCH(VLOOKUP($A42,Сотрудники[],3,0),График[#Headers],0))-IF(VLOOKUP(M42,РД[],2,0)*INDEX(График[],MATCH(VLOOKUP(M$15,Дни[],5,0),График[ДН],0),MATCH(VLOOKUP($A42,Сотрудники[],3,0),График[#Headers],0))&gt;1,VLOOKUP(M$15,Дни[],8,0),0)</f>
        <v>8</v>
      </c>
      <c r="N43" s="9">
        <f>VLOOKUP(N42,РД[],2,0)*INDEX(График[],MATCH(VLOOKUP(N$15,Дни[],5,0),График[ДН],0),MATCH(VLOOKUP($A42,Сотрудники[],3,0),График[#Headers],0))-IF(VLOOKUP(N42,РД[],2,0)*INDEX(График[],MATCH(VLOOKUP(N$15,Дни[],5,0),График[ДН],0),MATCH(VLOOKUP($A42,Сотрудники[],3,0),График[#Headers],0))&gt;1,VLOOKUP(N$15,Дни[],8,0),0)</f>
        <v>8</v>
      </c>
      <c r="O43" s="9">
        <f>VLOOKUP(O42,РД[],2,0)*INDEX(График[],MATCH(VLOOKUP(O$15,Дни[],5,0),График[ДН],0),MATCH(VLOOKUP($A42,Сотрудники[],3,0),График[#Headers],0))-IF(VLOOKUP(O42,РД[],2,0)*INDEX(График[],MATCH(VLOOKUP(O$15,Дни[],5,0),График[ДН],0),MATCH(VLOOKUP($A42,Сотрудники[],3,0),График[#Headers],0))&gt;1,VLOOKUP(O$15,Дни[],8,0),0)</f>
        <v>0</v>
      </c>
      <c r="P43" s="9">
        <f>VLOOKUP(P42,РД[],2,0)*INDEX(График[],MATCH(VLOOKUP(P$15,Дни[],5,0),График[ДН],0),MATCH(VLOOKUP($A42,Сотрудники[],3,0),График[#Headers],0))-IF(VLOOKUP(P42,РД[],2,0)*INDEX(График[],MATCH(VLOOKUP(P$15,Дни[],5,0),График[ДН],0),MATCH(VLOOKUP($A42,Сотрудники[],3,0),График[#Headers],0))&gt;1,VLOOKUP(P$15,Дни[],8,0),0)</f>
        <v>0</v>
      </c>
      <c r="Q43" s="9">
        <f>VLOOKUP(Q42,РД[],2,0)*INDEX(График[],MATCH(VLOOKUP(Q$15,Дни[],5,0),График[ДН],0),MATCH(VLOOKUP($A42,Сотрудники[],3,0),График[#Headers],0))-IF(VLOOKUP(Q42,РД[],2,0)*INDEX(График[],MATCH(VLOOKUP(Q$15,Дни[],5,0),График[ДН],0),MATCH(VLOOKUP($A42,Сотрудники[],3,0),График[#Headers],0))&gt;1,VLOOKUP(Q$15,Дни[],8,0),0)</f>
        <v>8</v>
      </c>
      <c r="R43" s="9">
        <f>VLOOKUP(R42,РД[],2,0)*INDEX(График[],MATCH(VLOOKUP(R$15,Дни[],5,0),График[ДН],0),MATCH(VLOOKUP($A42,Сотрудники[],3,0),График[#Headers],0))-IF(VLOOKUP(R42,РД[],2,0)*INDEX(График[],MATCH(VLOOKUP(R$15,Дни[],5,0),График[ДН],0),MATCH(VLOOKUP($A42,Сотрудники[],3,0),График[#Headers],0))&gt;1,VLOOKUP(R$15,Дни[],8,0),0)</f>
        <v>8</v>
      </c>
      <c r="S43" s="14">
        <f t="shared" ref="S43" si="56">SUM(D43:R43)</f>
        <v>88</v>
      </c>
      <c r="T43" s="44">
        <f>VLOOKUP(T42,РД[],2,0)*INDEX(График[],MATCH(VLOOKUP(T$15,Дни[],5,0),График[ДН],0),MATCH(VLOOKUP($A42,Сотрудники[],3,0),График[#Headers],0))-IF(VLOOKUP(T42,РД[],2,0)*INDEX(График[],MATCH(VLOOKUP(T$15,Дни[],5,0),График[ДН],0),MATCH(VLOOKUP($A42,Сотрудники[],3,0),График[#Headers],0))&gt;1,VLOOKUP(T$15,Дни[],8,0),0)</f>
        <v>8</v>
      </c>
      <c r="U43" s="44">
        <f>VLOOKUP(U42,РД[],2,0)*INDEX(График[],MATCH(VLOOKUP(U$15,Дни[],5,0),График[ДН],0),MATCH(VLOOKUP($A42,Сотрудники[],3,0),График[#Headers],0))-IF(VLOOKUP(U42,РД[],2,0)*INDEX(График[],MATCH(VLOOKUP(U$15,Дни[],5,0),График[ДН],0),MATCH(VLOOKUP($A42,Сотрудники[],3,0),График[#Headers],0))&gt;1,VLOOKUP(U$15,Дни[],8,0),0)</f>
        <v>8</v>
      </c>
      <c r="V43" s="44">
        <f>VLOOKUP(V42,РД[],2,0)*INDEX(График[],MATCH(VLOOKUP(V$15,Дни[],5,0),График[ДН],0),MATCH(VLOOKUP($A42,Сотрудники[],3,0),График[#Headers],0))-IF(VLOOKUP(V42,РД[],2,0)*INDEX(График[],MATCH(VLOOKUP(V$15,Дни[],5,0),График[ДН],0),MATCH(VLOOKUP($A42,Сотрудники[],3,0),График[#Headers],0))&gt;1,VLOOKUP(V$15,Дни[],8,0),0)</f>
        <v>8</v>
      </c>
      <c r="W43" s="44">
        <f>VLOOKUP(W42,РД[],2,0)*INDEX(График[],MATCH(VLOOKUP(W$15,Дни[],5,0),График[ДН],0),MATCH(VLOOKUP($A42,Сотрудники[],3,0),График[#Headers],0))-IF(VLOOKUP(W42,РД[],2,0)*INDEX(График[],MATCH(VLOOKUP(W$15,Дни[],5,0),График[ДН],0),MATCH(VLOOKUP($A42,Сотрудники[],3,0),График[#Headers],0))&gt;1,VLOOKUP(W$15,Дни[],8,0),0)</f>
        <v>0</v>
      </c>
      <c r="X43" s="44">
        <f>VLOOKUP(X42,РД[],2,0)*INDEX(График[],MATCH(VLOOKUP(X$15,Дни[],5,0),График[ДН],0),MATCH(VLOOKUP($A42,Сотрудники[],3,0),График[#Headers],0))-IF(VLOOKUP(X42,РД[],2,0)*INDEX(График[],MATCH(VLOOKUP(X$15,Дни[],5,0),График[ДН],0),MATCH(VLOOKUP($A42,Сотрудники[],3,0),График[#Headers],0))&gt;1,VLOOKUP(X$15,Дни[],8,0),0)</f>
        <v>0</v>
      </c>
      <c r="Y43" s="44">
        <f>VLOOKUP(Y42,РД[],2,0)*INDEX(График[],MATCH(VLOOKUP(Y$15,Дни[],5,0),График[ДН],0),MATCH(VLOOKUP($A42,Сотрудники[],3,0),График[#Headers],0))-IF(VLOOKUP(Y42,РД[],2,0)*INDEX(График[],MATCH(VLOOKUP(Y$15,Дни[],5,0),График[ДН],0),MATCH(VLOOKUP($A42,Сотрудники[],3,0),График[#Headers],0))&gt;1,VLOOKUP(Y$15,Дни[],8,0),0)</f>
        <v>8</v>
      </c>
      <c r="Z43" s="44">
        <f>VLOOKUP(Z42,РД[],2,0)*INDEX(График[],MATCH(VLOOKUP(Z$15,Дни[],5,0),График[ДН],0),MATCH(VLOOKUP($A42,Сотрудники[],3,0),График[#Headers],0))-IF(VLOOKUP(Z42,РД[],2,0)*INDEX(График[],MATCH(VLOOKUP(Z$15,Дни[],5,0),График[ДН],0),MATCH(VLOOKUP($A42,Сотрудники[],3,0),График[#Headers],0))&gt;1,VLOOKUP(Z$15,Дни[],8,0),0)</f>
        <v>8</v>
      </c>
      <c r="AA43" s="44">
        <f>VLOOKUP(AA42,РД[],2,0)*INDEX(График[],MATCH(VLOOKUP(AA$15,Дни[],5,0),График[ДН],0),MATCH(VLOOKUP($A42,Сотрудники[],3,0),График[#Headers],0))-IF(VLOOKUP(AA42,РД[],2,0)*INDEX(График[],MATCH(VLOOKUP(AA$15,Дни[],5,0),График[ДН],0),MATCH(VLOOKUP($A42,Сотрудники[],3,0),График[#Headers],0))&gt;1,VLOOKUP(AA$15,Дни[],8,0),0)</f>
        <v>8</v>
      </c>
      <c r="AB43" s="44">
        <f>VLOOKUP(AB42,РД[],2,0)*INDEX(График[],MATCH(VLOOKUP(AB$15,Дни[],5,0),График[ДН],0),MATCH(VLOOKUP($A42,Сотрудники[],3,0),График[#Headers],0))-IF(VLOOKUP(AB42,РД[],2,0)*INDEX(График[],MATCH(VLOOKUP(AB$15,Дни[],5,0),График[ДН],0),MATCH(VLOOKUP($A42,Сотрудники[],3,0),График[#Headers],0))&gt;1,VLOOKUP(AB$15,Дни[],8,0),0)</f>
        <v>8</v>
      </c>
      <c r="AC43" s="44">
        <f>VLOOKUP(AC42,РД[],2,0)*INDEX(График[],MATCH(VLOOKUP(AC$15,Дни[],5,0),График[ДН],0),MATCH(VLOOKUP($A42,Сотрудники[],3,0),График[#Headers],0))-IF(VLOOKUP(AC42,РД[],2,0)*INDEX(График[],MATCH(VLOOKUP(AC$15,Дни[],5,0),График[ДН],0),MATCH(VLOOKUP($A42,Сотрудники[],3,0),График[#Headers],0))&gt;1,VLOOKUP(AC$15,Дни[],8,0),0)</f>
        <v>8</v>
      </c>
      <c r="AD43" s="44">
        <f>VLOOKUP(AD42,РД[],2,0)*INDEX(График[],MATCH(VLOOKUP(AD$15,Дни[],5,0),График[ДН],0),MATCH(VLOOKUP($A42,Сотрудники[],3,0),График[#Headers],0))-IF(VLOOKUP(AD42,РД[],2,0)*INDEX(График[],MATCH(VLOOKUP(AD$15,Дни[],5,0),График[ДН],0),MATCH(VLOOKUP($A42,Сотрудники[],3,0),График[#Headers],0))&gt;1,VLOOKUP(AD$15,Дни[],8,0),0)</f>
        <v>0</v>
      </c>
      <c r="AE43" s="44">
        <f>VLOOKUP(AE42,РД[],2,0)*INDEX(График[],MATCH(VLOOKUP(AE$15,Дни[],5,0),График[ДН],0),MATCH(VLOOKUP($A42,Сотрудники[],3,0),График[#Headers],0))-IF(VLOOKUP(AE42,РД[],2,0)*INDEX(График[],MATCH(VLOOKUP(AE$15,Дни[],5,0),График[ДН],0),MATCH(VLOOKUP($A42,Сотрудники[],3,0),График[#Headers],0))&gt;1,VLOOKUP(AE$15,Дни[],8,0),0)</f>
        <v>0</v>
      </c>
      <c r="AF43" s="44">
        <f>VLOOKUP(AF42,РД[],2,0)*INDEX(График[],MATCH(VLOOKUP(AF$15,Дни[],5,0),График[ДН],0),MATCH(VLOOKUP($A42,Сотрудники[],3,0),График[#Headers],0))-IF(VLOOKUP(AF42,РД[],2,0)*INDEX(График[],MATCH(VLOOKUP(AF$15,Дни[],5,0),График[ДН],0),MATCH(VLOOKUP($A42,Сотрудники[],3,0),График[#Headers],0))&gt;1,VLOOKUP(AF$15,Дни[],8,0),0)</f>
        <v>8</v>
      </c>
      <c r="AG43" s="44">
        <f>VLOOKUP(AG42,РД[],2,0)*INDEX(График[],MATCH(VLOOKUP(AG$15,Дни[],5,0),График[ДН],0),MATCH(VLOOKUP($A42,Сотрудники[],3,0),График[#Headers],0))-IF(VLOOKUP(AG42,РД[],2,0)*INDEX(График[],MATCH(VLOOKUP(AG$15,Дни[],5,0),График[ДН],0),MATCH(VLOOKUP($A42,Сотрудники[],3,0),График[#Headers],0))&gt;1,VLOOKUP(AG$15,Дни[],8,0),0)</f>
        <v>8</v>
      </c>
      <c r="AH43" s="44">
        <f>VLOOKUP(AH42,РД[],2,0)*INDEX(График[],MATCH(VLOOKUP(AH$15,Дни[],5,0),График[ДН],0),MATCH(VLOOKUP($A42,Сотрудники[],3,0),График[#Headers],0))-IF(VLOOKUP(AH42,РД[],2,0)*INDEX(График[],MATCH(VLOOKUP(AH$15,Дни[],5,0),График[ДН],0),MATCH(VLOOKUP($A42,Сотрудники[],3,0),График[#Headers],0))&gt;1,VLOOKUP(AH$15,Дни[],8,0),0)</f>
        <v>8</v>
      </c>
      <c r="AI43" s="44">
        <f>VLOOKUP(AI42,РД[],2,0)*INDEX(График[],MATCH(VLOOKUP(AI$15,Дни[],5,0),График[ДН],0),MATCH(VLOOKUP($A42,Сотрудники[],3,0),График[#Headers],0))-IF(VLOOKUP(AI42,РД[],2,0)*INDEX(График[],MATCH(VLOOKUP(AI$15,Дни[],5,0),График[ДН],0),MATCH(VLOOKUP($A42,Сотрудники[],3,0),График[#Headers],0))&gt;1,VLOOKUP(AI$15,Дни[],8,0),0)</f>
        <v>8</v>
      </c>
      <c r="AJ43" s="45">
        <f t="shared" ref="AJ43" si="57">SUM(T43:AI43)+S43</f>
        <v>184</v>
      </c>
    </row>
    <row r="44" spans="1:36" ht="18.75" x14ac:dyDescent="0.2">
      <c r="A44" s="46" t="s">
        <v>50</v>
      </c>
      <c r="B44" s="48">
        <v>315</v>
      </c>
      <c r="C44" s="50" t="s">
        <v>127</v>
      </c>
      <c r="D44" s="9" t="str">
        <f>IF(INDEX(График[],MATCH(VLOOKUP(D$15,Дни[],5,0),График[ДН],0),MATCH(VLOOKUP($A44,Сотрудники[],3,0),График[#Headers],0))&gt;0,VLOOKUP(D$15,Дни[],6,0),"В")</f>
        <v>Я</v>
      </c>
      <c r="E44" s="9" t="str">
        <f>IF(INDEX(График[],MATCH(VLOOKUP(E$15,Дни[],5,0),График[ДН],0),MATCH(VLOOKUP($A44,Сотрудники[],3,0),График[#Headers],0))&gt;0,VLOOKUP(E$15,Дни[],6,0),"В")</f>
        <v>Я</v>
      </c>
      <c r="F44" s="9" t="str">
        <f>IF(INDEX(График[],MATCH(VLOOKUP(F$15,Дни[],5,0),График[ДН],0),MATCH(VLOOKUP($A44,Сотрудники[],3,0),График[#Headers],0))&gt;0,VLOOKUP(F$15,Дни[],6,0),"В")</f>
        <v>Я</v>
      </c>
      <c r="G44" s="9" t="str">
        <f>IF(INDEX(График[],MATCH(VLOOKUP(G$15,Дни[],5,0),График[ДН],0),MATCH(VLOOKUP($A44,Сотрудники[],3,0),График[#Headers],0))&gt;0,VLOOKUP(G$15,Дни[],6,0),"В")</f>
        <v>Я</v>
      </c>
      <c r="H44" s="9" t="str">
        <f>IF(INDEX(График[],MATCH(VLOOKUP(H$15,Дни[],5,0),График[ДН],0),MATCH(VLOOKUP($A44,Сотрудники[],3,0),График[#Headers],0))&gt;0,VLOOKUP(H$15,Дни[],6,0),"В")</f>
        <v>В</v>
      </c>
      <c r="I44" s="9" t="str">
        <f>IF(INDEX(График[],MATCH(VLOOKUP(I$15,Дни[],5,0),График[ДН],0),MATCH(VLOOKUP($A44,Сотрудники[],3,0),График[#Headers],0))&gt;0,VLOOKUP(I$15,Дни[],6,0),"В")</f>
        <v>В</v>
      </c>
      <c r="J44" s="9" t="str">
        <f>IF(INDEX(График[],MATCH(VLOOKUP(J$15,Дни[],5,0),График[ДН],0),MATCH(VLOOKUP($A44,Сотрудники[],3,0),График[#Headers],0))&gt;0,VLOOKUP(J$15,Дни[],6,0),"В")</f>
        <v>Я</v>
      </c>
      <c r="K44" s="9" t="str">
        <f>IF(INDEX(График[],MATCH(VLOOKUP(K$15,Дни[],5,0),График[ДН],0),MATCH(VLOOKUP($A44,Сотрудники[],3,0),График[#Headers],0))&gt;0,VLOOKUP(K$15,Дни[],6,0),"В")</f>
        <v>Я</v>
      </c>
      <c r="L44" s="9" t="str">
        <f>IF(INDEX(График[],MATCH(VLOOKUP(L$15,Дни[],5,0),График[ДН],0),MATCH(VLOOKUP($A44,Сотрудники[],3,0),График[#Headers],0))&gt;0,VLOOKUP(L$15,Дни[],6,0),"В")</f>
        <v>Я</v>
      </c>
      <c r="M44" s="9" t="str">
        <f>IF(INDEX(График[],MATCH(VLOOKUP(M$15,Дни[],5,0),График[ДН],0),MATCH(VLOOKUP($A44,Сотрудники[],3,0),График[#Headers],0))&gt;0,VLOOKUP(M$15,Дни[],6,0),"В")</f>
        <v>Я</v>
      </c>
      <c r="N44" s="9" t="str">
        <f>IF(INDEX(График[],MATCH(VLOOKUP(N$15,Дни[],5,0),График[ДН],0),MATCH(VLOOKUP($A44,Сотрудники[],3,0),График[#Headers],0))&gt;0,VLOOKUP(N$15,Дни[],6,0),"В")</f>
        <v>Я</v>
      </c>
      <c r="O44" s="9" t="str">
        <f>IF(INDEX(График[],MATCH(VLOOKUP(O$15,Дни[],5,0),График[ДН],0),MATCH(VLOOKUP($A44,Сотрудники[],3,0),График[#Headers],0))&gt;0,VLOOKUP(O$15,Дни[],6,0),"В")</f>
        <v>В</v>
      </c>
      <c r="P44" s="9" t="str">
        <f>IF(INDEX(График[],MATCH(VLOOKUP(P$15,Дни[],5,0),График[ДН],0),MATCH(VLOOKUP($A44,Сотрудники[],3,0),График[#Headers],0))&gt;0,VLOOKUP(P$15,Дни[],6,0),"В")</f>
        <v>В</v>
      </c>
      <c r="Q44" s="9" t="str">
        <f>IF(INDEX(График[],MATCH(VLOOKUP(Q$15,Дни[],5,0),График[ДН],0),MATCH(VLOOKUP($A44,Сотрудники[],3,0),График[#Headers],0))&gt;0,VLOOKUP(Q$15,Дни[],6,0),"В")</f>
        <v>Я</v>
      </c>
      <c r="R44" s="9" t="str">
        <f>IF(INDEX(График[],MATCH(VLOOKUP(R$15,Дни[],5,0),График[ДН],0),MATCH(VLOOKUP($A44,Сотрудники[],3,0),График[#Headers],0))&gt;0,VLOOKUP(R$15,Дни[],6,0),"В")</f>
        <v>Я</v>
      </c>
      <c r="S44" s="14">
        <f t="shared" ref="S44" si="58">COUNTIF(D44:R44,"Я")+COUNTIF(D44:R44,"РП")+COUNTIF(D44:R44,"ПН")+COUNTIF(D44:R44,"ОН")</f>
        <v>11</v>
      </c>
      <c r="T44" s="44" t="str">
        <f>IF(INDEX(График[],MATCH(VLOOKUP(T$15,Дни[],5,0),График[ДН],0),MATCH(VLOOKUP($A44,Сотрудники[],3,0),График[#Headers],0))&gt;0,VLOOKUP(T$15,Дни[],6,0),"В")</f>
        <v>Я</v>
      </c>
      <c r="U44" s="44" t="str">
        <f>IF(INDEX(График[],MATCH(VLOOKUP(U$15,Дни[],5,0),График[ДН],0),MATCH(VLOOKUP($A44,Сотрудники[],3,0),График[#Headers],0))&gt;0,VLOOKUP(U$15,Дни[],6,0),"В")</f>
        <v>Я</v>
      </c>
      <c r="V44" s="44" t="str">
        <f>IF(INDEX(График[],MATCH(VLOOKUP(V$15,Дни[],5,0),График[ДН],0),MATCH(VLOOKUP($A44,Сотрудники[],3,0),График[#Headers],0))&gt;0,VLOOKUP(V$15,Дни[],6,0),"В")</f>
        <v>Я</v>
      </c>
      <c r="W44" s="44" t="str">
        <f>IF(INDEX(График[],MATCH(VLOOKUP(W$15,Дни[],5,0),График[ДН],0),MATCH(VLOOKUP($A44,Сотрудники[],3,0),График[#Headers],0))&gt;0,VLOOKUP(W$15,Дни[],6,0),"В")</f>
        <v>В</v>
      </c>
      <c r="X44" s="44" t="str">
        <f>IF(INDEX(График[],MATCH(VLOOKUP(X$15,Дни[],5,0),График[ДН],0),MATCH(VLOOKUP($A44,Сотрудники[],3,0),График[#Headers],0))&gt;0,VLOOKUP(X$15,Дни[],6,0),"В")</f>
        <v>В</v>
      </c>
      <c r="Y44" s="44" t="str">
        <f>IF(INDEX(График[],MATCH(VLOOKUP(Y$15,Дни[],5,0),График[ДН],0),MATCH(VLOOKUP($A44,Сотрудники[],3,0),График[#Headers],0))&gt;0,VLOOKUP(Y$15,Дни[],6,0),"В")</f>
        <v>Я</v>
      </c>
      <c r="Z44" s="44" t="str">
        <f>IF(INDEX(График[],MATCH(VLOOKUP(Z$15,Дни[],5,0),График[ДН],0),MATCH(VLOOKUP($A44,Сотрудники[],3,0),График[#Headers],0))&gt;0,VLOOKUP(Z$15,Дни[],6,0),"В")</f>
        <v>Я</v>
      </c>
      <c r="AA44" s="44" t="str">
        <f>IF(INDEX(График[],MATCH(VLOOKUP(AA$15,Дни[],5,0),График[ДН],0),MATCH(VLOOKUP($A44,Сотрудники[],3,0),График[#Headers],0))&gt;0,VLOOKUP(AA$15,Дни[],6,0),"В")</f>
        <v>Я</v>
      </c>
      <c r="AB44" s="44" t="str">
        <f>IF(INDEX(График[],MATCH(VLOOKUP(AB$15,Дни[],5,0),График[ДН],0),MATCH(VLOOKUP($A44,Сотрудники[],3,0),График[#Headers],0))&gt;0,VLOOKUP(AB$15,Дни[],6,0),"В")</f>
        <v>Я</v>
      </c>
      <c r="AC44" s="44" t="str">
        <f>IF(INDEX(График[],MATCH(VLOOKUP(AC$15,Дни[],5,0),График[ДН],0),MATCH(VLOOKUP($A44,Сотрудники[],3,0),График[#Headers],0))&gt;0,VLOOKUP(AC$15,Дни[],6,0),"В")</f>
        <v>Я</v>
      </c>
      <c r="AD44" s="44" t="str">
        <f>IF(INDEX(График[],MATCH(VLOOKUP(AD$15,Дни[],5,0),График[ДН],0),MATCH(VLOOKUP($A44,Сотрудники[],3,0),График[#Headers],0))&gt;0,VLOOKUP(AD$15,Дни[],6,0),"В")</f>
        <v>В</v>
      </c>
      <c r="AE44" s="44" t="str">
        <f>IF(INDEX(График[],MATCH(VLOOKUP(AE$15,Дни[],5,0),График[ДН],0),MATCH(VLOOKUP($A44,Сотрудники[],3,0),График[#Headers],0))&gt;0,VLOOKUP(AE$15,Дни[],6,0),"В")</f>
        <v>В</v>
      </c>
      <c r="AF44" s="44" t="str">
        <f>IF(INDEX(График[],MATCH(VLOOKUP(AF$15,Дни[],5,0),График[ДН],0),MATCH(VLOOKUP($A44,Сотрудники[],3,0),График[#Headers],0))&gt;0,VLOOKUP(AF$15,Дни[],6,0),"В")</f>
        <v>Я</v>
      </c>
      <c r="AG44" s="44" t="str">
        <f>IF(INDEX(График[],MATCH(VLOOKUP(AG$15,Дни[],5,0),График[ДН],0),MATCH(VLOOKUP($A44,Сотрудники[],3,0),График[#Headers],0))&gt;0,VLOOKUP(AG$15,Дни[],6,0),"В")</f>
        <v>Я</v>
      </c>
      <c r="AH44" s="44" t="str">
        <f>IF(INDEX(График[],MATCH(VLOOKUP(AH$15,Дни[],5,0),График[ДН],0),MATCH(VLOOKUP($A44,Сотрудники[],3,0),График[#Headers],0))&gt;0,VLOOKUP(AH$15,Дни[],6,0),"В")</f>
        <v>Я</v>
      </c>
      <c r="AI44" s="44" t="str">
        <f>IF(INDEX(График[],MATCH(VLOOKUP(AI$15,Дни[],5,0),График[ДН],0),MATCH(VLOOKUP($A44,Сотрудники[],3,0),График[#Headers],0))&gt;0,VLOOKUP(AI$15,Дни[],6,0),"В")</f>
        <v>Я</v>
      </c>
      <c r="AJ44" s="45">
        <f t="shared" ref="AJ44" si="59">COUNTIF(T44:AI44,"Я")+COUNTIF(T44:AI44,"РП")+COUNTIF(T44:AI44,"ПН")+S44</f>
        <v>23</v>
      </c>
    </row>
    <row r="45" spans="1:36" ht="18.75" x14ac:dyDescent="0.2">
      <c r="A45" s="47"/>
      <c r="B45" s="49"/>
      <c r="C45" s="51"/>
      <c r="D45" s="9">
        <f>VLOOKUP(D44,РД[],2,0)*INDEX(График[],MATCH(VLOOKUP(D$15,Дни[],5,0),График[ДН],0),MATCH(VLOOKUP($A44,Сотрудники[],3,0),График[#Headers],0))-IF(VLOOKUP(D44,РД[],2,0)*INDEX(График[],MATCH(VLOOKUP(D$15,Дни[],5,0),График[ДН],0),MATCH(VLOOKUP($A44,Сотрудники[],3,0),График[#Headers],0))&gt;1,VLOOKUP(D$15,Дни[],8,0),0)</f>
        <v>7.8</v>
      </c>
      <c r="E45" s="9">
        <f>VLOOKUP(E44,РД[],2,0)*INDEX(График[],MATCH(VLOOKUP(E$15,Дни[],5,0),График[ДН],0),MATCH(VLOOKUP($A44,Сотрудники[],3,0),График[#Headers],0))-IF(VLOOKUP(E44,РД[],2,0)*INDEX(График[],MATCH(VLOOKUP(E$15,Дни[],5,0),График[ДН],0),MATCH(VLOOKUP($A44,Сотрудники[],3,0),График[#Headers],0))&gt;1,VLOOKUP(E$15,Дни[],8,0),0)</f>
        <v>7.8</v>
      </c>
      <c r="F45" s="9">
        <f>VLOOKUP(F44,РД[],2,0)*INDEX(График[],MATCH(VLOOKUP(F$15,Дни[],5,0),График[ДН],0),MATCH(VLOOKUP($A44,Сотрудники[],3,0),График[#Headers],0))-IF(VLOOKUP(F44,РД[],2,0)*INDEX(График[],MATCH(VLOOKUP(F$15,Дни[],5,0),График[ДН],0),MATCH(VLOOKUP($A44,Сотрудники[],3,0),График[#Headers],0))&gt;1,VLOOKUP(F$15,Дни[],8,0),0)</f>
        <v>7.8</v>
      </c>
      <c r="G45" s="9">
        <f>VLOOKUP(G44,РД[],2,0)*INDEX(График[],MATCH(VLOOKUP(G$15,Дни[],5,0),График[ДН],0),MATCH(VLOOKUP($A44,Сотрудники[],3,0),График[#Headers],0))-IF(VLOOKUP(G44,РД[],2,0)*INDEX(График[],MATCH(VLOOKUP(G$15,Дни[],5,0),График[ДН],0),MATCH(VLOOKUP($A44,Сотрудники[],3,0),График[#Headers],0))&gt;1,VLOOKUP(G$15,Дни[],8,0),0)</f>
        <v>7.8</v>
      </c>
      <c r="H45" s="9">
        <f>VLOOKUP(H44,РД[],2,0)*INDEX(График[],MATCH(VLOOKUP(H$15,Дни[],5,0),График[ДН],0),MATCH(VLOOKUP($A44,Сотрудники[],3,0),График[#Headers],0))-IF(VLOOKUP(H44,РД[],2,0)*INDEX(График[],MATCH(VLOOKUP(H$15,Дни[],5,0),График[ДН],0),MATCH(VLOOKUP($A44,Сотрудники[],3,0),График[#Headers],0))&gt;1,VLOOKUP(H$15,Дни[],8,0),0)</f>
        <v>0</v>
      </c>
      <c r="I45" s="9">
        <f>VLOOKUP(I44,РД[],2,0)*INDEX(График[],MATCH(VLOOKUP(I$15,Дни[],5,0),График[ДН],0),MATCH(VLOOKUP($A44,Сотрудники[],3,0),График[#Headers],0))-IF(VLOOKUP(I44,РД[],2,0)*INDEX(График[],MATCH(VLOOKUP(I$15,Дни[],5,0),График[ДН],0),MATCH(VLOOKUP($A44,Сотрудники[],3,0),График[#Headers],0))&gt;1,VLOOKUP(I$15,Дни[],8,0),0)</f>
        <v>0</v>
      </c>
      <c r="J45" s="9">
        <f>VLOOKUP(J44,РД[],2,0)*INDEX(График[],MATCH(VLOOKUP(J$15,Дни[],5,0),График[ДН],0),MATCH(VLOOKUP($A44,Сотрудники[],3,0),График[#Headers],0))-IF(VLOOKUP(J44,РД[],2,0)*INDEX(График[],MATCH(VLOOKUP(J$15,Дни[],5,0),График[ДН],0),MATCH(VLOOKUP($A44,Сотрудники[],3,0),График[#Headers],0))&gt;1,VLOOKUP(J$15,Дни[],8,0),0)</f>
        <v>7.8</v>
      </c>
      <c r="K45" s="9">
        <f>VLOOKUP(K44,РД[],2,0)*INDEX(График[],MATCH(VLOOKUP(K$15,Дни[],5,0),График[ДН],0),MATCH(VLOOKUP($A44,Сотрудники[],3,0),График[#Headers],0))-IF(VLOOKUP(K44,РД[],2,0)*INDEX(График[],MATCH(VLOOKUP(K$15,Дни[],5,0),График[ДН],0),MATCH(VLOOKUP($A44,Сотрудники[],3,0),График[#Headers],0))&gt;1,VLOOKUP(K$15,Дни[],8,0),0)</f>
        <v>7.8</v>
      </c>
      <c r="L45" s="9">
        <f>VLOOKUP(L44,РД[],2,0)*INDEX(График[],MATCH(VLOOKUP(L$15,Дни[],5,0),График[ДН],0),MATCH(VLOOKUP($A44,Сотрудники[],3,0),График[#Headers],0))-IF(VLOOKUP(L44,РД[],2,0)*INDEX(График[],MATCH(VLOOKUP(L$15,Дни[],5,0),График[ДН],0),MATCH(VLOOKUP($A44,Сотрудники[],3,0),График[#Headers],0))&gt;1,VLOOKUP(L$15,Дни[],8,0),0)</f>
        <v>7.8</v>
      </c>
      <c r="M45" s="9">
        <f>VLOOKUP(M44,РД[],2,0)*INDEX(График[],MATCH(VLOOKUP(M$15,Дни[],5,0),График[ДН],0),MATCH(VLOOKUP($A44,Сотрудники[],3,0),График[#Headers],0))-IF(VLOOKUP(M44,РД[],2,0)*INDEX(График[],MATCH(VLOOKUP(M$15,Дни[],5,0),График[ДН],0),MATCH(VLOOKUP($A44,Сотрудники[],3,0),График[#Headers],0))&gt;1,VLOOKUP(M$15,Дни[],8,0),0)</f>
        <v>7.8</v>
      </c>
      <c r="N45" s="9">
        <f>VLOOKUP(N44,РД[],2,0)*INDEX(График[],MATCH(VLOOKUP(N$15,Дни[],5,0),График[ДН],0),MATCH(VLOOKUP($A44,Сотрудники[],3,0),График[#Headers],0))-IF(VLOOKUP(N44,РД[],2,0)*INDEX(График[],MATCH(VLOOKUP(N$15,Дни[],5,0),График[ДН],0),MATCH(VLOOKUP($A44,Сотрудники[],3,0),График[#Headers],0))&gt;1,VLOOKUP(N$15,Дни[],8,0),0)</f>
        <v>7.8</v>
      </c>
      <c r="O45" s="9">
        <f>VLOOKUP(O44,РД[],2,0)*INDEX(График[],MATCH(VLOOKUP(O$15,Дни[],5,0),График[ДН],0),MATCH(VLOOKUP($A44,Сотрудники[],3,0),График[#Headers],0))-IF(VLOOKUP(O44,РД[],2,0)*INDEX(График[],MATCH(VLOOKUP(O$15,Дни[],5,0),График[ДН],0),MATCH(VLOOKUP($A44,Сотрудники[],3,0),График[#Headers],0))&gt;1,VLOOKUP(O$15,Дни[],8,0),0)</f>
        <v>0</v>
      </c>
      <c r="P45" s="9">
        <f>VLOOKUP(P44,РД[],2,0)*INDEX(График[],MATCH(VLOOKUP(P$15,Дни[],5,0),График[ДН],0),MATCH(VLOOKUP($A44,Сотрудники[],3,0),График[#Headers],0))-IF(VLOOKUP(P44,РД[],2,0)*INDEX(График[],MATCH(VLOOKUP(P$15,Дни[],5,0),График[ДН],0),MATCH(VLOOKUP($A44,Сотрудники[],3,0),График[#Headers],0))&gt;1,VLOOKUP(P$15,Дни[],8,0),0)</f>
        <v>0</v>
      </c>
      <c r="Q45" s="9">
        <f>VLOOKUP(Q44,РД[],2,0)*INDEX(График[],MATCH(VLOOKUP(Q$15,Дни[],5,0),График[ДН],0),MATCH(VLOOKUP($A44,Сотрудники[],3,0),График[#Headers],0))-IF(VLOOKUP(Q44,РД[],2,0)*INDEX(График[],MATCH(VLOOKUP(Q$15,Дни[],5,0),График[ДН],0),MATCH(VLOOKUP($A44,Сотрудники[],3,0),График[#Headers],0))&gt;1,VLOOKUP(Q$15,Дни[],8,0),0)</f>
        <v>7.8</v>
      </c>
      <c r="R45" s="9">
        <f>VLOOKUP(R44,РД[],2,0)*INDEX(График[],MATCH(VLOOKUP(R$15,Дни[],5,0),График[ДН],0),MATCH(VLOOKUP($A44,Сотрудники[],3,0),График[#Headers],0))-IF(VLOOKUP(R44,РД[],2,0)*INDEX(График[],MATCH(VLOOKUP(R$15,Дни[],5,0),График[ДН],0),MATCH(VLOOKUP($A44,Сотрудники[],3,0),График[#Headers],0))&gt;1,VLOOKUP(R$15,Дни[],8,0),0)</f>
        <v>7.8</v>
      </c>
      <c r="S45" s="14">
        <f t="shared" ref="S45" si="60">SUM(D45:R45)</f>
        <v>85.799999999999983</v>
      </c>
      <c r="T45" s="44">
        <f>VLOOKUP(T44,РД[],2,0)*INDEX(График[],MATCH(VLOOKUP(T$15,Дни[],5,0),График[ДН],0),MATCH(VLOOKUP($A44,Сотрудники[],3,0),График[#Headers],0))-IF(VLOOKUP(T44,РД[],2,0)*INDEX(График[],MATCH(VLOOKUP(T$15,Дни[],5,0),График[ДН],0),MATCH(VLOOKUP($A44,Сотрудники[],3,0),График[#Headers],0))&gt;1,VLOOKUP(T$15,Дни[],8,0),0)</f>
        <v>7.8</v>
      </c>
      <c r="U45" s="44">
        <f>VLOOKUP(U44,РД[],2,0)*INDEX(График[],MATCH(VLOOKUP(U$15,Дни[],5,0),График[ДН],0),MATCH(VLOOKUP($A44,Сотрудники[],3,0),График[#Headers],0))-IF(VLOOKUP(U44,РД[],2,0)*INDEX(График[],MATCH(VLOOKUP(U$15,Дни[],5,0),График[ДН],0),MATCH(VLOOKUP($A44,Сотрудники[],3,0),График[#Headers],0))&gt;1,VLOOKUP(U$15,Дни[],8,0),0)</f>
        <v>7.8</v>
      </c>
      <c r="V45" s="44">
        <f>VLOOKUP(V44,РД[],2,0)*INDEX(График[],MATCH(VLOOKUP(V$15,Дни[],5,0),График[ДН],0),MATCH(VLOOKUP($A44,Сотрудники[],3,0),График[#Headers],0))-IF(VLOOKUP(V44,РД[],2,0)*INDEX(График[],MATCH(VLOOKUP(V$15,Дни[],5,0),График[ДН],0),MATCH(VLOOKUP($A44,Сотрудники[],3,0),График[#Headers],0))&gt;1,VLOOKUP(V$15,Дни[],8,0),0)</f>
        <v>7.8</v>
      </c>
      <c r="W45" s="44">
        <f>VLOOKUP(W44,РД[],2,0)*INDEX(График[],MATCH(VLOOKUP(W$15,Дни[],5,0),График[ДН],0),MATCH(VLOOKUP($A44,Сотрудники[],3,0),График[#Headers],0))-IF(VLOOKUP(W44,РД[],2,0)*INDEX(График[],MATCH(VLOOKUP(W$15,Дни[],5,0),График[ДН],0),MATCH(VLOOKUP($A44,Сотрудники[],3,0),График[#Headers],0))&gt;1,VLOOKUP(W$15,Дни[],8,0),0)</f>
        <v>0</v>
      </c>
      <c r="X45" s="44">
        <f>VLOOKUP(X44,РД[],2,0)*INDEX(График[],MATCH(VLOOKUP(X$15,Дни[],5,0),График[ДН],0),MATCH(VLOOKUP($A44,Сотрудники[],3,0),График[#Headers],0))-IF(VLOOKUP(X44,РД[],2,0)*INDEX(График[],MATCH(VLOOKUP(X$15,Дни[],5,0),График[ДН],0),MATCH(VLOOKUP($A44,Сотрудники[],3,0),График[#Headers],0))&gt;1,VLOOKUP(X$15,Дни[],8,0),0)</f>
        <v>0</v>
      </c>
      <c r="Y45" s="44">
        <f>VLOOKUP(Y44,РД[],2,0)*INDEX(График[],MATCH(VLOOKUP(Y$15,Дни[],5,0),График[ДН],0),MATCH(VLOOKUP($A44,Сотрудники[],3,0),График[#Headers],0))-IF(VLOOKUP(Y44,РД[],2,0)*INDEX(График[],MATCH(VLOOKUP(Y$15,Дни[],5,0),График[ДН],0),MATCH(VLOOKUP($A44,Сотрудники[],3,0),График[#Headers],0))&gt;1,VLOOKUP(Y$15,Дни[],8,0),0)</f>
        <v>7.8</v>
      </c>
      <c r="Z45" s="44">
        <f>VLOOKUP(Z44,РД[],2,0)*INDEX(График[],MATCH(VLOOKUP(Z$15,Дни[],5,0),График[ДН],0),MATCH(VLOOKUP($A44,Сотрудники[],3,0),График[#Headers],0))-IF(VLOOKUP(Z44,РД[],2,0)*INDEX(График[],MATCH(VLOOKUP(Z$15,Дни[],5,0),График[ДН],0),MATCH(VLOOKUP($A44,Сотрудники[],3,0),График[#Headers],0))&gt;1,VLOOKUP(Z$15,Дни[],8,0),0)</f>
        <v>7.8</v>
      </c>
      <c r="AA45" s="44">
        <f>VLOOKUP(AA44,РД[],2,0)*INDEX(График[],MATCH(VLOOKUP(AA$15,Дни[],5,0),График[ДН],0),MATCH(VLOOKUP($A44,Сотрудники[],3,0),График[#Headers],0))-IF(VLOOKUP(AA44,РД[],2,0)*INDEX(График[],MATCH(VLOOKUP(AA$15,Дни[],5,0),График[ДН],0),MATCH(VLOOKUP($A44,Сотрудники[],3,0),График[#Headers],0))&gt;1,VLOOKUP(AA$15,Дни[],8,0),0)</f>
        <v>7.8</v>
      </c>
      <c r="AB45" s="44">
        <f>VLOOKUP(AB44,РД[],2,0)*INDEX(График[],MATCH(VLOOKUP(AB$15,Дни[],5,0),График[ДН],0),MATCH(VLOOKUP($A44,Сотрудники[],3,0),График[#Headers],0))-IF(VLOOKUP(AB44,РД[],2,0)*INDEX(График[],MATCH(VLOOKUP(AB$15,Дни[],5,0),График[ДН],0),MATCH(VLOOKUP($A44,Сотрудники[],3,0),График[#Headers],0))&gt;1,VLOOKUP(AB$15,Дни[],8,0),0)</f>
        <v>7.8</v>
      </c>
      <c r="AC45" s="44">
        <f>VLOOKUP(AC44,РД[],2,0)*INDEX(График[],MATCH(VLOOKUP(AC$15,Дни[],5,0),График[ДН],0),MATCH(VLOOKUP($A44,Сотрудники[],3,0),График[#Headers],0))-IF(VLOOKUP(AC44,РД[],2,0)*INDEX(График[],MATCH(VLOOKUP(AC$15,Дни[],5,0),График[ДН],0),MATCH(VLOOKUP($A44,Сотрудники[],3,0),График[#Headers],0))&gt;1,VLOOKUP(AC$15,Дни[],8,0),0)</f>
        <v>7.8</v>
      </c>
      <c r="AD45" s="44">
        <f>VLOOKUP(AD44,РД[],2,0)*INDEX(График[],MATCH(VLOOKUP(AD$15,Дни[],5,0),График[ДН],0),MATCH(VLOOKUP($A44,Сотрудники[],3,0),График[#Headers],0))-IF(VLOOKUP(AD44,РД[],2,0)*INDEX(График[],MATCH(VLOOKUP(AD$15,Дни[],5,0),График[ДН],0),MATCH(VLOOKUP($A44,Сотрудники[],3,0),График[#Headers],0))&gt;1,VLOOKUP(AD$15,Дни[],8,0),0)</f>
        <v>0</v>
      </c>
      <c r="AE45" s="44">
        <f>VLOOKUP(AE44,РД[],2,0)*INDEX(График[],MATCH(VLOOKUP(AE$15,Дни[],5,0),График[ДН],0),MATCH(VLOOKUP($A44,Сотрудники[],3,0),График[#Headers],0))-IF(VLOOKUP(AE44,РД[],2,0)*INDEX(График[],MATCH(VLOOKUP(AE$15,Дни[],5,0),График[ДН],0),MATCH(VLOOKUP($A44,Сотрудники[],3,0),График[#Headers],0))&gt;1,VLOOKUP(AE$15,Дни[],8,0),0)</f>
        <v>0</v>
      </c>
      <c r="AF45" s="44">
        <f>VLOOKUP(AF44,РД[],2,0)*INDEX(График[],MATCH(VLOOKUP(AF$15,Дни[],5,0),График[ДН],0),MATCH(VLOOKUP($A44,Сотрудники[],3,0),График[#Headers],0))-IF(VLOOKUP(AF44,РД[],2,0)*INDEX(График[],MATCH(VLOOKUP(AF$15,Дни[],5,0),График[ДН],0),MATCH(VLOOKUP($A44,Сотрудники[],3,0),График[#Headers],0))&gt;1,VLOOKUP(AF$15,Дни[],8,0),0)</f>
        <v>7.8</v>
      </c>
      <c r="AG45" s="44">
        <f>VLOOKUP(AG44,РД[],2,0)*INDEX(График[],MATCH(VLOOKUP(AG$15,Дни[],5,0),График[ДН],0),MATCH(VLOOKUP($A44,Сотрудники[],3,0),График[#Headers],0))-IF(VLOOKUP(AG44,РД[],2,0)*INDEX(График[],MATCH(VLOOKUP(AG$15,Дни[],5,0),График[ДН],0),MATCH(VLOOKUP($A44,Сотрудники[],3,0),График[#Headers],0))&gt;1,VLOOKUP(AG$15,Дни[],8,0),0)</f>
        <v>7.8</v>
      </c>
      <c r="AH45" s="44">
        <f>VLOOKUP(AH44,РД[],2,0)*INDEX(График[],MATCH(VLOOKUP(AH$15,Дни[],5,0),График[ДН],0),MATCH(VLOOKUP($A44,Сотрудники[],3,0),График[#Headers],0))-IF(VLOOKUP(AH44,РД[],2,0)*INDEX(График[],MATCH(VLOOKUP(AH$15,Дни[],5,0),График[ДН],0),MATCH(VLOOKUP($A44,Сотрудники[],3,0),График[#Headers],0))&gt;1,VLOOKUP(AH$15,Дни[],8,0),0)</f>
        <v>7.8</v>
      </c>
      <c r="AI45" s="44">
        <f>VLOOKUP(AI44,РД[],2,0)*INDEX(График[],MATCH(VLOOKUP(AI$15,Дни[],5,0),График[ДН],0),MATCH(VLOOKUP($A44,Сотрудники[],3,0),График[#Headers],0))-IF(VLOOKUP(AI44,РД[],2,0)*INDEX(График[],MATCH(VLOOKUP(AI$15,Дни[],5,0),График[ДН],0),MATCH(VLOOKUP($A44,Сотрудники[],3,0),График[#Headers],0))&gt;1,VLOOKUP(AI$15,Дни[],8,0),0)</f>
        <v>7.8</v>
      </c>
      <c r="AJ45" s="45">
        <f t="shared" ref="AJ45" si="61">SUM(T45:AI45)+S45</f>
        <v>179.39999999999998</v>
      </c>
    </row>
    <row r="46" spans="1:36" ht="16.5" customHeight="1" thickBot="1" x14ac:dyDescent="0.25">
      <c r="A46" s="15"/>
      <c r="B46" s="16"/>
      <c r="C46" s="17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9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9"/>
    </row>
    <row r="47" spans="1:36" ht="27" customHeight="1" x14ac:dyDescent="0.3">
      <c r="A47" s="5" t="s">
        <v>131</v>
      </c>
      <c r="B47" s="5"/>
      <c r="C47" s="5"/>
      <c r="D47" s="5" t="s">
        <v>135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62" t="s">
        <v>13</v>
      </c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4"/>
      <c r="AJ47" s="42"/>
    </row>
    <row r="48" spans="1:36" ht="18.75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20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21"/>
      <c r="AJ48" s="42"/>
    </row>
    <row r="49" spans="1:36" ht="18.75" x14ac:dyDescent="0.3">
      <c r="A49" s="5" t="s">
        <v>35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7" t="s">
        <v>18</v>
      </c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61"/>
      <c r="AJ49" s="42"/>
    </row>
    <row r="50" spans="1:36" ht="12" customHeight="1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8" t="s">
        <v>19</v>
      </c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60"/>
      <c r="AJ50" s="42"/>
    </row>
    <row r="51" spans="1:36" ht="18.75" x14ac:dyDescent="0.3">
      <c r="A51" s="5" t="str">
        <f>ДеньП &amp;" "&amp; МЕСТЕК &amp;" " &amp;ГодТ&amp;" года"</f>
        <v>15 августа 2023 года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7" t="s">
        <v>113</v>
      </c>
      <c r="T51" s="54"/>
      <c r="U51" s="54"/>
      <c r="V51" s="54"/>
      <c r="W51" s="54"/>
      <c r="X51" s="54"/>
      <c r="Y51" s="54"/>
      <c r="Z51" s="54"/>
      <c r="AA51" s="5"/>
      <c r="AB51" s="5"/>
      <c r="AC51" s="5"/>
      <c r="AD51" s="5"/>
      <c r="AE51" s="5"/>
      <c r="AF51" s="5"/>
      <c r="AG51" s="5"/>
      <c r="AH51" s="5"/>
      <c r="AI51" s="22"/>
      <c r="AJ51" s="42"/>
    </row>
    <row r="52" spans="1:36" ht="11.25" customHeight="1" thickBot="1" x14ac:dyDescent="0.3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23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5"/>
      <c r="AJ52" s="42"/>
    </row>
    <row r="53" spans="1:36" x14ac:dyDescent="0.2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5" spans="1:36" x14ac:dyDescent="0.2">
      <c r="C55" s="31"/>
    </row>
  </sheetData>
  <mergeCells count="69">
    <mergeCell ref="A22:A23"/>
    <mergeCell ref="B22:B23"/>
    <mergeCell ref="A28:A29"/>
    <mergeCell ref="B28:B29"/>
    <mergeCell ref="A26:A27"/>
    <mergeCell ref="A24:A25"/>
    <mergeCell ref="B24:B25"/>
    <mergeCell ref="A34:A35"/>
    <mergeCell ref="A30:A31"/>
    <mergeCell ref="B30:B31"/>
    <mergeCell ref="A32:A33"/>
    <mergeCell ref="B32:B33"/>
    <mergeCell ref="A40:A41"/>
    <mergeCell ref="B40:B41"/>
    <mergeCell ref="C40:C41"/>
    <mergeCell ref="A38:A39"/>
    <mergeCell ref="B38:B39"/>
    <mergeCell ref="C38:C39"/>
    <mergeCell ref="P2:AB2"/>
    <mergeCell ref="AH5:AJ5"/>
    <mergeCell ref="AH6:AJ6"/>
    <mergeCell ref="A7:B7"/>
    <mergeCell ref="D12:AJ12"/>
    <mergeCell ref="C7:X7"/>
    <mergeCell ref="C8:X8"/>
    <mergeCell ref="AH4:AJ4"/>
    <mergeCell ref="AH7:AJ7"/>
    <mergeCell ref="AH9:AJ9"/>
    <mergeCell ref="A12:A13"/>
    <mergeCell ref="B12:B13"/>
    <mergeCell ref="C12:C13"/>
    <mergeCell ref="AH10:AJ10"/>
    <mergeCell ref="S51:Z51"/>
    <mergeCell ref="S50:AI50"/>
    <mergeCell ref="S49:AI49"/>
    <mergeCell ref="S47:AI47"/>
    <mergeCell ref="C9:X9"/>
    <mergeCell ref="C10:AA10"/>
    <mergeCell ref="C42:C43"/>
    <mergeCell ref="C32:C33"/>
    <mergeCell ref="C18:C19"/>
    <mergeCell ref="C26:C27"/>
    <mergeCell ref="C20:C21"/>
    <mergeCell ref="C34:C35"/>
    <mergeCell ref="C30:C31"/>
    <mergeCell ref="C22:C23"/>
    <mergeCell ref="C28:C29"/>
    <mergeCell ref="C24:C25"/>
    <mergeCell ref="P1:AB1"/>
    <mergeCell ref="A4:Y4"/>
    <mergeCell ref="A6:Y6"/>
    <mergeCell ref="A3:Y3"/>
    <mergeCell ref="A44:A45"/>
    <mergeCell ref="B44:B45"/>
    <mergeCell ref="C44:C45"/>
    <mergeCell ref="A42:A43"/>
    <mergeCell ref="B42:B43"/>
    <mergeCell ref="A36:A37"/>
    <mergeCell ref="B36:B37"/>
    <mergeCell ref="C36:C37"/>
    <mergeCell ref="B34:B35"/>
    <mergeCell ref="B26:B27"/>
    <mergeCell ref="A20:A21"/>
    <mergeCell ref="B20:B21"/>
    <mergeCell ref="A16:A17"/>
    <mergeCell ref="B16:B17"/>
    <mergeCell ref="C16:C17"/>
    <mergeCell ref="A18:A19"/>
    <mergeCell ref="B18:B19"/>
  </mergeCells>
  <conditionalFormatting sqref="D17:R17 D19:R19 D21:R21 D23:R23 D25:R25 D27:R27 D29:R29 D31:R31 D33:R33 D35:R35 D37:R37 D39:R39 D41:R41 D43:R43 D45:R45">
    <cfRule type="cellIs" dxfId="24" priority="13" operator="lessThanOrEqual">
      <formula>0</formula>
    </cfRule>
  </conditionalFormatting>
  <conditionalFormatting sqref="D19:R19 D21:R21 D23:R23 D27:R27 D29:R29 D31:R31 D33:R33 D35:R35 D37:R37 D39:R39 D41:R41 D43:R43 D45:R45">
    <cfRule type="cellIs" dxfId="23" priority="12" operator="lessThanOrEqual">
      <formula>0</formula>
    </cfRule>
  </conditionalFormatting>
  <conditionalFormatting sqref="D25:R25">
    <cfRule type="cellIs" dxfId="22" priority="6" operator="lessThanOrEqual">
      <formula>0</formula>
    </cfRule>
  </conditionalFormatting>
  <conditionalFormatting sqref="T17:AI17 T19:AI19 T21:AI21 T23:AI23 T25:AI25 T27:AI27 T29:AI29 T31:AI31 T33:AI33 T35:AI35 T37:AI37 T39:AI39 T41:AI41 T43:AI43 T45:AI45">
    <cfRule type="cellIs" dxfId="21" priority="3" operator="lessThanOrEqual">
      <formula>0</formula>
    </cfRule>
  </conditionalFormatting>
  <conditionalFormatting sqref="T19:AI19 T21:AI21 T23:AI23 T27:AI27 T29:AI29 T31:AI31 T33:AI33 T35:AI35 T37:AI37 T39:AI39 T41:AI41 T43:AI43 T45:AI45">
    <cfRule type="cellIs" dxfId="20" priority="2" operator="lessThanOrEqual">
      <formula>0</formula>
    </cfRule>
  </conditionalFormatting>
  <conditionalFormatting sqref="T25:AI25">
    <cfRule type="cellIs" dxfId="19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42" fitToHeight="0" orientation="landscape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366"/>
  <sheetViews>
    <sheetView topLeftCell="H1" workbookViewId="0">
      <pane ySplit="1" topLeftCell="A2" activePane="bottomLeft" state="frozen"/>
      <selection pane="bottomLeft" activeCell="O10" sqref="O10"/>
    </sheetView>
  </sheetViews>
  <sheetFormatPr defaultRowHeight="12.75" x14ac:dyDescent="0.2"/>
  <cols>
    <col min="1" max="1" width="10.140625" bestFit="1" customWidth="1"/>
    <col min="2" max="2" width="10.140625" customWidth="1"/>
    <col min="5" max="5" width="12" bestFit="1" customWidth="1"/>
    <col min="8" max="8" width="5.85546875" bestFit="1" customWidth="1"/>
    <col min="10" max="10" width="31.42578125" bestFit="1" customWidth="1"/>
    <col min="15" max="15" width="10.140625" bestFit="1" customWidth="1"/>
    <col min="17" max="17" width="12" bestFit="1" customWidth="1"/>
    <col min="18" max="22" width="5.28515625" bestFit="1" customWidth="1"/>
    <col min="23" max="26" width="5.28515625" customWidth="1"/>
    <col min="27" max="27" width="6.28515625" bestFit="1" customWidth="1"/>
    <col min="28" max="28" width="5.28515625" customWidth="1"/>
    <col min="32" max="32" width="40.140625" bestFit="1" customWidth="1"/>
    <col min="33" max="40" width="9.85546875" customWidth="1"/>
    <col min="41" max="41" width="12" bestFit="1" customWidth="1"/>
    <col min="42" max="63" width="10.85546875" customWidth="1"/>
    <col min="64" max="64" width="11.28515625" bestFit="1" customWidth="1"/>
    <col min="65" max="65" width="28.42578125" bestFit="1" customWidth="1"/>
    <col min="66" max="71" width="11.28515625" bestFit="1" customWidth="1"/>
    <col min="72" max="98" width="12.28515625" bestFit="1" customWidth="1"/>
  </cols>
  <sheetData>
    <row r="1" spans="1:44" x14ac:dyDescent="0.2">
      <c r="A1" s="41" t="s">
        <v>73</v>
      </c>
      <c r="B1" s="41" t="s">
        <v>1</v>
      </c>
      <c r="C1" s="41" t="s">
        <v>27</v>
      </c>
      <c r="D1" s="41" t="s">
        <v>71</v>
      </c>
      <c r="E1" s="41" t="s">
        <v>28</v>
      </c>
      <c r="F1" t="s">
        <v>16</v>
      </c>
      <c r="G1" t="s">
        <v>32</v>
      </c>
      <c r="H1" t="s">
        <v>33</v>
      </c>
      <c r="J1" t="s">
        <v>29</v>
      </c>
      <c r="K1" t="s">
        <v>30</v>
      </c>
      <c r="L1" t="s">
        <v>63</v>
      </c>
      <c r="N1" s="2" t="s">
        <v>31</v>
      </c>
      <c r="O1" s="3">
        <v>8</v>
      </c>
      <c r="Q1" t="s">
        <v>28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98</v>
      </c>
      <c r="X1" t="s">
        <v>99</v>
      </c>
      <c r="Y1" t="s">
        <v>100</v>
      </c>
      <c r="Z1" t="s">
        <v>101</v>
      </c>
      <c r="AA1" t="s">
        <v>102</v>
      </c>
      <c r="AD1" t="s">
        <v>69</v>
      </c>
      <c r="AE1" t="s">
        <v>70</v>
      </c>
      <c r="AF1" t="s">
        <v>83</v>
      </c>
      <c r="AH1" s="37" t="s">
        <v>84</v>
      </c>
      <c r="AI1" s="38" t="s">
        <v>28</v>
      </c>
      <c r="AK1" s="37" t="s">
        <v>84</v>
      </c>
      <c r="AL1" s="38" t="s">
        <v>28</v>
      </c>
      <c r="AN1" t="s">
        <v>82</v>
      </c>
      <c r="AO1" t="s">
        <v>56</v>
      </c>
      <c r="AP1">
        <f>SUMPRODUCT((Дни[В]="Я")*1)</f>
        <v>247</v>
      </c>
      <c r="AR1" t="s">
        <v>37</v>
      </c>
    </row>
    <row r="2" spans="1:44" x14ac:dyDescent="0.2">
      <c r="A2">
        <f>Дни[[#This Row],[Дата]]</f>
        <v>44927</v>
      </c>
      <c r="B2" s="1">
        <f>ПД</f>
        <v>44927</v>
      </c>
      <c r="C2">
        <f>MONTH(Дни[[#This Row],[Дата]])</f>
        <v>1</v>
      </c>
      <c r="D2">
        <f>DAY(Дни[[#This Row],[Дата]])</f>
        <v>1</v>
      </c>
      <c r="E2" t="str">
        <f>VLOOKUP(WEEKDAY(Дни[[#This Row],[Дата]],2),Неделя[],2,0)</f>
        <v>воскресенье</v>
      </c>
      <c r="F2" t="str">
        <f>IF(OR(Дни[[#This Row],[ДН]]="воскресенье",Дни[[#This Row],[ДН]]="суббота",Дни[[#This Row],[Праздники]]="П",Дни[[#This Row],[Праздники]]="В"),"В","Я")</f>
        <v>В</v>
      </c>
      <c r="G2" s="4" t="s">
        <v>16</v>
      </c>
      <c r="H2">
        <f>IF(G3="П",1,0)</f>
        <v>0</v>
      </c>
      <c r="J2" t="s">
        <v>43</v>
      </c>
      <c r="K2">
        <v>7.2</v>
      </c>
      <c r="L2" t="s">
        <v>64</v>
      </c>
      <c r="N2" s="2" t="s">
        <v>72</v>
      </c>
      <c r="O2" s="2">
        <v>2023</v>
      </c>
      <c r="Q2" s="28" t="s">
        <v>25</v>
      </c>
      <c r="R2">
        <v>7.2</v>
      </c>
      <c r="S2">
        <v>7.8</v>
      </c>
      <c r="T2">
        <v>8</v>
      </c>
      <c r="U2">
        <v>4</v>
      </c>
      <c r="V2">
        <v>8</v>
      </c>
      <c r="Y2">
        <v>5</v>
      </c>
      <c r="AD2" t="s">
        <v>37</v>
      </c>
      <c r="AE2">
        <v>1</v>
      </c>
      <c r="AH2" s="28">
        <v>1</v>
      </c>
      <c r="AI2" s="32" t="s">
        <v>25</v>
      </c>
      <c r="AK2" s="28">
        <v>1</v>
      </c>
      <c r="AL2" s="32" t="s">
        <v>85</v>
      </c>
      <c r="AN2" t="s">
        <v>97</v>
      </c>
      <c r="AO2" t="s">
        <v>57</v>
      </c>
      <c r="AP2">
        <f>SUMPRODUCT((Дни[В]="В")*1)</f>
        <v>118</v>
      </c>
      <c r="AQ2">
        <v>1</v>
      </c>
      <c r="AR2">
        <f>SUMPRODUCT((Дни[В]=AR$1)*(Дни[Месяц]=AQ2))</f>
        <v>17</v>
      </c>
    </row>
    <row r="3" spans="1:44" x14ac:dyDescent="0.2">
      <c r="A3">
        <f>Дни[[#This Row],[Дата]]</f>
        <v>44928</v>
      </c>
      <c r="B3" s="1">
        <f>B2+1</f>
        <v>44928</v>
      </c>
      <c r="C3">
        <f>MONTH(Дни[[#This Row],[Дата]])</f>
        <v>1</v>
      </c>
      <c r="D3">
        <f>DAY(Дни[[#This Row],[Дата]])</f>
        <v>2</v>
      </c>
      <c r="E3" t="str">
        <f>VLOOKUP(WEEKDAY(Дни[[#This Row],[Дата]],2),Неделя[],2,0)</f>
        <v>понедельник</v>
      </c>
      <c r="F3" t="str">
        <f>IF(OR(Дни[[#This Row],[ДН]]="воскресенье",Дни[[#This Row],[ДН]]="суббота",Дни[[#This Row],[Праздники]]="П",Дни[[#This Row],[Праздники]]="В"),"В","Я")</f>
        <v>В</v>
      </c>
      <c r="G3" s="4" t="s">
        <v>16</v>
      </c>
      <c r="H3">
        <f t="shared" ref="H3:H66" si="0">IF(G4="П",1,0)</f>
        <v>0</v>
      </c>
      <c r="J3" t="s">
        <v>44</v>
      </c>
      <c r="K3">
        <v>7.2</v>
      </c>
      <c r="L3" t="s">
        <v>64</v>
      </c>
      <c r="N3" s="34" t="s">
        <v>77</v>
      </c>
      <c r="O3" s="35">
        <f>DATE(ГодТ,1,1)</f>
        <v>44927</v>
      </c>
      <c r="Q3" s="29" t="s">
        <v>26</v>
      </c>
      <c r="R3">
        <v>7.2</v>
      </c>
      <c r="S3">
        <v>7.8</v>
      </c>
      <c r="T3">
        <v>8</v>
      </c>
      <c r="U3">
        <v>4</v>
      </c>
      <c r="W3">
        <v>3</v>
      </c>
      <c r="Y3">
        <v>7</v>
      </c>
      <c r="AD3" t="s">
        <v>36</v>
      </c>
      <c r="AE3">
        <v>1</v>
      </c>
      <c r="AF3" t="s">
        <v>40</v>
      </c>
      <c r="AH3" s="29">
        <v>2</v>
      </c>
      <c r="AI3" s="33" t="s">
        <v>26</v>
      </c>
      <c r="AK3" s="29">
        <v>2</v>
      </c>
      <c r="AL3" s="32" t="s">
        <v>86</v>
      </c>
      <c r="AP3">
        <f>SUM(AP1:AP2)</f>
        <v>365</v>
      </c>
      <c r="AQ3">
        <v>2</v>
      </c>
      <c r="AR3">
        <f>SUMPRODUCT((Дни[В]=AR$1)*(Дни[Месяц]=AQ3))</f>
        <v>18</v>
      </c>
    </row>
    <row r="4" spans="1:44" x14ac:dyDescent="0.2">
      <c r="A4">
        <f>Дни[[#This Row],[Дата]]</f>
        <v>44929</v>
      </c>
      <c r="B4" s="1">
        <f t="shared" ref="B4:B67" si="1">B3+1</f>
        <v>44929</v>
      </c>
      <c r="C4">
        <f>MONTH(Дни[[#This Row],[Дата]])</f>
        <v>1</v>
      </c>
      <c r="D4">
        <f>DAY(Дни[[#This Row],[Дата]])</f>
        <v>3</v>
      </c>
      <c r="E4" t="str">
        <f>VLOOKUP(WEEKDAY(Дни[[#This Row],[Дата]],2),Неделя[],2,0)</f>
        <v>вторник</v>
      </c>
      <c r="F4" t="str">
        <f>IF(OR(Дни[[#This Row],[ДН]]="воскресенье",Дни[[#This Row],[ДН]]="суббота",Дни[[#This Row],[Праздники]]="П",Дни[[#This Row],[Праздники]]="В"),"В","Я")</f>
        <v>В</v>
      </c>
      <c r="G4" s="4" t="s">
        <v>16</v>
      </c>
      <c r="H4">
        <f t="shared" si="0"/>
        <v>0</v>
      </c>
      <c r="J4" t="s">
        <v>45</v>
      </c>
      <c r="K4">
        <v>7.2</v>
      </c>
      <c r="L4" t="s">
        <v>64</v>
      </c>
      <c r="N4" s="34" t="s">
        <v>78</v>
      </c>
      <c r="O4" s="35">
        <f>DATE(ГодТ,МесяцТ,1)</f>
        <v>45139</v>
      </c>
      <c r="Q4" s="28" t="s">
        <v>20</v>
      </c>
      <c r="R4">
        <v>7.2</v>
      </c>
      <c r="S4">
        <v>7.8</v>
      </c>
      <c r="T4">
        <v>8</v>
      </c>
      <c r="U4">
        <v>4</v>
      </c>
      <c r="V4">
        <v>8</v>
      </c>
      <c r="W4">
        <v>3</v>
      </c>
      <c r="X4">
        <v>3</v>
      </c>
      <c r="Y4">
        <v>5</v>
      </c>
      <c r="AD4" t="s">
        <v>38</v>
      </c>
      <c r="AE4">
        <v>1</v>
      </c>
      <c r="AF4" t="s">
        <v>41</v>
      </c>
      <c r="AH4" s="28">
        <v>3</v>
      </c>
      <c r="AI4" s="32" t="s">
        <v>20</v>
      </c>
      <c r="AK4" s="28">
        <v>3</v>
      </c>
      <c r="AL4" s="32" t="s">
        <v>87</v>
      </c>
      <c r="AQ4">
        <v>3</v>
      </c>
      <c r="AR4">
        <f>SUMPRODUCT((Дни[В]=AR$1)*(Дни[Месяц]=AQ4))</f>
        <v>22</v>
      </c>
    </row>
    <row r="5" spans="1:44" x14ac:dyDescent="0.2">
      <c r="A5">
        <f>Дни[[#This Row],[Дата]]</f>
        <v>44930</v>
      </c>
      <c r="B5" s="1">
        <f t="shared" si="1"/>
        <v>44930</v>
      </c>
      <c r="C5">
        <f>MONTH(Дни[[#This Row],[Дата]])</f>
        <v>1</v>
      </c>
      <c r="D5">
        <f>DAY(Дни[[#This Row],[Дата]])</f>
        <v>4</v>
      </c>
      <c r="E5" t="str">
        <f>VLOOKUP(WEEKDAY(Дни[[#This Row],[Дата]],2),Неделя[],2,0)</f>
        <v>среда</v>
      </c>
      <c r="F5" t="str">
        <f>IF(OR(Дни[[#This Row],[ДН]]="воскресенье",Дни[[#This Row],[ДН]]="суббота",Дни[[#This Row],[Праздники]]="П",Дни[[#This Row],[Праздники]]="В"),"В","Я")</f>
        <v>В</v>
      </c>
      <c r="G5" s="4" t="s">
        <v>16</v>
      </c>
      <c r="H5">
        <f t="shared" si="0"/>
        <v>0</v>
      </c>
      <c r="J5" t="s">
        <v>46</v>
      </c>
      <c r="K5">
        <v>7.2</v>
      </c>
      <c r="L5" t="s">
        <v>64</v>
      </c>
      <c r="N5" s="34" t="s">
        <v>79</v>
      </c>
      <c r="O5" s="36">
        <f>IF(O9="А",ПДМ+14,EOMONTH(B2,МесяцТ-1))</f>
        <v>45153</v>
      </c>
      <c r="Q5" s="29" t="s">
        <v>21</v>
      </c>
      <c r="R5">
        <v>7.2</v>
      </c>
      <c r="S5">
        <v>7.8</v>
      </c>
      <c r="T5">
        <v>8</v>
      </c>
      <c r="U5">
        <v>4</v>
      </c>
      <c r="V5">
        <v>4</v>
      </c>
      <c r="W5">
        <v>3</v>
      </c>
      <c r="X5">
        <v>3</v>
      </c>
      <c r="Y5">
        <v>5</v>
      </c>
      <c r="AD5" t="s">
        <v>39</v>
      </c>
      <c r="AE5">
        <v>1</v>
      </c>
      <c r="AF5" t="s">
        <v>42</v>
      </c>
      <c r="AH5" s="29">
        <v>4</v>
      </c>
      <c r="AI5" s="33" t="s">
        <v>21</v>
      </c>
      <c r="AK5" s="29">
        <v>4</v>
      </c>
      <c r="AL5" s="32" t="s">
        <v>88</v>
      </c>
      <c r="AQ5">
        <v>4</v>
      </c>
      <c r="AR5">
        <f>SUMPRODUCT((Дни[В]=AR$1)*(Дни[Месяц]=AQ5))</f>
        <v>20</v>
      </c>
    </row>
    <row r="6" spans="1:44" x14ac:dyDescent="0.2">
      <c r="A6">
        <f>Дни[[#This Row],[Дата]]</f>
        <v>44931</v>
      </c>
      <c r="B6" s="1">
        <f t="shared" si="1"/>
        <v>44931</v>
      </c>
      <c r="C6">
        <f>MONTH(Дни[[#This Row],[Дата]])</f>
        <v>1</v>
      </c>
      <c r="D6">
        <f>DAY(Дни[[#This Row],[Дата]])</f>
        <v>5</v>
      </c>
      <c r="E6" t="str">
        <f>VLOOKUP(WEEKDAY(Дни[[#This Row],[Дата]],2),Неделя[],2,0)</f>
        <v>четверг</v>
      </c>
      <c r="F6" t="str">
        <f>IF(OR(Дни[[#This Row],[ДН]]="воскресенье",Дни[[#This Row],[ДН]]="суббота",Дни[[#This Row],[Праздники]]="П",Дни[[#This Row],[Праздники]]="В"),"В","Я")</f>
        <v>В</v>
      </c>
      <c r="G6" s="4" t="s">
        <v>16</v>
      </c>
      <c r="H6">
        <f t="shared" si="0"/>
        <v>0</v>
      </c>
      <c r="J6" t="s">
        <v>52</v>
      </c>
      <c r="K6">
        <v>7.2</v>
      </c>
      <c r="L6" t="s">
        <v>64</v>
      </c>
      <c r="N6" s="34" t="s">
        <v>80</v>
      </c>
      <c r="O6" s="34" t="str">
        <f>VLOOKUP(МесяцТ,Месяца[],2,0)</f>
        <v>августа</v>
      </c>
      <c r="Q6" s="28" t="s">
        <v>22</v>
      </c>
      <c r="R6">
        <v>7.2</v>
      </c>
      <c r="S6">
        <v>7.8</v>
      </c>
      <c r="T6">
        <v>8</v>
      </c>
      <c r="U6">
        <v>3.5</v>
      </c>
      <c r="X6">
        <v>3</v>
      </c>
      <c r="Y6">
        <v>5</v>
      </c>
      <c r="AD6" t="s">
        <v>103</v>
      </c>
      <c r="AE6">
        <v>0</v>
      </c>
      <c r="AF6" t="s">
        <v>104</v>
      </c>
      <c r="AH6" s="28">
        <v>5</v>
      </c>
      <c r="AI6" s="32" t="s">
        <v>22</v>
      </c>
      <c r="AK6" s="28">
        <v>5</v>
      </c>
      <c r="AL6" s="32" t="s">
        <v>89</v>
      </c>
      <c r="AQ6">
        <v>5</v>
      </c>
      <c r="AR6">
        <f>SUMPRODUCT((Дни[В]=AR$1)*(Дни[Месяц]=AQ6))</f>
        <v>20</v>
      </c>
    </row>
    <row r="7" spans="1:44" x14ac:dyDescent="0.2">
      <c r="A7">
        <f>Дни[[#This Row],[Дата]]</f>
        <v>44932</v>
      </c>
      <c r="B7" s="1">
        <f t="shared" si="1"/>
        <v>44932</v>
      </c>
      <c r="C7">
        <f>MONTH(Дни[[#This Row],[Дата]])</f>
        <v>1</v>
      </c>
      <c r="D7">
        <f>DAY(Дни[[#This Row],[Дата]])</f>
        <v>6</v>
      </c>
      <c r="E7" t="str">
        <f>VLOOKUP(WEEKDAY(Дни[[#This Row],[Дата]],2),Неделя[],2,0)</f>
        <v>пятница</v>
      </c>
      <c r="F7" t="str">
        <f>IF(OR(Дни[[#This Row],[ДН]]="воскресенье",Дни[[#This Row],[ДН]]="суббота",Дни[[#This Row],[Праздники]]="П",Дни[[#This Row],[Праздники]]="В"),"В","Я")</f>
        <v>В</v>
      </c>
      <c r="G7" s="4" t="s">
        <v>16</v>
      </c>
      <c r="H7">
        <f t="shared" si="0"/>
        <v>0</v>
      </c>
      <c r="J7" t="s">
        <v>47</v>
      </c>
      <c r="K7">
        <v>7.2</v>
      </c>
      <c r="L7" t="s">
        <v>64</v>
      </c>
      <c r="N7" s="34" t="s">
        <v>81</v>
      </c>
      <c r="O7" s="34">
        <f>IF(O10="",IF(O9="А",15,25),DAY(O10))</f>
        <v>15</v>
      </c>
      <c r="Q7" s="29" t="s">
        <v>23</v>
      </c>
      <c r="AD7" t="s">
        <v>105</v>
      </c>
      <c r="AE7">
        <v>0</v>
      </c>
      <c r="AF7" t="s">
        <v>106</v>
      </c>
      <c r="AH7" s="29">
        <v>6</v>
      </c>
      <c r="AI7" s="33" t="s">
        <v>23</v>
      </c>
      <c r="AK7" s="29">
        <v>6</v>
      </c>
      <c r="AL7" s="32" t="s">
        <v>90</v>
      </c>
      <c r="AQ7">
        <v>6</v>
      </c>
      <c r="AR7">
        <f>SUMPRODUCT((Дни[В]=AR$1)*(Дни[Месяц]=AQ7))</f>
        <v>21</v>
      </c>
    </row>
    <row r="8" spans="1:44" x14ac:dyDescent="0.2">
      <c r="A8">
        <f>Дни[[#This Row],[Дата]]</f>
        <v>44933</v>
      </c>
      <c r="B8" s="1">
        <f t="shared" si="1"/>
        <v>44933</v>
      </c>
      <c r="C8">
        <f>MONTH(Дни[[#This Row],[Дата]])</f>
        <v>1</v>
      </c>
      <c r="D8">
        <f>DAY(Дни[[#This Row],[Дата]])</f>
        <v>7</v>
      </c>
      <c r="E8" t="str">
        <f>VLOOKUP(WEEKDAY(Дни[[#This Row],[Дата]],2),Неделя[],2,0)</f>
        <v>суббота</v>
      </c>
      <c r="F8" t="str">
        <f>IF(OR(Дни[[#This Row],[ДН]]="воскресенье",Дни[[#This Row],[ДН]]="суббота",Дни[[#This Row],[Праздники]]="П",Дни[[#This Row],[Праздники]]="В"),"В","Я")</f>
        <v>В</v>
      </c>
      <c r="G8" s="4" t="s">
        <v>16</v>
      </c>
      <c r="H8">
        <f t="shared" si="0"/>
        <v>0</v>
      </c>
      <c r="J8" t="s">
        <v>111</v>
      </c>
      <c r="K8">
        <v>1.95</v>
      </c>
      <c r="L8" t="s">
        <v>67</v>
      </c>
      <c r="N8" s="34" t="s">
        <v>81</v>
      </c>
      <c r="O8" s="35">
        <f>DATE(ГодТ,МесяцТ,ДеньП)</f>
        <v>45153</v>
      </c>
      <c r="Q8" s="28" t="s">
        <v>24</v>
      </c>
      <c r="AD8" t="s">
        <v>107</v>
      </c>
      <c r="AE8">
        <v>0</v>
      </c>
      <c r="AF8" t="s">
        <v>108</v>
      </c>
      <c r="AH8" s="39">
        <v>7</v>
      </c>
      <c r="AI8" s="40" t="s">
        <v>24</v>
      </c>
      <c r="AK8" s="39">
        <v>7</v>
      </c>
      <c r="AL8" s="32" t="s">
        <v>91</v>
      </c>
      <c r="AQ8">
        <v>7</v>
      </c>
      <c r="AR8">
        <f>SUMPRODUCT((Дни[В]=AR$1)*(Дни[Месяц]=AQ8))</f>
        <v>21</v>
      </c>
    </row>
    <row r="9" spans="1:44" x14ac:dyDescent="0.2">
      <c r="A9">
        <f>Дни[[#This Row],[Дата]]</f>
        <v>44934</v>
      </c>
      <c r="B9" s="1">
        <f t="shared" si="1"/>
        <v>44934</v>
      </c>
      <c r="C9">
        <f>MONTH(Дни[[#This Row],[Дата]])</f>
        <v>1</v>
      </c>
      <c r="D9">
        <f>DAY(Дни[[#This Row],[Дата]])</f>
        <v>8</v>
      </c>
      <c r="E9" t="str">
        <f>VLOOKUP(WEEKDAY(Дни[[#This Row],[Дата]],2),Неделя[],2,0)</f>
        <v>воскресенье</v>
      </c>
      <c r="F9" t="str">
        <f>IF(OR(Дни[[#This Row],[ДН]]="воскресенье",Дни[[#This Row],[ДН]]="суббота",Дни[[#This Row],[Праздники]]="П",Дни[[#This Row],[Праздники]]="В"),"В","Я")</f>
        <v>В</v>
      </c>
      <c r="G9" s="4" t="s">
        <v>16</v>
      </c>
      <c r="H9">
        <f t="shared" si="0"/>
        <v>0</v>
      </c>
      <c r="J9" t="s">
        <v>15</v>
      </c>
      <c r="K9">
        <v>8</v>
      </c>
      <c r="L9" t="s">
        <v>66</v>
      </c>
      <c r="N9" s="2" t="s">
        <v>69</v>
      </c>
      <c r="O9" s="2" t="s">
        <v>82</v>
      </c>
      <c r="AD9" t="s">
        <v>16</v>
      </c>
      <c r="AE9">
        <v>0</v>
      </c>
      <c r="AF9" t="s">
        <v>109</v>
      </c>
      <c r="AK9" s="29">
        <v>8</v>
      </c>
      <c r="AL9" s="32" t="s">
        <v>92</v>
      </c>
      <c r="AQ9">
        <v>8</v>
      </c>
      <c r="AR9">
        <f>SUMPRODUCT((Дни[В]=AR$1)*(Дни[Месяц]=AQ9))</f>
        <v>23</v>
      </c>
    </row>
    <row r="10" spans="1:44" x14ac:dyDescent="0.2">
      <c r="A10">
        <f>Дни[[#This Row],[Дата]]</f>
        <v>44935</v>
      </c>
      <c r="B10" s="1">
        <f t="shared" si="1"/>
        <v>44935</v>
      </c>
      <c r="C10">
        <f>MONTH(Дни[[#This Row],[Дата]])</f>
        <v>1</v>
      </c>
      <c r="D10">
        <f>DAY(Дни[[#This Row],[Дата]])</f>
        <v>9</v>
      </c>
      <c r="E10" t="str">
        <f>VLOOKUP(WEEKDAY(Дни[[#This Row],[Дата]],2),Неделя[],2,0)</f>
        <v>понедельник</v>
      </c>
      <c r="F10" t="str">
        <f>IF(OR(Дни[[#This Row],[ДН]]="воскресенье",Дни[[#This Row],[ДН]]="суббота",Дни[[#This Row],[Праздники]]="П",Дни[[#This Row],[Праздники]]="В"),"В","Я")</f>
        <v>Я</v>
      </c>
      <c r="G10" s="4"/>
      <c r="H10">
        <f t="shared" si="0"/>
        <v>0</v>
      </c>
      <c r="J10" t="s">
        <v>50</v>
      </c>
      <c r="K10">
        <v>7.8</v>
      </c>
      <c r="L10" t="s">
        <v>65</v>
      </c>
      <c r="N10" s="2" t="s">
        <v>81</v>
      </c>
      <c r="O10" s="2"/>
      <c r="AD10" t="s">
        <v>53</v>
      </c>
      <c r="AE10">
        <v>0</v>
      </c>
      <c r="AF10" t="s">
        <v>55</v>
      </c>
      <c r="AK10" s="39">
        <v>9</v>
      </c>
      <c r="AL10" s="32" t="s">
        <v>93</v>
      </c>
      <c r="AQ10">
        <v>9</v>
      </c>
      <c r="AR10">
        <f>SUMPRODUCT((Дни[В]=AR$1)*(Дни[Месяц]=AQ10))</f>
        <v>21</v>
      </c>
    </row>
    <row r="11" spans="1:44" x14ac:dyDescent="0.2">
      <c r="A11">
        <f>Дни[[#This Row],[Дата]]</f>
        <v>44936</v>
      </c>
      <c r="B11" s="1">
        <f t="shared" si="1"/>
        <v>44936</v>
      </c>
      <c r="C11">
        <f>MONTH(Дни[[#This Row],[Дата]])</f>
        <v>1</v>
      </c>
      <c r="D11">
        <f>DAY(Дни[[#This Row],[Дата]])</f>
        <v>10</v>
      </c>
      <c r="E11" t="str">
        <f>VLOOKUP(WEEKDAY(Дни[[#This Row],[Дата]],2),Неделя[],2,0)</f>
        <v>вторник</v>
      </c>
      <c r="F11" t="str">
        <f>IF(OR(Дни[[#This Row],[ДН]]="воскресенье",Дни[[#This Row],[ДН]]="суббота",Дни[[#This Row],[Праздники]]="П",Дни[[#This Row],[Праздники]]="В"),"В","Я")</f>
        <v>Я</v>
      </c>
      <c r="G11" s="4"/>
      <c r="H11">
        <f t="shared" si="0"/>
        <v>0</v>
      </c>
      <c r="J11" t="s">
        <v>58</v>
      </c>
      <c r="K11">
        <v>7.2</v>
      </c>
      <c r="L11" t="s">
        <v>64</v>
      </c>
      <c r="AD11" t="s">
        <v>54</v>
      </c>
      <c r="AE11">
        <v>0</v>
      </c>
      <c r="AK11" s="29">
        <v>10</v>
      </c>
      <c r="AL11" s="32" t="s">
        <v>94</v>
      </c>
      <c r="AQ11">
        <v>10</v>
      </c>
      <c r="AR11">
        <f>SUMPRODUCT((Дни[В]=AR$1)*(Дни[Месяц]=AQ11))</f>
        <v>22</v>
      </c>
    </row>
    <row r="12" spans="1:44" x14ac:dyDescent="0.2">
      <c r="A12">
        <f>Дни[[#This Row],[Дата]]</f>
        <v>44937</v>
      </c>
      <c r="B12" s="1">
        <f t="shared" si="1"/>
        <v>44937</v>
      </c>
      <c r="C12">
        <f>MONTH(Дни[[#This Row],[Дата]])</f>
        <v>1</v>
      </c>
      <c r="D12">
        <f>DAY(Дни[[#This Row],[Дата]])</f>
        <v>11</v>
      </c>
      <c r="E12" t="str">
        <f>VLOOKUP(WEEKDAY(Дни[[#This Row],[Дата]],2),Неделя[],2,0)</f>
        <v>среда</v>
      </c>
      <c r="F12" t="str">
        <f>IF(OR(Дни[[#This Row],[ДН]]="воскресенье",Дни[[#This Row],[ДН]]="суббота",Дни[[#This Row],[Праздники]]="П",Дни[[#This Row],[Праздники]]="В"),"В","Я")</f>
        <v>Я</v>
      </c>
      <c r="G12" s="4"/>
      <c r="H12">
        <f t="shared" si="0"/>
        <v>0</v>
      </c>
      <c r="J12" t="s">
        <v>59</v>
      </c>
      <c r="K12">
        <v>8</v>
      </c>
      <c r="L12" t="s">
        <v>66</v>
      </c>
      <c r="AD12" t="s">
        <v>74</v>
      </c>
      <c r="AE12">
        <v>0</v>
      </c>
      <c r="AK12" s="39">
        <v>11</v>
      </c>
      <c r="AL12" s="32" t="s">
        <v>95</v>
      </c>
      <c r="AQ12">
        <v>11</v>
      </c>
      <c r="AR12">
        <f>SUMPRODUCT((Дни[В]=AR$1)*(Дни[Месяц]=AQ12))</f>
        <v>21</v>
      </c>
    </row>
    <row r="13" spans="1:44" x14ac:dyDescent="0.2">
      <c r="A13">
        <f>Дни[[#This Row],[Дата]]</f>
        <v>44938</v>
      </c>
      <c r="B13" s="1">
        <f t="shared" si="1"/>
        <v>44938</v>
      </c>
      <c r="C13">
        <f>MONTH(Дни[[#This Row],[Дата]])</f>
        <v>1</v>
      </c>
      <c r="D13">
        <f>DAY(Дни[[#This Row],[Дата]])</f>
        <v>12</v>
      </c>
      <c r="E13" t="str">
        <f>VLOOKUP(WEEKDAY(Дни[[#This Row],[Дата]],2),Неделя[],2,0)</f>
        <v>четверг</v>
      </c>
      <c r="F13" t="str">
        <f>IF(OR(Дни[[#This Row],[ДН]]="воскресенье",Дни[[#This Row],[ДН]]="суббота",Дни[[#This Row],[Праздники]]="П",Дни[[#This Row],[Праздники]]="В"),"В","Я")</f>
        <v>Я</v>
      </c>
      <c r="G13" s="4"/>
      <c r="H13">
        <f t="shared" si="0"/>
        <v>0</v>
      </c>
      <c r="J13" t="s">
        <v>60</v>
      </c>
      <c r="K13">
        <v>7.8</v>
      </c>
      <c r="L13" t="s">
        <v>65</v>
      </c>
      <c r="AD13" t="s">
        <v>75</v>
      </c>
      <c r="AE13">
        <v>0</v>
      </c>
      <c r="AK13" s="29">
        <v>12</v>
      </c>
      <c r="AL13" s="32" t="s">
        <v>96</v>
      </c>
      <c r="AQ13">
        <v>12</v>
      </c>
      <c r="AR13">
        <f>SUMPRODUCT((Дни[В]=AR$1)*(Дни[Месяц]=AQ13))</f>
        <v>21</v>
      </c>
    </row>
    <row r="14" spans="1:44" x14ac:dyDescent="0.2">
      <c r="A14">
        <f>Дни[[#This Row],[Дата]]</f>
        <v>44939</v>
      </c>
      <c r="B14" s="1">
        <f t="shared" si="1"/>
        <v>44939</v>
      </c>
      <c r="C14">
        <f>MONTH(Дни[[#This Row],[Дата]])</f>
        <v>1</v>
      </c>
      <c r="D14">
        <f>DAY(Дни[[#This Row],[Дата]])</f>
        <v>13</v>
      </c>
      <c r="E14" t="str">
        <f>VLOOKUP(WEEKDAY(Дни[[#This Row],[Дата]],2),Неделя[],2,0)</f>
        <v>пятница</v>
      </c>
      <c r="F14" t="str">
        <f>IF(OR(Дни[[#This Row],[ДН]]="воскресенье",Дни[[#This Row],[ДН]]="суббота",Дни[[#This Row],[Праздники]]="П",Дни[[#This Row],[Праздники]]="В"),"В","Я")</f>
        <v>Я</v>
      </c>
      <c r="G14" s="4"/>
      <c r="H14">
        <f t="shared" si="0"/>
        <v>0</v>
      </c>
      <c r="J14" t="s">
        <v>110</v>
      </c>
      <c r="L14" t="s">
        <v>68</v>
      </c>
      <c r="AD14" t="s">
        <v>129</v>
      </c>
      <c r="AE14">
        <v>0</v>
      </c>
      <c r="AF14" t="s">
        <v>130</v>
      </c>
    </row>
    <row r="15" spans="1:44" x14ac:dyDescent="0.2">
      <c r="A15">
        <f>Дни[[#This Row],[Дата]]</f>
        <v>44940</v>
      </c>
      <c r="B15" s="1">
        <f t="shared" si="1"/>
        <v>44940</v>
      </c>
      <c r="C15">
        <f>MONTH(Дни[[#This Row],[Дата]])</f>
        <v>1</v>
      </c>
      <c r="D15">
        <f>DAY(Дни[[#This Row],[Дата]])</f>
        <v>14</v>
      </c>
      <c r="E15" t="str">
        <f>VLOOKUP(WEEKDAY(Дни[[#This Row],[Дата]],2),Неделя[],2,0)</f>
        <v>суббота</v>
      </c>
      <c r="F15" t="str">
        <f>IF(OR(Дни[[#This Row],[ДН]]="воскресенье",Дни[[#This Row],[ДН]]="суббота",Дни[[#This Row],[Праздники]]="П",Дни[[#This Row],[Праздники]]="В"),"В","Я")</f>
        <v>В</v>
      </c>
      <c r="G15" s="4"/>
      <c r="H15">
        <f t="shared" si="0"/>
        <v>0</v>
      </c>
      <c r="J15" t="s">
        <v>62</v>
      </c>
      <c r="K15">
        <v>7.2</v>
      </c>
      <c r="L15" t="s">
        <v>64</v>
      </c>
    </row>
    <row r="16" spans="1:44" ht="12.75" customHeight="1" x14ac:dyDescent="0.2">
      <c r="A16">
        <f>Дни[[#This Row],[Дата]]</f>
        <v>44941</v>
      </c>
      <c r="B16" s="1">
        <f t="shared" si="1"/>
        <v>44941</v>
      </c>
      <c r="C16">
        <f>MONTH(Дни[[#This Row],[Дата]])</f>
        <v>1</v>
      </c>
      <c r="D16">
        <f>DAY(Дни[[#This Row],[Дата]])</f>
        <v>15</v>
      </c>
      <c r="E16" t="str">
        <f>VLOOKUP(WEEKDAY(Дни[[#This Row],[Дата]],2),Неделя[],2,0)</f>
        <v>воскресенье</v>
      </c>
      <c r="F16" t="str">
        <f>IF(OR(Дни[[#This Row],[ДН]]="воскресенье",Дни[[#This Row],[ДН]]="суббота",Дни[[#This Row],[Праздники]]="П",Дни[[#This Row],[Праздники]]="В"),"В","Я")</f>
        <v>В</v>
      </c>
      <c r="G16" s="4"/>
      <c r="H16">
        <f t="shared" si="0"/>
        <v>0</v>
      </c>
      <c r="J16" t="s">
        <v>61</v>
      </c>
      <c r="K16">
        <v>7.2</v>
      </c>
      <c r="L16" t="s">
        <v>100</v>
      </c>
    </row>
    <row r="17" spans="1:12" ht="12.75" customHeight="1" x14ac:dyDescent="0.2">
      <c r="A17">
        <f>Дни[[#This Row],[Дата]]</f>
        <v>44942</v>
      </c>
      <c r="B17" s="1">
        <f t="shared" si="1"/>
        <v>44942</v>
      </c>
      <c r="C17">
        <f>MONTH(Дни[[#This Row],[Дата]])</f>
        <v>1</v>
      </c>
      <c r="D17">
        <f>DAY(Дни[[#This Row],[Дата]])</f>
        <v>16</v>
      </c>
      <c r="E17" t="str">
        <f>VLOOKUP(WEEKDAY(Дни[[#This Row],[Дата]],2),Неделя[],2,0)</f>
        <v>понедельник</v>
      </c>
      <c r="F17" t="str">
        <f>IF(OR(Дни[[#This Row],[ДН]]="воскресенье",Дни[[#This Row],[ДН]]="суббота",Дни[[#This Row],[Праздники]]="П",Дни[[#This Row],[Праздники]]="В"),"В","Я")</f>
        <v>Я</v>
      </c>
      <c r="G17" s="4"/>
      <c r="H17">
        <f t="shared" si="0"/>
        <v>0</v>
      </c>
      <c r="J17" t="s">
        <v>76</v>
      </c>
      <c r="K17">
        <v>7.2</v>
      </c>
      <c r="L17" t="s">
        <v>64</v>
      </c>
    </row>
    <row r="18" spans="1:12" x14ac:dyDescent="0.2">
      <c r="A18">
        <f>Дни[[#This Row],[Дата]]</f>
        <v>44943</v>
      </c>
      <c r="B18" s="1">
        <f t="shared" si="1"/>
        <v>44943</v>
      </c>
      <c r="C18">
        <f>MONTH(Дни[[#This Row],[Дата]])</f>
        <v>1</v>
      </c>
      <c r="D18">
        <f>DAY(Дни[[#This Row],[Дата]])</f>
        <v>17</v>
      </c>
      <c r="E18" t="str">
        <f>VLOOKUP(WEEKDAY(Дни[[#This Row],[Дата]],2),Неделя[],2,0)</f>
        <v>вторник</v>
      </c>
      <c r="F18" t="str">
        <f>IF(OR(Дни[[#This Row],[ДН]]="воскресенье",Дни[[#This Row],[ДН]]="суббота",Дни[[#This Row],[Праздники]]="П",Дни[[#This Row],[Праздники]]="В"),"В","Я")</f>
        <v>Я</v>
      </c>
      <c r="G18" s="4"/>
      <c r="H18">
        <f t="shared" si="0"/>
        <v>0</v>
      </c>
      <c r="J18" t="s">
        <v>112</v>
      </c>
      <c r="L18" t="s">
        <v>65</v>
      </c>
    </row>
    <row r="19" spans="1:12" x14ac:dyDescent="0.2">
      <c r="A19">
        <f>Дни[[#This Row],[Дата]]</f>
        <v>44944</v>
      </c>
      <c r="B19" s="1">
        <f t="shared" si="1"/>
        <v>44944</v>
      </c>
      <c r="C19">
        <f>MONTH(Дни[[#This Row],[Дата]])</f>
        <v>1</v>
      </c>
      <c r="D19">
        <f>DAY(Дни[[#This Row],[Дата]])</f>
        <v>18</v>
      </c>
      <c r="E19" t="str">
        <f>VLOOKUP(WEEKDAY(Дни[[#This Row],[Дата]],2),Неделя[],2,0)</f>
        <v>среда</v>
      </c>
      <c r="F19" t="str">
        <f>IF(OR(Дни[[#This Row],[ДН]]="воскресенье",Дни[[#This Row],[ДН]]="суббота",Дни[[#This Row],[Праздники]]="П",Дни[[#This Row],[Праздники]]="В"),"В","Я")</f>
        <v>Я</v>
      </c>
      <c r="G19" s="4"/>
      <c r="H19">
        <f t="shared" si="0"/>
        <v>0</v>
      </c>
      <c r="J19" t="s">
        <v>117</v>
      </c>
      <c r="L19" t="s">
        <v>68</v>
      </c>
    </row>
    <row r="20" spans="1:12" x14ac:dyDescent="0.2">
      <c r="A20">
        <f>Дни[[#This Row],[Дата]]</f>
        <v>44945</v>
      </c>
      <c r="B20" s="1">
        <f t="shared" si="1"/>
        <v>44945</v>
      </c>
      <c r="C20">
        <f>MONTH(Дни[[#This Row],[Дата]])</f>
        <v>1</v>
      </c>
      <c r="D20">
        <f>DAY(Дни[[#This Row],[Дата]])</f>
        <v>19</v>
      </c>
      <c r="E20" t="str">
        <f>VLOOKUP(WEEKDAY(Дни[[#This Row],[Дата]],2),Неделя[],2,0)</f>
        <v>четверг</v>
      </c>
      <c r="F20" t="str">
        <f>IF(OR(Дни[[#This Row],[ДН]]="воскресенье",Дни[[#This Row],[ДН]]="суббота",Дни[[#This Row],[Праздники]]="П",Дни[[#This Row],[Праздники]]="В"),"В","Я")</f>
        <v>Я</v>
      </c>
      <c r="G20" s="4"/>
      <c r="H20">
        <f t="shared" si="0"/>
        <v>0</v>
      </c>
      <c r="J20" t="s">
        <v>119</v>
      </c>
      <c r="L20" t="s">
        <v>64</v>
      </c>
    </row>
    <row r="21" spans="1:12" x14ac:dyDescent="0.2">
      <c r="A21">
        <f>Дни[[#This Row],[Дата]]</f>
        <v>44946</v>
      </c>
      <c r="B21" s="1">
        <f t="shared" si="1"/>
        <v>44946</v>
      </c>
      <c r="C21">
        <f>MONTH(Дни[[#This Row],[Дата]])</f>
        <v>1</v>
      </c>
      <c r="D21">
        <f>DAY(Дни[[#This Row],[Дата]])</f>
        <v>20</v>
      </c>
      <c r="E21" t="str">
        <f>VLOOKUP(WEEKDAY(Дни[[#This Row],[Дата]],2),Неделя[],2,0)</f>
        <v>пятница</v>
      </c>
      <c r="F21" t="str">
        <f>IF(OR(Дни[[#This Row],[ДН]]="воскресенье",Дни[[#This Row],[ДН]]="суббота",Дни[[#This Row],[Праздники]]="П",Дни[[#This Row],[Праздники]]="В"),"В","Я")</f>
        <v>Я</v>
      </c>
      <c r="G21" s="4"/>
      <c r="H21">
        <f t="shared" si="0"/>
        <v>0</v>
      </c>
      <c r="J21" t="s">
        <v>120</v>
      </c>
      <c r="L21" t="s">
        <v>67</v>
      </c>
    </row>
    <row r="22" spans="1:12" x14ac:dyDescent="0.2">
      <c r="A22">
        <f>Дни[[#This Row],[Дата]]</f>
        <v>44947</v>
      </c>
      <c r="B22" s="1">
        <f t="shared" si="1"/>
        <v>44947</v>
      </c>
      <c r="C22">
        <f>MONTH(Дни[[#This Row],[Дата]])</f>
        <v>1</v>
      </c>
      <c r="D22">
        <f>DAY(Дни[[#This Row],[Дата]])</f>
        <v>21</v>
      </c>
      <c r="E22" t="str">
        <f>VLOOKUP(WEEKDAY(Дни[[#This Row],[Дата]],2),Неделя[],2,0)</f>
        <v>суббота</v>
      </c>
      <c r="F22" t="str">
        <f>IF(OR(Дни[[#This Row],[ДН]]="воскресенье",Дни[[#This Row],[ДН]]="суббота",Дни[[#This Row],[Праздники]]="П",Дни[[#This Row],[Праздники]]="В"),"В","Я")</f>
        <v>В</v>
      </c>
      <c r="G22" s="4"/>
      <c r="H22">
        <f t="shared" si="0"/>
        <v>0</v>
      </c>
      <c r="J22" t="s">
        <v>121</v>
      </c>
      <c r="L22" t="s">
        <v>98</v>
      </c>
    </row>
    <row r="23" spans="1:12" x14ac:dyDescent="0.2">
      <c r="A23">
        <f>Дни[[#This Row],[Дата]]</f>
        <v>44948</v>
      </c>
      <c r="B23" s="1">
        <f t="shared" si="1"/>
        <v>44948</v>
      </c>
      <c r="C23">
        <f>MONTH(Дни[[#This Row],[Дата]])</f>
        <v>1</v>
      </c>
      <c r="D23">
        <f>DAY(Дни[[#This Row],[Дата]])</f>
        <v>22</v>
      </c>
      <c r="E23" t="str">
        <f>VLOOKUP(WEEKDAY(Дни[[#This Row],[Дата]],2),Неделя[],2,0)</f>
        <v>воскресенье</v>
      </c>
      <c r="F23" t="str">
        <f>IF(OR(Дни[[#This Row],[ДН]]="воскресенье",Дни[[#This Row],[ДН]]="суббота",Дни[[#This Row],[Праздники]]="П",Дни[[#This Row],[Праздники]]="В"),"В","Я")</f>
        <v>В</v>
      </c>
      <c r="G23" s="4"/>
      <c r="H23">
        <f t="shared" si="0"/>
        <v>0</v>
      </c>
      <c r="J23" t="s">
        <v>122</v>
      </c>
      <c r="L23" t="s">
        <v>99</v>
      </c>
    </row>
    <row r="24" spans="1:12" x14ac:dyDescent="0.2">
      <c r="A24">
        <f>Дни[[#This Row],[Дата]]</f>
        <v>44949</v>
      </c>
      <c r="B24" s="1">
        <f t="shared" si="1"/>
        <v>44949</v>
      </c>
      <c r="C24">
        <f>MONTH(Дни[[#This Row],[Дата]])</f>
        <v>1</v>
      </c>
      <c r="D24">
        <f>DAY(Дни[[#This Row],[Дата]])</f>
        <v>23</v>
      </c>
      <c r="E24" t="str">
        <f>VLOOKUP(WEEKDAY(Дни[[#This Row],[Дата]],2),Неделя[],2,0)</f>
        <v>понедельник</v>
      </c>
      <c r="F24" t="str">
        <f>IF(OR(Дни[[#This Row],[ДН]]="воскресенье",Дни[[#This Row],[ДН]]="суббота",Дни[[#This Row],[Праздники]]="П",Дни[[#This Row],[Праздники]]="В"),"В","Я")</f>
        <v>Я</v>
      </c>
      <c r="G24" s="4"/>
      <c r="H24">
        <f t="shared" si="0"/>
        <v>0</v>
      </c>
    </row>
    <row r="25" spans="1:12" x14ac:dyDescent="0.2">
      <c r="A25">
        <f>Дни[[#This Row],[Дата]]</f>
        <v>44950</v>
      </c>
      <c r="B25" s="1">
        <f t="shared" si="1"/>
        <v>44950</v>
      </c>
      <c r="C25">
        <f>MONTH(Дни[[#This Row],[Дата]])</f>
        <v>1</v>
      </c>
      <c r="D25">
        <f>DAY(Дни[[#This Row],[Дата]])</f>
        <v>24</v>
      </c>
      <c r="E25" t="str">
        <f>VLOOKUP(WEEKDAY(Дни[[#This Row],[Дата]],2),Неделя[],2,0)</f>
        <v>вторник</v>
      </c>
      <c r="F25" t="str">
        <f>IF(OR(Дни[[#This Row],[ДН]]="воскресенье",Дни[[#This Row],[ДН]]="суббота",Дни[[#This Row],[Праздники]]="П",Дни[[#This Row],[Праздники]]="В"),"В","Я")</f>
        <v>Я</v>
      </c>
      <c r="G25" s="4"/>
      <c r="H25">
        <f t="shared" si="0"/>
        <v>0</v>
      </c>
    </row>
    <row r="26" spans="1:12" x14ac:dyDescent="0.2">
      <c r="A26">
        <f>Дни[[#This Row],[Дата]]</f>
        <v>44951</v>
      </c>
      <c r="B26" s="1">
        <f t="shared" si="1"/>
        <v>44951</v>
      </c>
      <c r="C26">
        <f>MONTH(Дни[[#This Row],[Дата]])</f>
        <v>1</v>
      </c>
      <c r="D26">
        <f>DAY(Дни[[#This Row],[Дата]])</f>
        <v>25</v>
      </c>
      <c r="E26" t="str">
        <f>VLOOKUP(WEEKDAY(Дни[[#This Row],[Дата]],2),Неделя[],2,0)</f>
        <v>среда</v>
      </c>
      <c r="F26" t="str">
        <f>IF(OR(Дни[[#This Row],[ДН]]="воскресенье",Дни[[#This Row],[ДН]]="суббота",Дни[[#This Row],[Праздники]]="П",Дни[[#This Row],[Праздники]]="В"),"В","Я")</f>
        <v>Я</v>
      </c>
      <c r="G26" s="4"/>
      <c r="H26">
        <f t="shared" si="0"/>
        <v>0</v>
      </c>
    </row>
    <row r="27" spans="1:12" x14ac:dyDescent="0.2">
      <c r="A27">
        <f>Дни[[#This Row],[Дата]]</f>
        <v>44952</v>
      </c>
      <c r="B27" s="1">
        <f t="shared" si="1"/>
        <v>44952</v>
      </c>
      <c r="C27">
        <f>MONTH(Дни[[#This Row],[Дата]])</f>
        <v>1</v>
      </c>
      <c r="D27">
        <f>DAY(Дни[[#This Row],[Дата]])</f>
        <v>26</v>
      </c>
      <c r="E27" t="str">
        <f>VLOOKUP(WEEKDAY(Дни[[#This Row],[Дата]],2),Неделя[],2,0)</f>
        <v>четверг</v>
      </c>
      <c r="F27" t="str">
        <f>IF(OR(Дни[[#This Row],[ДН]]="воскресенье",Дни[[#This Row],[ДН]]="суббота",Дни[[#This Row],[Праздники]]="П",Дни[[#This Row],[Праздники]]="В"),"В","Я")</f>
        <v>Я</v>
      </c>
      <c r="G27" s="4"/>
      <c r="H27">
        <f t="shared" si="0"/>
        <v>0</v>
      </c>
    </row>
    <row r="28" spans="1:12" x14ac:dyDescent="0.2">
      <c r="A28">
        <f>Дни[[#This Row],[Дата]]</f>
        <v>44953</v>
      </c>
      <c r="B28" s="1">
        <f t="shared" si="1"/>
        <v>44953</v>
      </c>
      <c r="C28">
        <f>MONTH(Дни[[#This Row],[Дата]])</f>
        <v>1</v>
      </c>
      <c r="D28">
        <f>DAY(Дни[[#This Row],[Дата]])</f>
        <v>27</v>
      </c>
      <c r="E28" t="str">
        <f>VLOOKUP(WEEKDAY(Дни[[#This Row],[Дата]],2),Неделя[],2,0)</f>
        <v>пятница</v>
      </c>
      <c r="F28" t="str">
        <f>IF(OR(Дни[[#This Row],[ДН]]="воскресенье",Дни[[#This Row],[ДН]]="суббота",Дни[[#This Row],[Праздники]]="П",Дни[[#This Row],[Праздники]]="В"),"В","Я")</f>
        <v>Я</v>
      </c>
      <c r="G28" s="4"/>
      <c r="H28">
        <f t="shared" si="0"/>
        <v>0</v>
      </c>
    </row>
    <row r="29" spans="1:12" x14ac:dyDescent="0.2">
      <c r="A29">
        <f>Дни[[#This Row],[Дата]]</f>
        <v>44954</v>
      </c>
      <c r="B29" s="1">
        <f t="shared" si="1"/>
        <v>44954</v>
      </c>
      <c r="C29">
        <f>MONTH(Дни[[#This Row],[Дата]])</f>
        <v>1</v>
      </c>
      <c r="D29">
        <f>DAY(Дни[[#This Row],[Дата]])</f>
        <v>28</v>
      </c>
      <c r="E29" t="str">
        <f>VLOOKUP(WEEKDAY(Дни[[#This Row],[Дата]],2),Неделя[],2,0)</f>
        <v>суббота</v>
      </c>
      <c r="F29" t="str">
        <f>IF(OR(Дни[[#This Row],[ДН]]="воскресенье",Дни[[#This Row],[ДН]]="суббота",Дни[[#This Row],[Праздники]]="П",Дни[[#This Row],[Праздники]]="В"),"В","Я")</f>
        <v>В</v>
      </c>
      <c r="G29" s="4"/>
      <c r="H29">
        <f t="shared" si="0"/>
        <v>0</v>
      </c>
    </row>
    <row r="30" spans="1:12" x14ac:dyDescent="0.2">
      <c r="A30">
        <f>Дни[[#This Row],[Дата]]</f>
        <v>44955</v>
      </c>
      <c r="B30" s="1">
        <f t="shared" si="1"/>
        <v>44955</v>
      </c>
      <c r="C30">
        <f>MONTH(Дни[[#This Row],[Дата]])</f>
        <v>1</v>
      </c>
      <c r="D30">
        <f>DAY(Дни[[#This Row],[Дата]])</f>
        <v>29</v>
      </c>
      <c r="E30" t="str">
        <f>VLOOKUP(WEEKDAY(Дни[[#This Row],[Дата]],2),Неделя[],2,0)</f>
        <v>воскресенье</v>
      </c>
      <c r="F30" t="str">
        <f>IF(OR(Дни[[#This Row],[ДН]]="воскресенье",Дни[[#This Row],[ДН]]="суббота",Дни[[#This Row],[Праздники]]="П",Дни[[#This Row],[Праздники]]="В"),"В","Я")</f>
        <v>В</v>
      </c>
      <c r="G30" s="4"/>
      <c r="H30">
        <f t="shared" si="0"/>
        <v>0</v>
      </c>
    </row>
    <row r="31" spans="1:12" x14ac:dyDescent="0.2">
      <c r="A31">
        <f>Дни[[#This Row],[Дата]]</f>
        <v>44956</v>
      </c>
      <c r="B31" s="1">
        <f t="shared" si="1"/>
        <v>44956</v>
      </c>
      <c r="C31">
        <f>MONTH(Дни[[#This Row],[Дата]])</f>
        <v>1</v>
      </c>
      <c r="D31">
        <f>DAY(Дни[[#This Row],[Дата]])</f>
        <v>30</v>
      </c>
      <c r="E31" t="str">
        <f>VLOOKUP(WEEKDAY(Дни[[#This Row],[Дата]],2),Неделя[],2,0)</f>
        <v>понедельник</v>
      </c>
      <c r="F31" t="str">
        <f>IF(OR(Дни[[#This Row],[ДН]]="воскресенье",Дни[[#This Row],[ДН]]="суббота",Дни[[#This Row],[Праздники]]="П",Дни[[#This Row],[Праздники]]="В"),"В","Я")</f>
        <v>Я</v>
      </c>
      <c r="G31" s="4"/>
      <c r="H31">
        <f t="shared" si="0"/>
        <v>0</v>
      </c>
    </row>
    <row r="32" spans="1:12" x14ac:dyDescent="0.2">
      <c r="A32">
        <f>Дни[[#This Row],[Дата]]</f>
        <v>44957</v>
      </c>
      <c r="B32" s="1">
        <f t="shared" si="1"/>
        <v>44957</v>
      </c>
      <c r="C32">
        <f>MONTH(Дни[[#This Row],[Дата]])</f>
        <v>1</v>
      </c>
      <c r="D32">
        <f>DAY(Дни[[#This Row],[Дата]])</f>
        <v>31</v>
      </c>
      <c r="E32" t="str">
        <f>VLOOKUP(WEEKDAY(Дни[[#This Row],[Дата]],2),Неделя[],2,0)</f>
        <v>вторник</v>
      </c>
      <c r="F32" t="str">
        <f>IF(OR(Дни[[#This Row],[ДН]]="воскресенье",Дни[[#This Row],[ДН]]="суббота",Дни[[#This Row],[Праздники]]="П",Дни[[#This Row],[Праздники]]="В"),"В","Я")</f>
        <v>Я</v>
      </c>
      <c r="G32" s="4"/>
      <c r="H32">
        <f t="shared" si="0"/>
        <v>0</v>
      </c>
    </row>
    <row r="33" spans="1:8" x14ac:dyDescent="0.2">
      <c r="A33">
        <f>Дни[[#This Row],[Дата]]</f>
        <v>44958</v>
      </c>
      <c r="B33" s="1">
        <f t="shared" si="1"/>
        <v>44958</v>
      </c>
      <c r="C33">
        <f>MONTH(Дни[[#This Row],[Дата]])</f>
        <v>2</v>
      </c>
      <c r="D33">
        <f>DAY(Дни[[#This Row],[Дата]])</f>
        <v>1</v>
      </c>
      <c r="E33" t="str">
        <f>VLOOKUP(WEEKDAY(Дни[[#This Row],[Дата]],2),Неделя[],2,0)</f>
        <v>среда</v>
      </c>
      <c r="F33" t="str">
        <f>IF(OR(Дни[[#This Row],[ДН]]="воскресенье",Дни[[#This Row],[ДН]]="суббота",Дни[[#This Row],[Праздники]]="П",Дни[[#This Row],[Праздники]]="В"),"В","Я")</f>
        <v>Я</v>
      </c>
      <c r="G33" s="4"/>
      <c r="H33">
        <f t="shared" si="0"/>
        <v>0</v>
      </c>
    </row>
    <row r="34" spans="1:8" x14ac:dyDescent="0.2">
      <c r="A34">
        <f>Дни[[#This Row],[Дата]]</f>
        <v>44959</v>
      </c>
      <c r="B34" s="1">
        <f t="shared" si="1"/>
        <v>44959</v>
      </c>
      <c r="C34">
        <f>MONTH(Дни[[#This Row],[Дата]])</f>
        <v>2</v>
      </c>
      <c r="D34">
        <f>DAY(Дни[[#This Row],[Дата]])</f>
        <v>2</v>
      </c>
      <c r="E34" t="str">
        <f>VLOOKUP(WEEKDAY(Дни[[#This Row],[Дата]],2),Неделя[],2,0)</f>
        <v>четверг</v>
      </c>
      <c r="F34" t="str">
        <f>IF(OR(Дни[[#This Row],[ДН]]="воскресенье",Дни[[#This Row],[ДН]]="суббота",Дни[[#This Row],[Праздники]]="П",Дни[[#This Row],[Праздники]]="В"),"В","Я")</f>
        <v>Я</v>
      </c>
      <c r="G34" s="4"/>
      <c r="H34">
        <f t="shared" si="0"/>
        <v>0</v>
      </c>
    </row>
    <row r="35" spans="1:8" x14ac:dyDescent="0.2">
      <c r="A35">
        <f>Дни[[#This Row],[Дата]]</f>
        <v>44960</v>
      </c>
      <c r="B35" s="1">
        <f t="shared" si="1"/>
        <v>44960</v>
      </c>
      <c r="C35">
        <f>MONTH(Дни[[#This Row],[Дата]])</f>
        <v>2</v>
      </c>
      <c r="D35">
        <f>DAY(Дни[[#This Row],[Дата]])</f>
        <v>3</v>
      </c>
      <c r="E35" t="str">
        <f>VLOOKUP(WEEKDAY(Дни[[#This Row],[Дата]],2),Неделя[],2,0)</f>
        <v>пятница</v>
      </c>
      <c r="F35" t="str">
        <f>IF(OR(Дни[[#This Row],[ДН]]="воскресенье",Дни[[#This Row],[ДН]]="суббота",Дни[[#This Row],[Праздники]]="П",Дни[[#This Row],[Праздники]]="В"),"В","Я")</f>
        <v>Я</v>
      </c>
      <c r="G35" s="4"/>
      <c r="H35">
        <f t="shared" si="0"/>
        <v>0</v>
      </c>
    </row>
    <row r="36" spans="1:8" x14ac:dyDescent="0.2">
      <c r="A36">
        <f>Дни[[#This Row],[Дата]]</f>
        <v>44961</v>
      </c>
      <c r="B36" s="1">
        <f t="shared" si="1"/>
        <v>44961</v>
      </c>
      <c r="C36">
        <f>MONTH(Дни[[#This Row],[Дата]])</f>
        <v>2</v>
      </c>
      <c r="D36">
        <f>DAY(Дни[[#This Row],[Дата]])</f>
        <v>4</v>
      </c>
      <c r="E36" t="str">
        <f>VLOOKUP(WEEKDAY(Дни[[#This Row],[Дата]],2),Неделя[],2,0)</f>
        <v>суббота</v>
      </c>
      <c r="F36" t="str">
        <f>IF(OR(Дни[[#This Row],[ДН]]="воскресенье",Дни[[#This Row],[ДН]]="суббота",Дни[[#This Row],[Праздники]]="П",Дни[[#This Row],[Праздники]]="В"),"В","Я")</f>
        <v>В</v>
      </c>
      <c r="G36" s="4"/>
      <c r="H36">
        <f t="shared" si="0"/>
        <v>0</v>
      </c>
    </row>
    <row r="37" spans="1:8" x14ac:dyDescent="0.2">
      <c r="A37">
        <f>Дни[[#This Row],[Дата]]</f>
        <v>44962</v>
      </c>
      <c r="B37" s="1">
        <f t="shared" si="1"/>
        <v>44962</v>
      </c>
      <c r="C37">
        <f>MONTH(Дни[[#This Row],[Дата]])</f>
        <v>2</v>
      </c>
      <c r="D37">
        <f>DAY(Дни[[#This Row],[Дата]])</f>
        <v>5</v>
      </c>
      <c r="E37" t="str">
        <f>VLOOKUP(WEEKDAY(Дни[[#This Row],[Дата]],2),Неделя[],2,0)</f>
        <v>воскресенье</v>
      </c>
      <c r="F37" t="str">
        <f>IF(OR(Дни[[#This Row],[ДН]]="воскресенье",Дни[[#This Row],[ДН]]="суббота",Дни[[#This Row],[Праздники]]="П",Дни[[#This Row],[Праздники]]="В"),"В","Я")</f>
        <v>В</v>
      </c>
      <c r="G37" s="4"/>
      <c r="H37">
        <f t="shared" si="0"/>
        <v>0</v>
      </c>
    </row>
    <row r="38" spans="1:8" x14ac:dyDescent="0.2">
      <c r="A38">
        <f>Дни[[#This Row],[Дата]]</f>
        <v>44963</v>
      </c>
      <c r="B38" s="1">
        <f t="shared" si="1"/>
        <v>44963</v>
      </c>
      <c r="C38">
        <f>MONTH(Дни[[#This Row],[Дата]])</f>
        <v>2</v>
      </c>
      <c r="D38">
        <f>DAY(Дни[[#This Row],[Дата]])</f>
        <v>6</v>
      </c>
      <c r="E38" t="str">
        <f>VLOOKUP(WEEKDAY(Дни[[#This Row],[Дата]],2),Неделя[],2,0)</f>
        <v>понедельник</v>
      </c>
      <c r="F38" t="str">
        <f>IF(OR(Дни[[#This Row],[ДН]]="воскресенье",Дни[[#This Row],[ДН]]="суббота",Дни[[#This Row],[Праздники]]="П",Дни[[#This Row],[Праздники]]="В"),"В","Я")</f>
        <v>Я</v>
      </c>
      <c r="G38" s="4"/>
      <c r="H38">
        <f t="shared" si="0"/>
        <v>0</v>
      </c>
    </row>
    <row r="39" spans="1:8" x14ac:dyDescent="0.2">
      <c r="A39">
        <f>Дни[[#This Row],[Дата]]</f>
        <v>44964</v>
      </c>
      <c r="B39" s="1">
        <f t="shared" si="1"/>
        <v>44964</v>
      </c>
      <c r="C39">
        <f>MONTH(Дни[[#This Row],[Дата]])</f>
        <v>2</v>
      </c>
      <c r="D39">
        <f>DAY(Дни[[#This Row],[Дата]])</f>
        <v>7</v>
      </c>
      <c r="E39" t="str">
        <f>VLOOKUP(WEEKDAY(Дни[[#This Row],[Дата]],2),Неделя[],2,0)</f>
        <v>вторник</v>
      </c>
      <c r="F39" t="str">
        <f>IF(OR(Дни[[#This Row],[ДН]]="воскресенье",Дни[[#This Row],[ДН]]="суббота",Дни[[#This Row],[Праздники]]="П",Дни[[#This Row],[Праздники]]="В"),"В","Я")</f>
        <v>Я</v>
      </c>
      <c r="G39" s="4"/>
      <c r="H39">
        <f t="shared" si="0"/>
        <v>0</v>
      </c>
    </row>
    <row r="40" spans="1:8" x14ac:dyDescent="0.2">
      <c r="A40">
        <f>Дни[[#This Row],[Дата]]</f>
        <v>44965</v>
      </c>
      <c r="B40" s="1">
        <f t="shared" si="1"/>
        <v>44965</v>
      </c>
      <c r="C40">
        <f>MONTH(Дни[[#This Row],[Дата]])</f>
        <v>2</v>
      </c>
      <c r="D40">
        <f>DAY(Дни[[#This Row],[Дата]])</f>
        <v>8</v>
      </c>
      <c r="E40" t="str">
        <f>VLOOKUP(WEEKDAY(Дни[[#This Row],[Дата]],2),Неделя[],2,0)</f>
        <v>среда</v>
      </c>
      <c r="F40" t="str">
        <f>IF(OR(Дни[[#This Row],[ДН]]="воскресенье",Дни[[#This Row],[ДН]]="суббота",Дни[[#This Row],[Праздники]]="П",Дни[[#This Row],[Праздники]]="В"),"В","Я")</f>
        <v>Я</v>
      </c>
      <c r="G40" s="4"/>
      <c r="H40">
        <f t="shared" si="0"/>
        <v>0</v>
      </c>
    </row>
    <row r="41" spans="1:8" x14ac:dyDescent="0.2">
      <c r="A41">
        <f>Дни[[#This Row],[Дата]]</f>
        <v>44966</v>
      </c>
      <c r="B41" s="1">
        <f t="shared" si="1"/>
        <v>44966</v>
      </c>
      <c r="C41">
        <f>MONTH(Дни[[#This Row],[Дата]])</f>
        <v>2</v>
      </c>
      <c r="D41">
        <f>DAY(Дни[[#This Row],[Дата]])</f>
        <v>9</v>
      </c>
      <c r="E41" t="str">
        <f>VLOOKUP(WEEKDAY(Дни[[#This Row],[Дата]],2),Неделя[],2,0)</f>
        <v>четверг</v>
      </c>
      <c r="F41" t="str">
        <f>IF(OR(Дни[[#This Row],[ДН]]="воскресенье",Дни[[#This Row],[ДН]]="суббота",Дни[[#This Row],[Праздники]]="П",Дни[[#This Row],[Праздники]]="В"),"В","Я")</f>
        <v>Я</v>
      </c>
      <c r="G41" s="4"/>
      <c r="H41">
        <f t="shared" si="0"/>
        <v>0</v>
      </c>
    </row>
    <row r="42" spans="1:8" x14ac:dyDescent="0.2">
      <c r="A42">
        <f>Дни[[#This Row],[Дата]]</f>
        <v>44967</v>
      </c>
      <c r="B42" s="1">
        <f t="shared" si="1"/>
        <v>44967</v>
      </c>
      <c r="C42">
        <f>MONTH(Дни[[#This Row],[Дата]])</f>
        <v>2</v>
      </c>
      <c r="D42">
        <f>DAY(Дни[[#This Row],[Дата]])</f>
        <v>10</v>
      </c>
      <c r="E42" t="str">
        <f>VLOOKUP(WEEKDAY(Дни[[#This Row],[Дата]],2),Неделя[],2,0)</f>
        <v>пятница</v>
      </c>
      <c r="F42" t="str">
        <f>IF(OR(Дни[[#This Row],[ДН]]="воскресенье",Дни[[#This Row],[ДН]]="суббота",Дни[[#This Row],[Праздники]]="П",Дни[[#This Row],[Праздники]]="В"),"В","Я")</f>
        <v>Я</v>
      </c>
      <c r="G42" s="4"/>
      <c r="H42">
        <f t="shared" si="0"/>
        <v>0</v>
      </c>
    </row>
    <row r="43" spans="1:8" x14ac:dyDescent="0.2">
      <c r="A43">
        <f>Дни[[#This Row],[Дата]]</f>
        <v>44968</v>
      </c>
      <c r="B43" s="1">
        <f t="shared" si="1"/>
        <v>44968</v>
      </c>
      <c r="C43">
        <f>MONTH(Дни[[#This Row],[Дата]])</f>
        <v>2</v>
      </c>
      <c r="D43">
        <f>DAY(Дни[[#This Row],[Дата]])</f>
        <v>11</v>
      </c>
      <c r="E43" t="str">
        <f>VLOOKUP(WEEKDAY(Дни[[#This Row],[Дата]],2),Неделя[],2,0)</f>
        <v>суббота</v>
      </c>
      <c r="F43" t="str">
        <f>IF(OR(Дни[[#This Row],[ДН]]="воскресенье",Дни[[#This Row],[ДН]]="суббота",Дни[[#This Row],[Праздники]]="П",Дни[[#This Row],[Праздники]]="В"),"В","Я")</f>
        <v>В</v>
      </c>
      <c r="G43" s="4"/>
      <c r="H43">
        <f t="shared" si="0"/>
        <v>0</v>
      </c>
    </row>
    <row r="44" spans="1:8" x14ac:dyDescent="0.2">
      <c r="A44">
        <f>Дни[[#This Row],[Дата]]</f>
        <v>44969</v>
      </c>
      <c r="B44" s="1">
        <f t="shared" si="1"/>
        <v>44969</v>
      </c>
      <c r="C44">
        <f>MONTH(Дни[[#This Row],[Дата]])</f>
        <v>2</v>
      </c>
      <c r="D44">
        <f>DAY(Дни[[#This Row],[Дата]])</f>
        <v>12</v>
      </c>
      <c r="E44" t="str">
        <f>VLOOKUP(WEEKDAY(Дни[[#This Row],[Дата]],2),Неделя[],2,0)</f>
        <v>воскресенье</v>
      </c>
      <c r="F44" t="str">
        <f>IF(OR(Дни[[#This Row],[ДН]]="воскресенье",Дни[[#This Row],[ДН]]="суббота",Дни[[#This Row],[Праздники]]="П",Дни[[#This Row],[Праздники]]="В"),"В","Я")</f>
        <v>В</v>
      </c>
      <c r="G44" s="4"/>
      <c r="H44">
        <f t="shared" si="0"/>
        <v>0</v>
      </c>
    </row>
    <row r="45" spans="1:8" x14ac:dyDescent="0.2">
      <c r="A45">
        <f>Дни[[#This Row],[Дата]]</f>
        <v>44970</v>
      </c>
      <c r="B45" s="1">
        <f t="shared" si="1"/>
        <v>44970</v>
      </c>
      <c r="C45">
        <f>MONTH(Дни[[#This Row],[Дата]])</f>
        <v>2</v>
      </c>
      <c r="D45">
        <f>DAY(Дни[[#This Row],[Дата]])</f>
        <v>13</v>
      </c>
      <c r="E45" t="str">
        <f>VLOOKUP(WEEKDAY(Дни[[#This Row],[Дата]],2),Неделя[],2,0)</f>
        <v>понедельник</v>
      </c>
      <c r="F45" t="str">
        <f>IF(OR(Дни[[#This Row],[ДН]]="воскресенье",Дни[[#This Row],[ДН]]="суббота",Дни[[#This Row],[Праздники]]="П",Дни[[#This Row],[Праздники]]="В"),"В","Я")</f>
        <v>Я</v>
      </c>
      <c r="G45" s="4"/>
      <c r="H45">
        <f t="shared" si="0"/>
        <v>0</v>
      </c>
    </row>
    <row r="46" spans="1:8" x14ac:dyDescent="0.2">
      <c r="A46">
        <f>Дни[[#This Row],[Дата]]</f>
        <v>44971</v>
      </c>
      <c r="B46" s="1">
        <f t="shared" si="1"/>
        <v>44971</v>
      </c>
      <c r="C46">
        <f>MONTH(Дни[[#This Row],[Дата]])</f>
        <v>2</v>
      </c>
      <c r="D46">
        <f>DAY(Дни[[#This Row],[Дата]])</f>
        <v>14</v>
      </c>
      <c r="E46" t="str">
        <f>VLOOKUP(WEEKDAY(Дни[[#This Row],[Дата]],2),Неделя[],2,0)</f>
        <v>вторник</v>
      </c>
      <c r="F46" t="str">
        <f>IF(OR(Дни[[#This Row],[ДН]]="воскресенье",Дни[[#This Row],[ДН]]="суббота",Дни[[#This Row],[Праздники]]="П",Дни[[#This Row],[Праздники]]="В"),"В","Я")</f>
        <v>Я</v>
      </c>
      <c r="G46" s="4"/>
      <c r="H46">
        <f t="shared" si="0"/>
        <v>0</v>
      </c>
    </row>
    <row r="47" spans="1:8" x14ac:dyDescent="0.2">
      <c r="A47">
        <f>Дни[[#This Row],[Дата]]</f>
        <v>44972</v>
      </c>
      <c r="B47" s="1">
        <f t="shared" si="1"/>
        <v>44972</v>
      </c>
      <c r="C47">
        <f>MONTH(Дни[[#This Row],[Дата]])</f>
        <v>2</v>
      </c>
      <c r="D47">
        <f>DAY(Дни[[#This Row],[Дата]])</f>
        <v>15</v>
      </c>
      <c r="E47" t="str">
        <f>VLOOKUP(WEEKDAY(Дни[[#This Row],[Дата]],2),Неделя[],2,0)</f>
        <v>среда</v>
      </c>
      <c r="F47" t="str">
        <f>IF(OR(Дни[[#This Row],[ДН]]="воскресенье",Дни[[#This Row],[ДН]]="суббота",Дни[[#This Row],[Праздники]]="П",Дни[[#This Row],[Праздники]]="В"),"В","Я")</f>
        <v>Я</v>
      </c>
      <c r="G47" s="4"/>
      <c r="H47">
        <f t="shared" si="0"/>
        <v>0</v>
      </c>
    </row>
    <row r="48" spans="1:8" x14ac:dyDescent="0.2">
      <c r="A48">
        <f>Дни[[#This Row],[Дата]]</f>
        <v>44973</v>
      </c>
      <c r="B48" s="1">
        <f t="shared" si="1"/>
        <v>44973</v>
      </c>
      <c r="C48">
        <f>MONTH(Дни[[#This Row],[Дата]])</f>
        <v>2</v>
      </c>
      <c r="D48">
        <f>DAY(Дни[[#This Row],[Дата]])</f>
        <v>16</v>
      </c>
      <c r="E48" t="str">
        <f>VLOOKUP(WEEKDAY(Дни[[#This Row],[Дата]],2),Неделя[],2,0)</f>
        <v>четверг</v>
      </c>
      <c r="F48" t="str">
        <f>IF(OR(Дни[[#This Row],[ДН]]="воскресенье",Дни[[#This Row],[ДН]]="суббота",Дни[[#This Row],[Праздники]]="П",Дни[[#This Row],[Праздники]]="В"),"В","Я")</f>
        <v>Я</v>
      </c>
      <c r="G48" s="4"/>
      <c r="H48">
        <f t="shared" si="0"/>
        <v>0</v>
      </c>
    </row>
    <row r="49" spans="1:8" x14ac:dyDescent="0.2">
      <c r="A49">
        <f>Дни[[#This Row],[Дата]]</f>
        <v>44974</v>
      </c>
      <c r="B49" s="1">
        <f t="shared" si="1"/>
        <v>44974</v>
      </c>
      <c r="C49">
        <f>MONTH(Дни[[#This Row],[Дата]])</f>
        <v>2</v>
      </c>
      <c r="D49">
        <f>DAY(Дни[[#This Row],[Дата]])</f>
        <v>17</v>
      </c>
      <c r="E49" t="str">
        <f>VLOOKUP(WEEKDAY(Дни[[#This Row],[Дата]],2),Неделя[],2,0)</f>
        <v>пятница</v>
      </c>
      <c r="F49" t="str">
        <f>IF(OR(Дни[[#This Row],[ДН]]="воскресенье",Дни[[#This Row],[ДН]]="суббота",Дни[[#This Row],[Праздники]]="П",Дни[[#This Row],[Праздники]]="В"),"В","Я")</f>
        <v>Я</v>
      </c>
      <c r="G49" s="4"/>
      <c r="H49">
        <f t="shared" si="0"/>
        <v>0</v>
      </c>
    </row>
    <row r="50" spans="1:8" x14ac:dyDescent="0.2">
      <c r="A50">
        <f>Дни[[#This Row],[Дата]]</f>
        <v>44975</v>
      </c>
      <c r="B50" s="1">
        <f t="shared" si="1"/>
        <v>44975</v>
      </c>
      <c r="C50">
        <f>MONTH(Дни[[#This Row],[Дата]])</f>
        <v>2</v>
      </c>
      <c r="D50">
        <f>DAY(Дни[[#This Row],[Дата]])</f>
        <v>18</v>
      </c>
      <c r="E50" t="str">
        <f>VLOOKUP(WEEKDAY(Дни[[#This Row],[Дата]],2),Неделя[],2,0)</f>
        <v>суббота</v>
      </c>
      <c r="F50" t="str">
        <f>IF(OR(Дни[[#This Row],[ДН]]="воскресенье",Дни[[#This Row],[ДН]]="суббота",Дни[[#This Row],[Праздники]]="П",Дни[[#This Row],[Праздники]]="В"),"В","Я")</f>
        <v>В</v>
      </c>
      <c r="G50" s="4"/>
      <c r="H50">
        <f t="shared" si="0"/>
        <v>0</v>
      </c>
    </row>
    <row r="51" spans="1:8" x14ac:dyDescent="0.2">
      <c r="A51">
        <f>Дни[[#This Row],[Дата]]</f>
        <v>44976</v>
      </c>
      <c r="B51" s="1">
        <f t="shared" si="1"/>
        <v>44976</v>
      </c>
      <c r="C51">
        <f>MONTH(Дни[[#This Row],[Дата]])</f>
        <v>2</v>
      </c>
      <c r="D51">
        <f>DAY(Дни[[#This Row],[Дата]])</f>
        <v>19</v>
      </c>
      <c r="E51" t="str">
        <f>VLOOKUP(WEEKDAY(Дни[[#This Row],[Дата]],2),Неделя[],2,0)</f>
        <v>воскресенье</v>
      </c>
      <c r="F51" t="str">
        <f>IF(OR(Дни[[#This Row],[ДН]]="воскресенье",Дни[[#This Row],[ДН]]="суббота",Дни[[#This Row],[Праздники]]="П",Дни[[#This Row],[Праздники]]="В"),"В","Я")</f>
        <v>В</v>
      </c>
      <c r="G51" s="4"/>
      <c r="H51">
        <f t="shared" si="0"/>
        <v>0</v>
      </c>
    </row>
    <row r="52" spans="1:8" x14ac:dyDescent="0.2">
      <c r="A52">
        <f>Дни[[#This Row],[Дата]]</f>
        <v>44977</v>
      </c>
      <c r="B52" s="1">
        <f t="shared" si="1"/>
        <v>44977</v>
      </c>
      <c r="C52">
        <f>MONTH(Дни[[#This Row],[Дата]])</f>
        <v>2</v>
      </c>
      <c r="D52">
        <f>DAY(Дни[[#This Row],[Дата]])</f>
        <v>20</v>
      </c>
      <c r="E52" t="str">
        <f>VLOOKUP(WEEKDAY(Дни[[#This Row],[Дата]],2),Неделя[],2,0)</f>
        <v>понедельник</v>
      </c>
      <c r="F52" t="str">
        <f>IF(OR(Дни[[#This Row],[ДН]]="воскресенье",Дни[[#This Row],[ДН]]="суббота",Дни[[#This Row],[Праздники]]="П",Дни[[#This Row],[Праздники]]="В"),"В","Я")</f>
        <v>Я</v>
      </c>
      <c r="G52" s="4"/>
      <c r="H52">
        <f t="shared" si="0"/>
        <v>0</v>
      </c>
    </row>
    <row r="53" spans="1:8" x14ac:dyDescent="0.2">
      <c r="A53">
        <f>Дни[[#This Row],[Дата]]</f>
        <v>44978</v>
      </c>
      <c r="B53" s="1">
        <f t="shared" si="1"/>
        <v>44978</v>
      </c>
      <c r="C53">
        <f>MONTH(Дни[[#This Row],[Дата]])</f>
        <v>2</v>
      </c>
      <c r="D53">
        <f>DAY(Дни[[#This Row],[Дата]])</f>
        <v>21</v>
      </c>
      <c r="E53" t="str">
        <f>VLOOKUP(WEEKDAY(Дни[[#This Row],[Дата]],2),Неделя[],2,0)</f>
        <v>вторник</v>
      </c>
      <c r="F53" t="str">
        <f>IF(OR(Дни[[#This Row],[ДН]]="воскресенье",Дни[[#This Row],[ДН]]="суббота",Дни[[#This Row],[Праздники]]="П",Дни[[#This Row],[Праздники]]="В"),"В","Я")</f>
        <v>Я</v>
      </c>
      <c r="G53" s="4"/>
      <c r="H53">
        <f t="shared" si="0"/>
        <v>0</v>
      </c>
    </row>
    <row r="54" spans="1:8" x14ac:dyDescent="0.2">
      <c r="A54">
        <f>Дни[[#This Row],[Дата]]</f>
        <v>44979</v>
      </c>
      <c r="B54" s="1">
        <f t="shared" si="1"/>
        <v>44979</v>
      </c>
      <c r="C54">
        <f>MONTH(Дни[[#This Row],[Дата]])</f>
        <v>2</v>
      </c>
      <c r="D54">
        <f>DAY(Дни[[#This Row],[Дата]])</f>
        <v>22</v>
      </c>
      <c r="E54" t="str">
        <f>VLOOKUP(WEEKDAY(Дни[[#This Row],[Дата]],2),Неделя[],2,0)</f>
        <v>среда</v>
      </c>
      <c r="F54" t="str">
        <f>IF(OR(Дни[[#This Row],[ДН]]="воскресенье",Дни[[#This Row],[ДН]]="суббота",Дни[[#This Row],[Праздники]]="П",Дни[[#This Row],[Праздники]]="В"),"В","Я")</f>
        <v>Я</v>
      </c>
      <c r="G54" s="4"/>
      <c r="H54">
        <f t="shared" si="0"/>
        <v>1</v>
      </c>
    </row>
    <row r="55" spans="1:8" x14ac:dyDescent="0.2">
      <c r="A55">
        <f>Дни[[#This Row],[Дата]]</f>
        <v>44980</v>
      </c>
      <c r="B55" s="1">
        <f t="shared" si="1"/>
        <v>44980</v>
      </c>
      <c r="C55">
        <f>MONTH(Дни[[#This Row],[Дата]])</f>
        <v>2</v>
      </c>
      <c r="D55">
        <f>DAY(Дни[[#This Row],[Дата]])</f>
        <v>23</v>
      </c>
      <c r="E55" t="str">
        <f>VLOOKUP(WEEKDAY(Дни[[#This Row],[Дата]],2),Неделя[],2,0)</f>
        <v>четверг</v>
      </c>
      <c r="F55" t="str">
        <f>IF(OR(Дни[[#This Row],[ДН]]="воскресенье",Дни[[#This Row],[ДН]]="суббота",Дни[[#This Row],[Праздники]]="П",Дни[[#This Row],[Праздники]]="В"),"В","Я")</f>
        <v>В</v>
      </c>
      <c r="G55" s="4" t="s">
        <v>34</v>
      </c>
      <c r="H55">
        <f t="shared" si="0"/>
        <v>1</v>
      </c>
    </row>
    <row r="56" spans="1:8" x14ac:dyDescent="0.2">
      <c r="A56">
        <f>Дни[[#This Row],[Дата]]</f>
        <v>44981</v>
      </c>
      <c r="B56" s="1">
        <f t="shared" si="1"/>
        <v>44981</v>
      </c>
      <c r="C56">
        <f>MONTH(Дни[[#This Row],[Дата]])</f>
        <v>2</v>
      </c>
      <c r="D56">
        <f>DAY(Дни[[#This Row],[Дата]])</f>
        <v>24</v>
      </c>
      <c r="E56" t="str">
        <f>VLOOKUP(WEEKDAY(Дни[[#This Row],[Дата]],2),Неделя[],2,0)</f>
        <v>пятница</v>
      </c>
      <c r="F56" t="str">
        <f>IF(OR(Дни[[#This Row],[ДН]]="воскресенье",Дни[[#This Row],[ДН]]="суббота",Дни[[#This Row],[Праздники]]="П",Дни[[#This Row],[Праздники]]="В"),"В","Я")</f>
        <v>В</v>
      </c>
      <c r="G56" s="4" t="s">
        <v>34</v>
      </c>
      <c r="H56">
        <f t="shared" si="0"/>
        <v>0</v>
      </c>
    </row>
    <row r="57" spans="1:8" x14ac:dyDescent="0.2">
      <c r="A57">
        <f>Дни[[#This Row],[Дата]]</f>
        <v>44982</v>
      </c>
      <c r="B57" s="1">
        <f t="shared" si="1"/>
        <v>44982</v>
      </c>
      <c r="C57">
        <f>MONTH(Дни[[#This Row],[Дата]])</f>
        <v>2</v>
      </c>
      <c r="D57">
        <f>DAY(Дни[[#This Row],[Дата]])</f>
        <v>25</v>
      </c>
      <c r="E57" t="str">
        <f>VLOOKUP(WEEKDAY(Дни[[#This Row],[Дата]],2),Неделя[],2,0)</f>
        <v>суббота</v>
      </c>
      <c r="F57" t="str">
        <f>IF(OR(Дни[[#This Row],[ДН]]="воскресенье",Дни[[#This Row],[ДН]]="суббота",Дни[[#This Row],[Праздники]]="П",Дни[[#This Row],[Праздники]]="В"),"В","Я")</f>
        <v>В</v>
      </c>
      <c r="G57" s="4"/>
      <c r="H57">
        <f t="shared" si="0"/>
        <v>0</v>
      </c>
    </row>
    <row r="58" spans="1:8" x14ac:dyDescent="0.2">
      <c r="A58">
        <f>Дни[[#This Row],[Дата]]</f>
        <v>44983</v>
      </c>
      <c r="B58" s="1">
        <f t="shared" si="1"/>
        <v>44983</v>
      </c>
      <c r="C58">
        <f>MONTH(Дни[[#This Row],[Дата]])</f>
        <v>2</v>
      </c>
      <c r="D58">
        <f>DAY(Дни[[#This Row],[Дата]])</f>
        <v>26</v>
      </c>
      <c r="E58" t="str">
        <f>VLOOKUP(WEEKDAY(Дни[[#This Row],[Дата]],2),Неделя[],2,0)</f>
        <v>воскресенье</v>
      </c>
      <c r="F58" t="str">
        <f>IF(OR(Дни[[#This Row],[ДН]]="воскресенье",Дни[[#This Row],[ДН]]="суббота",Дни[[#This Row],[Праздники]]="П",Дни[[#This Row],[Праздники]]="В"),"В","Я")</f>
        <v>В</v>
      </c>
      <c r="G58" s="4"/>
      <c r="H58">
        <f t="shared" si="0"/>
        <v>0</v>
      </c>
    </row>
    <row r="59" spans="1:8" x14ac:dyDescent="0.2">
      <c r="A59">
        <f>Дни[[#This Row],[Дата]]</f>
        <v>44984</v>
      </c>
      <c r="B59" s="1">
        <f t="shared" si="1"/>
        <v>44984</v>
      </c>
      <c r="C59">
        <f>MONTH(Дни[[#This Row],[Дата]])</f>
        <v>2</v>
      </c>
      <c r="D59">
        <f>DAY(Дни[[#This Row],[Дата]])</f>
        <v>27</v>
      </c>
      <c r="E59" t="str">
        <f>VLOOKUP(WEEKDAY(Дни[[#This Row],[Дата]],2),Неделя[],2,0)</f>
        <v>понедельник</v>
      </c>
      <c r="F59" t="str">
        <f>IF(OR(Дни[[#This Row],[ДН]]="воскресенье",Дни[[#This Row],[ДН]]="суббота",Дни[[#This Row],[Праздники]]="П",Дни[[#This Row],[Праздники]]="В"),"В","Я")</f>
        <v>Я</v>
      </c>
      <c r="G59" s="4"/>
      <c r="H59">
        <f t="shared" si="0"/>
        <v>0</v>
      </c>
    </row>
    <row r="60" spans="1:8" x14ac:dyDescent="0.2">
      <c r="A60">
        <f>Дни[[#This Row],[Дата]]</f>
        <v>44985</v>
      </c>
      <c r="B60" s="1">
        <f t="shared" si="1"/>
        <v>44985</v>
      </c>
      <c r="C60">
        <f>MONTH(Дни[[#This Row],[Дата]])</f>
        <v>2</v>
      </c>
      <c r="D60">
        <f>DAY(Дни[[#This Row],[Дата]])</f>
        <v>28</v>
      </c>
      <c r="E60" t="str">
        <f>VLOOKUP(WEEKDAY(Дни[[#This Row],[Дата]],2),Неделя[],2,0)</f>
        <v>вторник</v>
      </c>
      <c r="F60" t="str">
        <f>IF(OR(Дни[[#This Row],[ДН]]="воскресенье",Дни[[#This Row],[ДН]]="суббота",Дни[[#This Row],[Праздники]]="П",Дни[[#This Row],[Праздники]]="В"),"В","Я")</f>
        <v>Я</v>
      </c>
      <c r="G60" s="4"/>
      <c r="H60">
        <f t="shared" si="0"/>
        <v>0</v>
      </c>
    </row>
    <row r="61" spans="1:8" x14ac:dyDescent="0.2">
      <c r="A61">
        <f>Дни[[#This Row],[Дата]]</f>
        <v>44986</v>
      </c>
      <c r="B61" s="1">
        <f t="shared" si="1"/>
        <v>44986</v>
      </c>
      <c r="C61">
        <f>MONTH(Дни[[#This Row],[Дата]])</f>
        <v>3</v>
      </c>
      <c r="D61">
        <f>DAY(Дни[[#This Row],[Дата]])</f>
        <v>1</v>
      </c>
      <c r="E61" t="str">
        <f>VLOOKUP(WEEKDAY(Дни[[#This Row],[Дата]],2),Неделя[],2,0)</f>
        <v>среда</v>
      </c>
      <c r="F61" t="str">
        <f>IF(OR(Дни[[#This Row],[ДН]]="воскресенье",Дни[[#This Row],[ДН]]="суббота",Дни[[#This Row],[Праздники]]="П",Дни[[#This Row],[Праздники]]="В"),"В","Я")</f>
        <v>Я</v>
      </c>
      <c r="G61" s="4"/>
      <c r="H61">
        <f t="shared" si="0"/>
        <v>0</v>
      </c>
    </row>
    <row r="62" spans="1:8" x14ac:dyDescent="0.2">
      <c r="A62">
        <f>Дни[[#This Row],[Дата]]</f>
        <v>44987</v>
      </c>
      <c r="B62" s="1">
        <f t="shared" si="1"/>
        <v>44987</v>
      </c>
      <c r="C62">
        <f>MONTH(Дни[[#This Row],[Дата]])</f>
        <v>3</v>
      </c>
      <c r="D62">
        <f>DAY(Дни[[#This Row],[Дата]])</f>
        <v>2</v>
      </c>
      <c r="E62" t="str">
        <f>VLOOKUP(WEEKDAY(Дни[[#This Row],[Дата]],2),Неделя[],2,0)</f>
        <v>четверг</v>
      </c>
      <c r="F62" t="str">
        <f>IF(OR(Дни[[#This Row],[ДН]]="воскресенье",Дни[[#This Row],[ДН]]="суббота",Дни[[#This Row],[Праздники]]="П",Дни[[#This Row],[Праздники]]="В"),"В","Я")</f>
        <v>Я</v>
      </c>
      <c r="G62" s="4"/>
      <c r="H62">
        <f t="shared" si="0"/>
        <v>0</v>
      </c>
    </row>
    <row r="63" spans="1:8" x14ac:dyDescent="0.2">
      <c r="A63">
        <f>Дни[[#This Row],[Дата]]</f>
        <v>44988</v>
      </c>
      <c r="B63" s="1">
        <f t="shared" si="1"/>
        <v>44988</v>
      </c>
      <c r="C63">
        <f>MONTH(Дни[[#This Row],[Дата]])</f>
        <v>3</v>
      </c>
      <c r="D63">
        <f>DAY(Дни[[#This Row],[Дата]])</f>
        <v>3</v>
      </c>
      <c r="E63" t="str">
        <f>VLOOKUP(WEEKDAY(Дни[[#This Row],[Дата]],2),Неделя[],2,0)</f>
        <v>пятница</v>
      </c>
      <c r="F63" t="str">
        <f>IF(OR(Дни[[#This Row],[ДН]]="воскресенье",Дни[[#This Row],[ДН]]="суббота",Дни[[#This Row],[Праздники]]="П",Дни[[#This Row],[Праздники]]="В"),"В","Я")</f>
        <v>Я</v>
      </c>
      <c r="G63" s="4"/>
      <c r="H63">
        <f t="shared" si="0"/>
        <v>0</v>
      </c>
    </row>
    <row r="64" spans="1:8" x14ac:dyDescent="0.2">
      <c r="A64">
        <f>Дни[[#This Row],[Дата]]</f>
        <v>44989</v>
      </c>
      <c r="B64" s="1">
        <f t="shared" si="1"/>
        <v>44989</v>
      </c>
      <c r="C64">
        <f>MONTH(Дни[[#This Row],[Дата]])</f>
        <v>3</v>
      </c>
      <c r="D64">
        <f>DAY(Дни[[#This Row],[Дата]])</f>
        <v>4</v>
      </c>
      <c r="E64" t="str">
        <f>VLOOKUP(WEEKDAY(Дни[[#This Row],[Дата]],2),Неделя[],2,0)</f>
        <v>суббота</v>
      </c>
      <c r="F64" t="str">
        <f>IF(OR(Дни[[#This Row],[ДН]]="воскресенье",Дни[[#This Row],[ДН]]="суббота",Дни[[#This Row],[Праздники]]="П",Дни[[#This Row],[Праздники]]="В"),"В","Я")</f>
        <v>В</v>
      </c>
      <c r="G64" s="4"/>
      <c r="H64">
        <f t="shared" si="0"/>
        <v>0</v>
      </c>
    </row>
    <row r="65" spans="1:8" x14ac:dyDescent="0.2">
      <c r="A65">
        <f>Дни[[#This Row],[Дата]]</f>
        <v>44990</v>
      </c>
      <c r="B65" s="1">
        <f t="shared" si="1"/>
        <v>44990</v>
      </c>
      <c r="C65">
        <f>MONTH(Дни[[#This Row],[Дата]])</f>
        <v>3</v>
      </c>
      <c r="D65">
        <f>DAY(Дни[[#This Row],[Дата]])</f>
        <v>5</v>
      </c>
      <c r="E65" t="str">
        <f>VLOOKUP(WEEKDAY(Дни[[#This Row],[Дата]],2),Неделя[],2,0)</f>
        <v>воскресенье</v>
      </c>
      <c r="F65" t="str">
        <f>IF(OR(Дни[[#This Row],[ДН]]="воскресенье",Дни[[#This Row],[ДН]]="суббота",Дни[[#This Row],[Праздники]]="П",Дни[[#This Row],[Праздники]]="В"),"В","Я")</f>
        <v>В</v>
      </c>
      <c r="G65" s="4"/>
      <c r="H65">
        <f t="shared" si="0"/>
        <v>0</v>
      </c>
    </row>
    <row r="66" spans="1:8" x14ac:dyDescent="0.2">
      <c r="A66">
        <f>Дни[[#This Row],[Дата]]</f>
        <v>44991</v>
      </c>
      <c r="B66" s="1">
        <f t="shared" si="1"/>
        <v>44991</v>
      </c>
      <c r="C66">
        <f>MONTH(Дни[[#This Row],[Дата]])</f>
        <v>3</v>
      </c>
      <c r="D66">
        <f>DAY(Дни[[#This Row],[Дата]])</f>
        <v>6</v>
      </c>
      <c r="E66" t="str">
        <f>VLOOKUP(WEEKDAY(Дни[[#This Row],[Дата]],2),Неделя[],2,0)</f>
        <v>понедельник</v>
      </c>
      <c r="F66" t="str">
        <f>IF(OR(Дни[[#This Row],[ДН]]="воскресенье",Дни[[#This Row],[ДН]]="суббота",Дни[[#This Row],[Праздники]]="П",Дни[[#This Row],[Праздники]]="В"),"В","Я")</f>
        <v>Я</v>
      </c>
      <c r="G66" s="4"/>
      <c r="H66">
        <f t="shared" si="0"/>
        <v>0</v>
      </c>
    </row>
    <row r="67" spans="1:8" x14ac:dyDescent="0.2">
      <c r="A67">
        <f>Дни[[#This Row],[Дата]]</f>
        <v>44992</v>
      </c>
      <c r="B67" s="1">
        <f t="shared" si="1"/>
        <v>44992</v>
      </c>
      <c r="C67">
        <f>MONTH(Дни[[#This Row],[Дата]])</f>
        <v>3</v>
      </c>
      <c r="D67">
        <f>DAY(Дни[[#This Row],[Дата]])</f>
        <v>7</v>
      </c>
      <c r="E67" t="str">
        <f>VLOOKUP(WEEKDAY(Дни[[#This Row],[Дата]],2),Неделя[],2,0)</f>
        <v>вторник</v>
      </c>
      <c r="F67" t="str">
        <f>IF(OR(Дни[[#This Row],[ДН]]="воскресенье",Дни[[#This Row],[ДН]]="суббота",Дни[[#This Row],[Праздники]]="П",Дни[[#This Row],[Праздники]]="В"),"В","Я")</f>
        <v>Я</v>
      </c>
      <c r="G67" s="4"/>
      <c r="H67">
        <f t="shared" ref="H67:H130" si="2">IF(G68="П",1,0)</f>
        <v>1</v>
      </c>
    </row>
    <row r="68" spans="1:8" x14ac:dyDescent="0.2">
      <c r="A68">
        <f>Дни[[#This Row],[Дата]]</f>
        <v>44993</v>
      </c>
      <c r="B68" s="1">
        <f t="shared" ref="B68:B131" si="3">B67+1</f>
        <v>44993</v>
      </c>
      <c r="C68">
        <f>MONTH(Дни[[#This Row],[Дата]])</f>
        <v>3</v>
      </c>
      <c r="D68">
        <f>DAY(Дни[[#This Row],[Дата]])</f>
        <v>8</v>
      </c>
      <c r="E68" t="str">
        <f>VLOOKUP(WEEKDAY(Дни[[#This Row],[Дата]],2),Неделя[],2,0)</f>
        <v>среда</v>
      </c>
      <c r="F68" t="str">
        <f>IF(OR(Дни[[#This Row],[ДН]]="воскресенье",Дни[[#This Row],[ДН]]="суббота",Дни[[#This Row],[Праздники]]="П",Дни[[#This Row],[Праздники]]="В"),"В","Я")</f>
        <v>В</v>
      </c>
      <c r="G68" s="4" t="s">
        <v>34</v>
      </c>
      <c r="H68">
        <f t="shared" si="2"/>
        <v>0</v>
      </c>
    </row>
    <row r="69" spans="1:8" x14ac:dyDescent="0.2">
      <c r="A69">
        <f>Дни[[#This Row],[Дата]]</f>
        <v>44994</v>
      </c>
      <c r="B69" s="1">
        <f t="shared" si="3"/>
        <v>44994</v>
      </c>
      <c r="C69">
        <f>MONTH(Дни[[#This Row],[Дата]])</f>
        <v>3</v>
      </c>
      <c r="D69">
        <f>DAY(Дни[[#This Row],[Дата]])</f>
        <v>9</v>
      </c>
      <c r="E69" t="str">
        <f>VLOOKUP(WEEKDAY(Дни[[#This Row],[Дата]],2),Неделя[],2,0)</f>
        <v>четверг</v>
      </c>
      <c r="F69" t="str">
        <f>IF(OR(Дни[[#This Row],[ДН]]="воскресенье",Дни[[#This Row],[ДН]]="суббота",Дни[[#This Row],[Праздники]]="П",Дни[[#This Row],[Праздники]]="В"),"В","Я")</f>
        <v>Я</v>
      </c>
      <c r="G69" s="4"/>
      <c r="H69">
        <f t="shared" si="2"/>
        <v>0</v>
      </c>
    </row>
    <row r="70" spans="1:8" x14ac:dyDescent="0.2">
      <c r="A70">
        <f>Дни[[#This Row],[Дата]]</f>
        <v>44995</v>
      </c>
      <c r="B70" s="1">
        <f t="shared" si="3"/>
        <v>44995</v>
      </c>
      <c r="C70">
        <f>MONTH(Дни[[#This Row],[Дата]])</f>
        <v>3</v>
      </c>
      <c r="D70">
        <f>DAY(Дни[[#This Row],[Дата]])</f>
        <v>10</v>
      </c>
      <c r="E70" t="str">
        <f>VLOOKUP(WEEKDAY(Дни[[#This Row],[Дата]],2),Неделя[],2,0)</f>
        <v>пятница</v>
      </c>
      <c r="F70" t="str">
        <f>IF(OR(Дни[[#This Row],[ДН]]="воскресенье",Дни[[#This Row],[ДН]]="суббота",Дни[[#This Row],[Праздники]]="П",Дни[[#This Row],[Праздники]]="В"),"В","Я")</f>
        <v>Я</v>
      </c>
      <c r="G70" s="4"/>
      <c r="H70">
        <f t="shared" si="2"/>
        <v>0</v>
      </c>
    </row>
    <row r="71" spans="1:8" x14ac:dyDescent="0.2">
      <c r="A71">
        <f>Дни[[#This Row],[Дата]]</f>
        <v>44996</v>
      </c>
      <c r="B71" s="1">
        <f t="shared" si="3"/>
        <v>44996</v>
      </c>
      <c r="C71">
        <f>MONTH(Дни[[#This Row],[Дата]])</f>
        <v>3</v>
      </c>
      <c r="D71">
        <f>DAY(Дни[[#This Row],[Дата]])</f>
        <v>11</v>
      </c>
      <c r="E71" t="str">
        <f>VLOOKUP(WEEKDAY(Дни[[#This Row],[Дата]],2),Неделя[],2,0)</f>
        <v>суббота</v>
      </c>
      <c r="F71" t="str">
        <f>IF(OR(Дни[[#This Row],[ДН]]="воскресенье",Дни[[#This Row],[ДН]]="суббота",Дни[[#This Row],[Праздники]]="П",Дни[[#This Row],[Праздники]]="В"),"В","Я")</f>
        <v>В</v>
      </c>
      <c r="G71" s="4"/>
      <c r="H71">
        <f t="shared" si="2"/>
        <v>0</v>
      </c>
    </row>
    <row r="72" spans="1:8" x14ac:dyDescent="0.2">
      <c r="A72">
        <f>Дни[[#This Row],[Дата]]</f>
        <v>44997</v>
      </c>
      <c r="B72" s="1">
        <f t="shared" si="3"/>
        <v>44997</v>
      </c>
      <c r="C72">
        <f>MONTH(Дни[[#This Row],[Дата]])</f>
        <v>3</v>
      </c>
      <c r="D72">
        <f>DAY(Дни[[#This Row],[Дата]])</f>
        <v>12</v>
      </c>
      <c r="E72" t="str">
        <f>VLOOKUP(WEEKDAY(Дни[[#This Row],[Дата]],2),Неделя[],2,0)</f>
        <v>воскресенье</v>
      </c>
      <c r="F72" t="str">
        <f>IF(OR(Дни[[#This Row],[ДН]]="воскресенье",Дни[[#This Row],[ДН]]="суббота",Дни[[#This Row],[Праздники]]="П",Дни[[#This Row],[Праздники]]="В"),"В","Я")</f>
        <v>В</v>
      </c>
      <c r="G72" s="4"/>
      <c r="H72">
        <f t="shared" si="2"/>
        <v>0</v>
      </c>
    </row>
    <row r="73" spans="1:8" x14ac:dyDescent="0.2">
      <c r="A73">
        <f>Дни[[#This Row],[Дата]]</f>
        <v>44998</v>
      </c>
      <c r="B73" s="1">
        <f t="shared" si="3"/>
        <v>44998</v>
      </c>
      <c r="C73">
        <f>MONTH(Дни[[#This Row],[Дата]])</f>
        <v>3</v>
      </c>
      <c r="D73">
        <f>DAY(Дни[[#This Row],[Дата]])</f>
        <v>13</v>
      </c>
      <c r="E73" t="str">
        <f>VLOOKUP(WEEKDAY(Дни[[#This Row],[Дата]],2),Неделя[],2,0)</f>
        <v>понедельник</v>
      </c>
      <c r="F73" t="str">
        <f>IF(OR(Дни[[#This Row],[ДН]]="воскресенье",Дни[[#This Row],[ДН]]="суббота",Дни[[#This Row],[Праздники]]="П",Дни[[#This Row],[Праздники]]="В"),"В","Я")</f>
        <v>Я</v>
      </c>
      <c r="G73" s="4"/>
      <c r="H73">
        <f t="shared" si="2"/>
        <v>0</v>
      </c>
    </row>
    <row r="74" spans="1:8" x14ac:dyDescent="0.2">
      <c r="A74">
        <f>Дни[[#This Row],[Дата]]</f>
        <v>44999</v>
      </c>
      <c r="B74" s="1">
        <f t="shared" si="3"/>
        <v>44999</v>
      </c>
      <c r="C74">
        <f>MONTH(Дни[[#This Row],[Дата]])</f>
        <v>3</v>
      </c>
      <c r="D74">
        <f>DAY(Дни[[#This Row],[Дата]])</f>
        <v>14</v>
      </c>
      <c r="E74" t="str">
        <f>VLOOKUP(WEEKDAY(Дни[[#This Row],[Дата]],2),Неделя[],2,0)</f>
        <v>вторник</v>
      </c>
      <c r="F74" t="str">
        <f>IF(OR(Дни[[#This Row],[ДН]]="воскресенье",Дни[[#This Row],[ДН]]="суббота",Дни[[#This Row],[Праздники]]="П",Дни[[#This Row],[Праздники]]="В"),"В","Я")</f>
        <v>Я</v>
      </c>
      <c r="G74" s="4"/>
      <c r="H74">
        <f t="shared" si="2"/>
        <v>0</v>
      </c>
    </row>
    <row r="75" spans="1:8" x14ac:dyDescent="0.2">
      <c r="A75">
        <f>Дни[[#This Row],[Дата]]</f>
        <v>45000</v>
      </c>
      <c r="B75" s="1">
        <f t="shared" si="3"/>
        <v>45000</v>
      </c>
      <c r="C75">
        <f>MONTH(Дни[[#This Row],[Дата]])</f>
        <v>3</v>
      </c>
      <c r="D75">
        <f>DAY(Дни[[#This Row],[Дата]])</f>
        <v>15</v>
      </c>
      <c r="E75" t="str">
        <f>VLOOKUP(WEEKDAY(Дни[[#This Row],[Дата]],2),Неделя[],2,0)</f>
        <v>среда</v>
      </c>
      <c r="F75" t="str">
        <f>IF(OR(Дни[[#This Row],[ДН]]="воскресенье",Дни[[#This Row],[ДН]]="суббота",Дни[[#This Row],[Праздники]]="П",Дни[[#This Row],[Праздники]]="В"),"В","Я")</f>
        <v>Я</v>
      </c>
      <c r="G75" s="4"/>
      <c r="H75">
        <f t="shared" si="2"/>
        <v>0</v>
      </c>
    </row>
    <row r="76" spans="1:8" x14ac:dyDescent="0.2">
      <c r="A76">
        <f>Дни[[#This Row],[Дата]]</f>
        <v>45001</v>
      </c>
      <c r="B76" s="1">
        <f t="shared" si="3"/>
        <v>45001</v>
      </c>
      <c r="C76">
        <f>MONTH(Дни[[#This Row],[Дата]])</f>
        <v>3</v>
      </c>
      <c r="D76">
        <f>DAY(Дни[[#This Row],[Дата]])</f>
        <v>16</v>
      </c>
      <c r="E76" t="str">
        <f>VLOOKUP(WEEKDAY(Дни[[#This Row],[Дата]],2),Неделя[],2,0)</f>
        <v>четверг</v>
      </c>
      <c r="F76" t="str">
        <f>IF(OR(Дни[[#This Row],[ДН]]="воскресенье",Дни[[#This Row],[ДН]]="суббота",Дни[[#This Row],[Праздники]]="П",Дни[[#This Row],[Праздники]]="В"),"В","Я")</f>
        <v>Я</v>
      </c>
      <c r="G76" s="4"/>
      <c r="H76">
        <f t="shared" si="2"/>
        <v>0</v>
      </c>
    </row>
    <row r="77" spans="1:8" x14ac:dyDescent="0.2">
      <c r="A77">
        <f>Дни[[#This Row],[Дата]]</f>
        <v>45002</v>
      </c>
      <c r="B77" s="1">
        <f t="shared" si="3"/>
        <v>45002</v>
      </c>
      <c r="C77">
        <f>MONTH(Дни[[#This Row],[Дата]])</f>
        <v>3</v>
      </c>
      <c r="D77">
        <f>DAY(Дни[[#This Row],[Дата]])</f>
        <v>17</v>
      </c>
      <c r="E77" t="str">
        <f>VLOOKUP(WEEKDAY(Дни[[#This Row],[Дата]],2),Неделя[],2,0)</f>
        <v>пятница</v>
      </c>
      <c r="F77" t="str">
        <f>IF(OR(Дни[[#This Row],[ДН]]="воскресенье",Дни[[#This Row],[ДН]]="суббота",Дни[[#This Row],[Праздники]]="П",Дни[[#This Row],[Праздники]]="В"),"В","Я")</f>
        <v>Я</v>
      </c>
      <c r="G77" s="4"/>
      <c r="H77">
        <f t="shared" si="2"/>
        <v>0</v>
      </c>
    </row>
    <row r="78" spans="1:8" x14ac:dyDescent="0.2">
      <c r="A78">
        <f>Дни[[#This Row],[Дата]]</f>
        <v>45003</v>
      </c>
      <c r="B78" s="1">
        <f t="shared" si="3"/>
        <v>45003</v>
      </c>
      <c r="C78">
        <f>MONTH(Дни[[#This Row],[Дата]])</f>
        <v>3</v>
      </c>
      <c r="D78">
        <f>DAY(Дни[[#This Row],[Дата]])</f>
        <v>18</v>
      </c>
      <c r="E78" t="str">
        <f>VLOOKUP(WEEKDAY(Дни[[#This Row],[Дата]],2),Неделя[],2,0)</f>
        <v>суббота</v>
      </c>
      <c r="F78" t="str">
        <f>IF(OR(Дни[[#This Row],[ДН]]="воскресенье",Дни[[#This Row],[ДН]]="суббота",Дни[[#This Row],[Праздники]]="П",Дни[[#This Row],[Праздники]]="В"),"В","Я")</f>
        <v>В</v>
      </c>
      <c r="G78" s="4"/>
      <c r="H78">
        <f t="shared" si="2"/>
        <v>0</v>
      </c>
    </row>
    <row r="79" spans="1:8" x14ac:dyDescent="0.2">
      <c r="A79">
        <f>Дни[[#This Row],[Дата]]</f>
        <v>45004</v>
      </c>
      <c r="B79" s="1">
        <f t="shared" si="3"/>
        <v>45004</v>
      </c>
      <c r="C79">
        <f>MONTH(Дни[[#This Row],[Дата]])</f>
        <v>3</v>
      </c>
      <c r="D79">
        <f>DAY(Дни[[#This Row],[Дата]])</f>
        <v>19</v>
      </c>
      <c r="E79" t="str">
        <f>VLOOKUP(WEEKDAY(Дни[[#This Row],[Дата]],2),Неделя[],2,0)</f>
        <v>воскресенье</v>
      </c>
      <c r="F79" t="str">
        <f>IF(OR(Дни[[#This Row],[ДН]]="воскресенье",Дни[[#This Row],[ДН]]="суббота",Дни[[#This Row],[Праздники]]="П",Дни[[#This Row],[Праздники]]="В"),"В","Я")</f>
        <v>В</v>
      </c>
      <c r="G79" s="4"/>
      <c r="H79">
        <f t="shared" si="2"/>
        <v>0</v>
      </c>
    </row>
    <row r="80" spans="1:8" x14ac:dyDescent="0.2">
      <c r="A80">
        <f>Дни[[#This Row],[Дата]]</f>
        <v>45005</v>
      </c>
      <c r="B80" s="1">
        <f t="shared" si="3"/>
        <v>45005</v>
      </c>
      <c r="C80">
        <f>MONTH(Дни[[#This Row],[Дата]])</f>
        <v>3</v>
      </c>
      <c r="D80">
        <f>DAY(Дни[[#This Row],[Дата]])</f>
        <v>20</v>
      </c>
      <c r="E80" t="str">
        <f>VLOOKUP(WEEKDAY(Дни[[#This Row],[Дата]],2),Неделя[],2,0)</f>
        <v>понедельник</v>
      </c>
      <c r="F80" t="str">
        <f>IF(OR(Дни[[#This Row],[ДН]]="воскресенье",Дни[[#This Row],[ДН]]="суббота",Дни[[#This Row],[Праздники]]="П",Дни[[#This Row],[Праздники]]="В"),"В","Я")</f>
        <v>Я</v>
      </c>
      <c r="G80" s="4"/>
      <c r="H80">
        <f t="shared" si="2"/>
        <v>0</v>
      </c>
    </row>
    <row r="81" spans="1:8" x14ac:dyDescent="0.2">
      <c r="A81">
        <f>Дни[[#This Row],[Дата]]</f>
        <v>45006</v>
      </c>
      <c r="B81" s="1">
        <f t="shared" si="3"/>
        <v>45006</v>
      </c>
      <c r="C81">
        <f>MONTH(Дни[[#This Row],[Дата]])</f>
        <v>3</v>
      </c>
      <c r="D81">
        <f>DAY(Дни[[#This Row],[Дата]])</f>
        <v>21</v>
      </c>
      <c r="E81" t="str">
        <f>VLOOKUP(WEEKDAY(Дни[[#This Row],[Дата]],2),Неделя[],2,0)</f>
        <v>вторник</v>
      </c>
      <c r="F81" t="str">
        <f>IF(OR(Дни[[#This Row],[ДН]]="воскресенье",Дни[[#This Row],[ДН]]="суббота",Дни[[#This Row],[Праздники]]="П",Дни[[#This Row],[Праздники]]="В"),"В","Я")</f>
        <v>Я</v>
      </c>
      <c r="G81" s="4"/>
      <c r="H81">
        <f t="shared" si="2"/>
        <v>0</v>
      </c>
    </row>
    <row r="82" spans="1:8" x14ac:dyDescent="0.2">
      <c r="A82">
        <f>Дни[[#This Row],[Дата]]</f>
        <v>45007</v>
      </c>
      <c r="B82" s="1">
        <f t="shared" si="3"/>
        <v>45007</v>
      </c>
      <c r="C82">
        <f>MONTH(Дни[[#This Row],[Дата]])</f>
        <v>3</v>
      </c>
      <c r="D82">
        <f>DAY(Дни[[#This Row],[Дата]])</f>
        <v>22</v>
      </c>
      <c r="E82" t="str">
        <f>VLOOKUP(WEEKDAY(Дни[[#This Row],[Дата]],2),Неделя[],2,0)</f>
        <v>среда</v>
      </c>
      <c r="F82" t="str">
        <f>IF(OR(Дни[[#This Row],[ДН]]="воскресенье",Дни[[#This Row],[ДН]]="суббота",Дни[[#This Row],[Праздники]]="П",Дни[[#This Row],[Праздники]]="В"),"В","Я")</f>
        <v>Я</v>
      </c>
      <c r="G82" s="4"/>
      <c r="H82">
        <f t="shared" si="2"/>
        <v>0</v>
      </c>
    </row>
    <row r="83" spans="1:8" x14ac:dyDescent="0.2">
      <c r="A83">
        <f>Дни[[#This Row],[Дата]]</f>
        <v>45008</v>
      </c>
      <c r="B83" s="1">
        <f t="shared" si="3"/>
        <v>45008</v>
      </c>
      <c r="C83">
        <f>MONTH(Дни[[#This Row],[Дата]])</f>
        <v>3</v>
      </c>
      <c r="D83">
        <f>DAY(Дни[[#This Row],[Дата]])</f>
        <v>23</v>
      </c>
      <c r="E83" t="str">
        <f>VLOOKUP(WEEKDAY(Дни[[#This Row],[Дата]],2),Неделя[],2,0)</f>
        <v>четверг</v>
      </c>
      <c r="F83" t="str">
        <f>IF(OR(Дни[[#This Row],[ДН]]="воскресенье",Дни[[#This Row],[ДН]]="суббота",Дни[[#This Row],[Праздники]]="П",Дни[[#This Row],[Праздники]]="В"),"В","Я")</f>
        <v>Я</v>
      </c>
      <c r="G83" s="4"/>
      <c r="H83">
        <f t="shared" si="2"/>
        <v>0</v>
      </c>
    </row>
    <row r="84" spans="1:8" x14ac:dyDescent="0.2">
      <c r="A84">
        <f>Дни[[#This Row],[Дата]]</f>
        <v>45009</v>
      </c>
      <c r="B84" s="1">
        <f t="shared" si="3"/>
        <v>45009</v>
      </c>
      <c r="C84">
        <f>MONTH(Дни[[#This Row],[Дата]])</f>
        <v>3</v>
      </c>
      <c r="D84">
        <f>DAY(Дни[[#This Row],[Дата]])</f>
        <v>24</v>
      </c>
      <c r="E84" t="str">
        <f>VLOOKUP(WEEKDAY(Дни[[#This Row],[Дата]],2),Неделя[],2,0)</f>
        <v>пятница</v>
      </c>
      <c r="F84" t="str">
        <f>IF(OR(Дни[[#This Row],[ДН]]="воскресенье",Дни[[#This Row],[ДН]]="суббота",Дни[[#This Row],[Праздники]]="П",Дни[[#This Row],[Праздники]]="В"),"В","Я")</f>
        <v>Я</v>
      </c>
      <c r="G84" s="4"/>
      <c r="H84">
        <f t="shared" si="2"/>
        <v>0</v>
      </c>
    </row>
    <row r="85" spans="1:8" x14ac:dyDescent="0.2">
      <c r="A85">
        <f>Дни[[#This Row],[Дата]]</f>
        <v>45010</v>
      </c>
      <c r="B85" s="1">
        <f t="shared" si="3"/>
        <v>45010</v>
      </c>
      <c r="C85">
        <f>MONTH(Дни[[#This Row],[Дата]])</f>
        <v>3</v>
      </c>
      <c r="D85">
        <f>DAY(Дни[[#This Row],[Дата]])</f>
        <v>25</v>
      </c>
      <c r="E85" t="str">
        <f>VLOOKUP(WEEKDAY(Дни[[#This Row],[Дата]],2),Неделя[],2,0)</f>
        <v>суббота</v>
      </c>
      <c r="F85" t="str">
        <f>IF(OR(Дни[[#This Row],[ДН]]="воскресенье",Дни[[#This Row],[ДН]]="суббота",Дни[[#This Row],[Праздники]]="П",Дни[[#This Row],[Праздники]]="В"),"В","Я")</f>
        <v>В</v>
      </c>
      <c r="G85" s="4"/>
      <c r="H85">
        <f t="shared" si="2"/>
        <v>0</v>
      </c>
    </row>
    <row r="86" spans="1:8" x14ac:dyDescent="0.2">
      <c r="A86">
        <f>Дни[[#This Row],[Дата]]</f>
        <v>45011</v>
      </c>
      <c r="B86" s="1">
        <f t="shared" si="3"/>
        <v>45011</v>
      </c>
      <c r="C86">
        <f>MONTH(Дни[[#This Row],[Дата]])</f>
        <v>3</v>
      </c>
      <c r="D86">
        <f>DAY(Дни[[#This Row],[Дата]])</f>
        <v>26</v>
      </c>
      <c r="E86" t="str">
        <f>VLOOKUP(WEEKDAY(Дни[[#This Row],[Дата]],2),Неделя[],2,0)</f>
        <v>воскресенье</v>
      </c>
      <c r="F86" t="str">
        <f>IF(OR(Дни[[#This Row],[ДН]]="воскресенье",Дни[[#This Row],[ДН]]="суббота",Дни[[#This Row],[Праздники]]="П",Дни[[#This Row],[Праздники]]="В"),"В","Я")</f>
        <v>В</v>
      </c>
      <c r="G86" s="4"/>
      <c r="H86">
        <f t="shared" si="2"/>
        <v>0</v>
      </c>
    </row>
    <row r="87" spans="1:8" x14ac:dyDescent="0.2">
      <c r="A87">
        <f>Дни[[#This Row],[Дата]]</f>
        <v>45012</v>
      </c>
      <c r="B87" s="1">
        <f t="shared" si="3"/>
        <v>45012</v>
      </c>
      <c r="C87">
        <f>MONTH(Дни[[#This Row],[Дата]])</f>
        <v>3</v>
      </c>
      <c r="D87">
        <f>DAY(Дни[[#This Row],[Дата]])</f>
        <v>27</v>
      </c>
      <c r="E87" t="str">
        <f>VLOOKUP(WEEKDAY(Дни[[#This Row],[Дата]],2),Неделя[],2,0)</f>
        <v>понедельник</v>
      </c>
      <c r="F87" t="str">
        <f>IF(OR(Дни[[#This Row],[ДН]]="воскресенье",Дни[[#This Row],[ДН]]="суббота",Дни[[#This Row],[Праздники]]="П",Дни[[#This Row],[Праздники]]="В"),"В","Я")</f>
        <v>Я</v>
      </c>
      <c r="G87" s="4"/>
      <c r="H87">
        <f t="shared" si="2"/>
        <v>0</v>
      </c>
    </row>
    <row r="88" spans="1:8" x14ac:dyDescent="0.2">
      <c r="A88">
        <f>Дни[[#This Row],[Дата]]</f>
        <v>45013</v>
      </c>
      <c r="B88" s="1">
        <f t="shared" si="3"/>
        <v>45013</v>
      </c>
      <c r="C88">
        <f>MONTH(Дни[[#This Row],[Дата]])</f>
        <v>3</v>
      </c>
      <c r="D88">
        <f>DAY(Дни[[#This Row],[Дата]])</f>
        <v>28</v>
      </c>
      <c r="E88" t="str">
        <f>VLOOKUP(WEEKDAY(Дни[[#This Row],[Дата]],2),Неделя[],2,0)</f>
        <v>вторник</v>
      </c>
      <c r="F88" t="str">
        <f>IF(OR(Дни[[#This Row],[ДН]]="воскресенье",Дни[[#This Row],[ДН]]="суббота",Дни[[#This Row],[Праздники]]="П",Дни[[#This Row],[Праздники]]="В"),"В","Я")</f>
        <v>Я</v>
      </c>
      <c r="G88" s="4"/>
      <c r="H88">
        <f t="shared" si="2"/>
        <v>0</v>
      </c>
    </row>
    <row r="89" spans="1:8" x14ac:dyDescent="0.2">
      <c r="A89">
        <f>Дни[[#This Row],[Дата]]</f>
        <v>45014</v>
      </c>
      <c r="B89" s="1">
        <f t="shared" si="3"/>
        <v>45014</v>
      </c>
      <c r="C89">
        <f>MONTH(Дни[[#This Row],[Дата]])</f>
        <v>3</v>
      </c>
      <c r="D89">
        <f>DAY(Дни[[#This Row],[Дата]])</f>
        <v>29</v>
      </c>
      <c r="E89" t="str">
        <f>VLOOKUP(WEEKDAY(Дни[[#This Row],[Дата]],2),Неделя[],2,0)</f>
        <v>среда</v>
      </c>
      <c r="F89" t="str">
        <f>IF(OR(Дни[[#This Row],[ДН]]="воскресенье",Дни[[#This Row],[ДН]]="суббота",Дни[[#This Row],[Праздники]]="П",Дни[[#This Row],[Праздники]]="В"),"В","Я")</f>
        <v>Я</v>
      </c>
      <c r="G89" s="4"/>
      <c r="H89">
        <f t="shared" si="2"/>
        <v>0</v>
      </c>
    </row>
    <row r="90" spans="1:8" x14ac:dyDescent="0.2">
      <c r="A90">
        <f>Дни[[#This Row],[Дата]]</f>
        <v>45015</v>
      </c>
      <c r="B90" s="1">
        <f t="shared" si="3"/>
        <v>45015</v>
      </c>
      <c r="C90">
        <f>MONTH(Дни[[#This Row],[Дата]])</f>
        <v>3</v>
      </c>
      <c r="D90">
        <f>DAY(Дни[[#This Row],[Дата]])</f>
        <v>30</v>
      </c>
      <c r="E90" t="str">
        <f>VLOOKUP(WEEKDAY(Дни[[#This Row],[Дата]],2),Неделя[],2,0)</f>
        <v>четверг</v>
      </c>
      <c r="F90" t="str">
        <f>IF(OR(Дни[[#This Row],[ДН]]="воскресенье",Дни[[#This Row],[ДН]]="суббота",Дни[[#This Row],[Праздники]]="П",Дни[[#This Row],[Праздники]]="В"),"В","Я")</f>
        <v>Я</v>
      </c>
      <c r="G90" s="4"/>
      <c r="H90">
        <f t="shared" si="2"/>
        <v>0</v>
      </c>
    </row>
    <row r="91" spans="1:8" x14ac:dyDescent="0.2">
      <c r="A91">
        <f>Дни[[#This Row],[Дата]]</f>
        <v>45016</v>
      </c>
      <c r="B91" s="1">
        <f t="shared" si="3"/>
        <v>45016</v>
      </c>
      <c r="C91">
        <f>MONTH(Дни[[#This Row],[Дата]])</f>
        <v>3</v>
      </c>
      <c r="D91">
        <f>DAY(Дни[[#This Row],[Дата]])</f>
        <v>31</v>
      </c>
      <c r="E91" t="str">
        <f>VLOOKUP(WEEKDAY(Дни[[#This Row],[Дата]],2),Неделя[],2,0)</f>
        <v>пятница</v>
      </c>
      <c r="F91" t="str">
        <f>IF(OR(Дни[[#This Row],[ДН]]="воскресенье",Дни[[#This Row],[ДН]]="суббота",Дни[[#This Row],[Праздники]]="П",Дни[[#This Row],[Праздники]]="В"),"В","Я")</f>
        <v>Я</v>
      </c>
      <c r="G91" s="4"/>
      <c r="H91">
        <f t="shared" si="2"/>
        <v>0</v>
      </c>
    </row>
    <row r="92" spans="1:8" x14ac:dyDescent="0.2">
      <c r="A92">
        <f>Дни[[#This Row],[Дата]]</f>
        <v>45017</v>
      </c>
      <c r="B92" s="1">
        <f t="shared" si="3"/>
        <v>45017</v>
      </c>
      <c r="C92">
        <f>MONTH(Дни[[#This Row],[Дата]])</f>
        <v>4</v>
      </c>
      <c r="D92">
        <f>DAY(Дни[[#This Row],[Дата]])</f>
        <v>1</v>
      </c>
      <c r="E92" t="str">
        <f>VLOOKUP(WEEKDAY(Дни[[#This Row],[Дата]],2),Неделя[],2,0)</f>
        <v>суббота</v>
      </c>
      <c r="F92" t="str">
        <f>IF(OR(Дни[[#This Row],[ДН]]="воскресенье",Дни[[#This Row],[ДН]]="суббота",Дни[[#This Row],[Праздники]]="П",Дни[[#This Row],[Праздники]]="В"),"В","Я")</f>
        <v>В</v>
      </c>
      <c r="G92" s="4"/>
      <c r="H92">
        <f t="shared" si="2"/>
        <v>0</v>
      </c>
    </row>
    <row r="93" spans="1:8" x14ac:dyDescent="0.2">
      <c r="A93">
        <f>Дни[[#This Row],[Дата]]</f>
        <v>45018</v>
      </c>
      <c r="B93" s="1">
        <f t="shared" si="3"/>
        <v>45018</v>
      </c>
      <c r="C93">
        <f>MONTH(Дни[[#This Row],[Дата]])</f>
        <v>4</v>
      </c>
      <c r="D93">
        <f>DAY(Дни[[#This Row],[Дата]])</f>
        <v>2</v>
      </c>
      <c r="E93" t="str">
        <f>VLOOKUP(WEEKDAY(Дни[[#This Row],[Дата]],2),Неделя[],2,0)</f>
        <v>воскресенье</v>
      </c>
      <c r="F93" t="str">
        <f>IF(OR(Дни[[#This Row],[ДН]]="воскресенье",Дни[[#This Row],[ДН]]="суббота",Дни[[#This Row],[Праздники]]="П",Дни[[#This Row],[Праздники]]="В"),"В","Я")</f>
        <v>В</v>
      </c>
      <c r="G93" s="4"/>
      <c r="H93">
        <f t="shared" si="2"/>
        <v>0</v>
      </c>
    </row>
    <row r="94" spans="1:8" x14ac:dyDescent="0.2">
      <c r="A94">
        <f>Дни[[#This Row],[Дата]]</f>
        <v>45019</v>
      </c>
      <c r="B94" s="1">
        <f t="shared" si="3"/>
        <v>45019</v>
      </c>
      <c r="C94">
        <f>MONTH(Дни[[#This Row],[Дата]])</f>
        <v>4</v>
      </c>
      <c r="D94">
        <f>DAY(Дни[[#This Row],[Дата]])</f>
        <v>3</v>
      </c>
      <c r="E94" t="str">
        <f>VLOOKUP(WEEKDAY(Дни[[#This Row],[Дата]],2),Неделя[],2,0)</f>
        <v>понедельник</v>
      </c>
      <c r="F94" t="str">
        <f>IF(OR(Дни[[#This Row],[ДН]]="воскресенье",Дни[[#This Row],[ДН]]="суббота",Дни[[#This Row],[Праздники]]="П",Дни[[#This Row],[Праздники]]="В"),"В","Я")</f>
        <v>Я</v>
      </c>
      <c r="G94" s="4"/>
      <c r="H94">
        <f t="shared" si="2"/>
        <v>0</v>
      </c>
    </row>
    <row r="95" spans="1:8" x14ac:dyDescent="0.2">
      <c r="A95">
        <f>Дни[[#This Row],[Дата]]</f>
        <v>45020</v>
      </c>
      <c r="B95" s="1">
        <f t="shared" si="3"/>
        <v>45020</v>
      </c>
      <c r="C95">
        <f>MONTH(Дни[[#This Row],[Дата]])</f>
        <v>4</v>
      </c>
      <c r="D95">
        <f>DAY(Дни[[#This Row],[Дата]])</f>
        <v>4</v>
      </c>
      <c r="E95" t="str">
        <f>VLOOKUP(WEEKDAY(Дни[[#This Row],[Дата]],2),Неделя[],2,0)</f>
        <v>вторник</v>
      </c>
      <c r="F95" t="str">
        <f>IF(OR(Дни[[#This Row],[ДН]]="воскресенье",Дни[[#This Row],[ДН]]="суббота",Дни[[#This Row],[Праздники]]="П",Дни[[#This Row],[Праздники]]="В"),"В","Я")</f>
        <v>Я</v>
      </c>
      <c r="G95" s="4"/>
      <c r="H95">
        <f t="shared" si="2"/>
        <v>0</v>
      </c>
    </row>
    <row r="96" spans="1:8" x14ac:dyDescent="0.2">
      <c r="A96">
        <f>Дни[[#This Row],[Дата]]</f>
        <v>45021</v>
      </c>
      <c r="B96" s="1">
        <f t="shared" si="3"/>
        <v>45021</v>
      </c>
      <c r="C96">
        <f>MONTH(Дни[[#This Row],[Дата]])</f>
        <v>4</v>
      </c>
      <c r="D96">
        <f>DAY(Дни[[#This Row],[Дата]])</f>
        <v>5</v>
      </c>
      <c r="E96" t="str">
        <f>VLOOKUP(WEEKDAY(Дни[[#This Row],[Дата]],2),Неделя[],2,0)</f>
        <v>среда</v>
      </c>
      <c r="F96" t="str">
        <f>IF(OR(Дни[[#This Row],[ДН]]="воскресенье",Дни[[#This Row],[ДН]]="суббота",Дни[[#This Row],[Праздники]]="П",Дни[[#This Row],[Праздники]]="В"),"В","Я")</f>
        <v>Я</v>
      </c>
      <c r="G96" s="4"/>
      <c r="H96">
        <f t="shared" si="2"/>
        <v>0</v>
      </c>
    </row>
    <row r="97" spans="1:8" x14ac:dyDescent="0.2">
      <c r="A97">
        <f>Дни[[#This Row],[Дата]]</f>
        <v>45022</v>
      </c>
      <c r="B97" s="1">
        <f t="shared" si="3"/>
        <v>45022</v>
      </c>
      <c r="C97">
        <f>MONTH(Дни[[#This Row],[Дата]])</f>
        <v>4</v>
      </c>
      <c r="D97">
        <f>DAY(Дни[[#This Row],[Дата]])</f>
        <v>6</v>
      </c>
      <c r="E97" t="str">
        <f>VLOOKUP(WEEKDAY(Дни[[#This Row],[Дата]],2),Неделя[],2,0)</f>
        <v>четверг</v>
      </c>
      <c r="F97" t="str">
        <f>IF(OR(Дни[[#This Row],[ДН]]="воскресенье",Дни[[#This Row],[ДН]]="суббота",Дни[[#This Row],[Праздники]]="П",Дни[[#This Row],[Праздники]]="В"),"В","Я")</f>
        <v>Я</v>
      </c>
      <c r="G97" s="4"/>
      <c r="H97">
        <f t="shared" si="2"/>
        <v>0</v>
      </c>
    </row>
    <row r="98" spans="1:8" x14ac:dyDescent="0.2">
      <c r="A98">
        <f>Дни[[#This Row],[Дата]]</f>
        <v>45023</v>
      </c>
      <c r="B98" s="1">
        <f t="shared" si="3"/>
        <v>45023</v>
      </c>
      <c r="C98">
        <f>MONTH(Дни[[#This Row],[Дата]])</f>
        <v>4</v>
      </c>
      <c r="D98">
        <f>DAY(Дни[[#This Row],[Дата]])</f>
        <v>7</v>
      </c>
      <c r="E98" t="str">
        <f>VLOOKUP(WEEKDAY(Дни[[#This Row],[Дата]],2),Неделя[],2,0)</f>
        <v>пятница</v>
      </c>
      <c r="F98" t="str">
        <f>IF(OR(Дни[[#This Row],[ДН]]="воскресенье",Дни[[#This Row],[ДН]]="суббота",Дни[[#This Row],[Праздники]]="П",Дни[[#This Row],[Праздники]]="В"),"В","Я")</f>
        <v>Я</v>
      </c>
      <c r="G98" s="4"/>
      <c r="H98">
        <f t="shared" si="2"/>
        <v>0</v>
      </c>
    </row>
    <row r="99" spans="1:8" x14ac:dyDescent="0.2">
      <c r="A99">
        <f>Дни[[#This Row],[Дата]]</f>
        <v>45024</v>
      </c>
      <c r="B99" s="1">
        <f t="shared" si="3"/>
        <v>45024</v>
      </c>
      <c r="C99">
        <f>MONTH(Дни[[#This Row],[Дата]])</f>
        <v>4</v>
      </c>
      <c r="D99">
        <f>DAY(Дни[[#This Row],[Дата]])</f>
        <v>8</v>
      </c>
      <c r="E99" t="str">
        <f>VLOOKUP(WEEKDAY(Дни[[#This Row],[Дата]],2),Неделя[],2,0)</f>
        <v>суббота</v>
      </c>
      <c r="F99" t="str">
        <f>IF(OR(Дни[[#This Row],[ДН]]="воскресенье",Дни[[#This Row],[ДН]]="суббота",Дни[[#This Row],[Праздники]]="П",Дни[[#This Row],[Праздники]]="В"),"В","Я")</f>
        <v>В</v>
      </c>
      <c r="G99" s="4"/>
      <c r="H99">
        <f t="shared" si="2"/>
        <v>0</v>
      </c>
    </row>
    <row r="100" spans="1:8" x14ac:dyDescent="0.2">
      <c r="A100">
        <f>Дни[[#This Row],[Дата]]</f>
        <v>45025</v>
      </c>
      <c r="B100" s="1">
        <f t="shared" si="3"/>
        <v>45025</v>
      </c>
      <c r="C100">
        <f>MONTH(Дни[[#This Row],[Дата]])</f>
        <v>4</v>
      </c>
      <c r="D100">
        <f>DAY(Дни[[#This Row],[Дата]])</f>
        <v>9</v>
      </c>
      <c r="E100" t="str">
        <f>VLOOKUP(WEEKDAY(Дни[[#This Row],[Дата]],2),Неделя[],2,0)</f>
        <v>воскресенье</v>
      </c>
      <c r="F100" t="str">
        <f>IF(OR(Дни[[#This Row],[ДН]]="воскресенье",Дни[[#This Row],[ДН]]="суббота",Дни[[#This Row],[Праздники]]="П",Дни[[#This Row],[Праздники]]="В"),"В","Я")</f>
        <v>В</v>
      </c>
      <c r="G100" s="4"/>
      <c r="H100">
        <f t="shared" si="2"/>
        <v>0</v>
      </c>
    </row>
    <row r="101" spans="1:8" x14ac:dyDescent="0.2">
      <c r="A101">
        <f>Дни[[#This Row],[Дата]]</f>
        <v>45026</v>
      </c>
      <c r="B101" s="1">
        <f t="shared" si="3"/>
        <v>45026</v>
      </c>
      <c r="C101">
        <f>MONTH(Дни[[#This Row],[Дата]])</f>
        <v>4</v>
      </c>
      <c r="D101">
        <f>DAY(Дни[[#This Row],[Дата]])</f>
        <v>10</v>
      </c>
      <c r="E101" t="str">
        <f>VLOOKUP(WEEKDAY(Дни[[#This Row],[Дата]],2),Неделя[],2,0)</f>
        <v>понедельник</v>
      </c>
      <c r="F101" t="str">
        <f>IF(OR(Дни[[#This Row],[ДН]]="воскресенье",Дни[[#This Row],[ДН]]="суббота",Дни[[#This Row],[Праздники]]="П",Дни[[#This Row],[Праздники]]="В"),"В","Я")</f>
        <v>Я</v>
      </c>
      <c r="G101" s="4"/>
      <c r="H101">
        <f t="shared" si="2"/>
        <v>0</v>
      </c>
    </row>
    <row r="102" spans="1:8" x14ac:dyDescent="0.2">
      <c r="A102">
        <f>Дни[[#This Row],[Дата]]</f>
        <v>45027</v>
      </c>
      <c r="B102" s="1">
        <f t="shared" si="3"/>
        <v>45027</v>
      </c>
      <c r="C102">
        <f>MONTH(Дни[[#This Row],[Дата]])</f>
        <v>4</v>
      </c>
      <c r="D102">
        <f>DAY(Дни[[#This Row],[Дата]])</f>
        <v>11</v>
      </c>
      <c r="E102" t="str">
        <f>VLOOKUP(WEEKDAY(Дни[[#This Row],[Дата]],2),Неделя[],2,0)</f>
        <v>вторник</v>
      </c>
      <c r="F102" t="str">
        <f>IF(OR(Дни[[#This Row],[ДН]]="воскресенье",Дни[[#This Row],[ДН]]="суббота",Дни[[#This Row],[Праздники]]="П",Дни[[#This Row],[Праздники]]="В"),"В","Я")</f>
        <v>Я</v>
      </c>
      <c r="G102" s="4"/>
      <c r="H102">
        <f t="shared" si="2"/>
        <v>0</v>
      </c>
    </row>
    <row r="103" spans="1:8" x14ac:dyDescent="0.2">
      <c r="A103">
        <f>Дни[[#This Row],[Дата]]</f>
        <v>45028</v>
      </c>
      <c r="B103" s="1">
        <f t="shared" si="3"/>
        <v>45028</v>
      </c>
      <c r="C103">
        <f>MONTH(Дни[[#This Row],[Дата]])</f>
        <v>4</v>
      </c>
      <c r="D103">
        <f>DAY(Дни[[#This Row],[Дата]])</f>
        <v>12</v>
      </c>
      <c r="E103" t="str">
        <f>VLOOKUP(WEEKDAY(Дни[[#This Row],[Дата]],2),Неделя[],2,0)</f>
        <v>среда</v>
      </c>
      <c r="F103" t="str">
        <f>IF(OR(Дни[[#This Row],[ДН]]="воскресенье",Дни[[#This Row],[ДН]]="суббота",Дни[[#This Row],[Праздники]]="П",Дни[[#This Row],[Праздники]]="В"),"В","Я")</f>
        <v>Я</v>
      </c>
      <c r="G103" s="4"/>
      <c r="H103">
        <f t="shared" si="2"/>
        <v>0</v>
      </c>
    </row>
    <row r="104" spans="1:8" x14ac:dyDescent="0.2">
      <c r="A104">
        <f>Дни[[#This Row],[Дата]]</f>
        <v>45029</v>
      </c>
      <c r="B104" s="1">
        <f t="shared" si="3"/>
        <v>45029</v>
      </c>
      <c r="C104">
        <f>MONTH(Дни[[#This Row],[Дата]])</f>
        <v>4</v>
      </c>
      <c r="D104">
        <f>DAY(Дни[[#This Row],[Дата]])</f>
        <v>13</v>
      </c>
      <c r="E104" t="str">
        <f>VLOOKUP(WEEKDAY(Дни[[#This Row],[Дата]],2),Неделя[],2,0)</f>
        <v>четверг</v>
      </c>
      <c r="F104" t="str">
        <f>IF(OR(Дни[[#This Row],[ДН]]="воскресенье",Дни[[#This Row],[ДН]]="суббота",Дни[[#This Row],[Праздники]]="П",Дни[[#This Row],[Праздники]]="В"),"В","Я")</f>
        <v>Я</v>
      </c>
      <c r="G104" s="4"/>
      <c r="H104">
        <f t="shared" si="2"/>
        <v>0</v>
      </c>
    </row>
    <row r="105" spans="1:8" x14ac:dyDescent="0.2">
      <c r="A105">
        <f>Дни[[#This Row],[Дата]]</f>
        <v>45030</v>
      </c>
      <c r="B105" s="1">
        <f t="shared" si="3"/>
        <v>45030</v>
      </c>
      <c r="C105">
        <f>MONTH(Дни[[#This Row],[Дата]])</f>
        <v>4</v>
      </c>
      <c r="D105">
        <f>DAY(Дни[[#This Row],[Дата]])</f>
        <v>14</v>
      </c>
      <c r="E105" t="str">
        <f>VLOOKUP(WEEKDAY(Дни[[#This Row],[Дата]],2),Неделя[],2,0)</f>
        <v>пятница</v>
      </c>
      <c r="F105" t="str">
        <f>IF(OR(Дни[[#This Row],[ДН]]="воскресенье",Дни[[#This Row],[ДН]]="суббота",Дни[[#This Row],[Праздники]]="П",Дни[[#This Row],[Праздники]]="В"),"В","Я")</f>
        <v>Я</v>
      </c>
      <c r="G105" s="4"/>
      <c r="H105">
        <f t="shared" si="2"/>
        <v>0</v>
      </c>
    </row>
    <row r="106" spans="1:8" x14ac:dyDescent="0.2">
      <c r="A106">
        <f>Дни[[#This Row],[Дата]]</f>
        <v>45031</v>
      </c>
      <c r="B106" s="1">
        <f t="shared" si="3"/>
        <v>45031</v>
      </c>
      <c r="C106">
        <f>MONTH(Дни[[#This Row],[Дата]])</f>
        <v>4</v>
      </c>
      <c r="D106">
        <f>DAY(Дни[[#This Row],[Дата]])</f>
        <v>15</v>
      </c>
      <c r="E106" t="str">
        <f>VLOOKUP(WEEKDAY(Дни[[#This Row],[Дата]],2),Неделя[],2,0)</f>
        <v>суббота</v>
      </c>
      <c r="F106" t="str">
        <f>IF(OR(Дни[[#This Row],[ДН]]="воскресенье",Дни[[#This Row],[ДН]]="суббота",Дни[[#This Row],[Праздники]]="П",Дни[[#This Row],[Праздники]]="В"),"В","Я")</f>
        <v>В</v>
      </c>
      <c r="G106" s="4"/>
      <c r="H106">
        <f t="shared" si="2"/>
        <v>0</v>
      </c>
    </row>
    <row r="107" spans="1:8" x14ac:dyDescent="0.2">
      <c r="A107">
        <f>Дни[[#This Row],[Дата]]</f>
        <v>45032</v>
      </c>
      <c r="B107" s="1">
        <f t="shared" si="3"/>
        <v>45032</v>
      </c>
      <c r="C107">
        <f>MONTH(Дни[[#This Row],[Дата]])</f>
        <v>4</v>
      </c>
      <c r="D107">
        <f>DAY(Дни[[#This Row],[Дата]])</f>
        <v>16</v>
      </c>
      <c r="E107" t="str">
        <f>VLOOKUP(WEEKDAY(Дни[[#This Row],[Дата]],2),Неделя[],2,0)</f>
        <v>воскресенье</v>
      </c>
      <c r="F107" t="str">
        <f>IF(OR(Дни[[#This Row],[ДН]]="воскресенье",Дни[[#This Row],[ДН]]="суббота",Дни[[#This Row],[Праздники]]="П",Дни[[#This Row],[Праздники]]="В"),"В","Я")</f>
        <v>В</v>
      </c>
      <c r="G107" s="4"/>
      <c r="H107">
        <f t="shared" si="2"/>
        <v>0</v>
      </c>
    </row>
    <row r="108" spans="1:8" x14ac:dyDescent="0.2">
      <c r="A108">
        <f>Дни[[#This Row],[Дата]]</f>
        <v>45033</v>
      </c>
      <c r="B108" s="1">
        <f t="shared" si="3"/>
        <v>45033</v>
      </c>
      <c r="C108">
        <f>MONTH(Дни[[#This Row],[Дата]])</f>
        <v>4</v>
      </c>
      <c r="D108">
        <f>DAY(Дни[[#This Row],[Дата]])</f>
        <v>17</v>
      </c>
      <c r="E108" t="str">
        <f>VLOOKUP(WEEKDAY(Дни[[#This Row],[Дата]],2),Неделя[],2,0)</f>
        <v>понедельник</v>
      </c>
      <c r="F108" t="str">
        <f>IF(OR(Дни[[#This Row],[ДН]]="воскресенье",Дни[[#This Row],[ДН]]="суббота",Дни[[#This Row],[Праздники]]="П",Дни[[#This Row],[Праздники]]="В"),"В","Я")</f>
        <v>Я</v>
      </c>
      <c r="G108" s="4"/>
      <c r="H108">
        <f t="shared" si="2"/>
        <v>0</v>
      </c>
    </row>
    <row r="109" spans="1:8" x14ac:dyDescent="0.2">
      <c r="A109">
        <f>Дни[[#This Row],[Дата]]</f>
        <v>45034</v>
      </c>
      <c r="B109" s="1">
        <f t="shared" si="3"/>
        <v>45034</v>
      </c>
      <c r="C109">
        <f>MONTH(Дни[[#This Row],[Дата]])</f>
        <v>4</v>
      </c>
      <c r="D109">
        <f>DAY(Дни[[#This Row],[Дата]])</f>
        <v>18</v>
      </c>
      <c r="E109" t="str">
        <f>VLOOKUP(WEEKDAY(Дни[[#This Row],[Дата]],2),Неделя[],2,0)</f>
        <v>вторник</v>
      </c>
      <c r="F109" t="str">
        <f>IF(OR(Дни[[#This Row],[ДН]]="воскресенье",Дни[[#This Row],[ДН]]="суббота",Дни[[#This Row],[Праздники]]="П",Дни[[#This Row],[Праздники]]="В"),"В","Я")</f>
        <v>Я</v>
      </c>
      <c r="G109" s="4"/>
      <c r="H109">
        <f t="shared" si="2"/>
        <v>0</v>
      </c>
    </row>
    <row r="110" spans="1:8" x14ac:dyDescent="0.2">
      <c r="A110">
        <f>Дни[[#This Row],[Дата]]</f>
        <v>45035</v>
      </c>
      <c r="B110" s="1">
        <f t="shared" si="3"/>
        <v>45035</v>
      </c>
      <c r="C110">
        <f>MONTH(Дни[[#This Row],[Дата]])</f>
        <v>4</v>
      </c>
      <c r="D110">
        <f>DAY(Дни[[#This Row],[Дата]])</f>
        <v>19</v>
      </c>
      <c r="E110" t="str">
        <f>VLOOKUP(WEEKDAY(Дни[[#This Row],[Дата]],2),Неделя[],2,0)</f>
        <v>среда</v>
      </c>
      <c r="F110" t="str">
        <f>IF(OR(Дни[[#This Row],[ДН]]="воскресенье",Дни[[#This Row],[ДН]]="суббота",Дни[[#This Row],[Праздники]]="П",Дни[[#This Row],[Праздники]]="В"),"В","Я")</f>
        <v>Я</v>
      </c>
      <c r="G110" s="4"/>
      <c r="H110">
        <f t="shared" si="2"/>
        <v>0</v>
      </c>
    </row>
    <row r="111" spans="1:8" x14ac:dyDescent="0.2">
      <c r="A111">
        <f>Дни[[#This Row],[Дата]]</f>
        <v>45036</v>
      </c>
      <c r="B111" s="1">
        <f t="shared" si="3"/>
        <v>45036</v>
      </c>
      <c r="C111">
        <f>MONTH(Дни[[#This Row],[Дата]])</f>
        <v>4</v>
      </c>
      <c r="D111">
        <f>DAY(Дни[[#This Row],[Дата]])</f>
        <v>20</v>
      </c>
      <c r="E111" t="str">
        <f>VLOOKUP(WEEKDAY(Дни[[#This Row],[Дата]],2),Неделя[],2,0)</f>
        <v>четверг</v>
      </c>
      <c r="F111" t="str">
        <f>IF(OR(Дни[[#This Row],[ДН]]="воскресенье",Дни[[#This Row],[ДН]]="суббота",Дни[[#This Row],[Праздники]]="П",Дни[[#This Row],[Праздники]]="В"),"В","Я")</f>
        <v>Я</v>
      </c>
      <c r="G111" s="4"/>
      <c r="H111">
        <f t="shared" si="2"/>
        <v>0</v>
      </c>
    </row>
    <row r="112" spans="1:8" x14ac:dyDescent="0.2">
      <c r="A112">
        <f>Дни[[#This Row],[Дата]]</f>
        <v>45037</v>
      </c>
      <c r="B112" s="1">
        <f t="shared" si="3"/>
        <v>45037</v>
      </c>
      <c r="C112">
        <f>MONTH(Дни[[#This Row],[Дата]])</f>
        <v>4</v>
      </c>
      <c r="D112">
        <f>DAY(Дни[[#This Row],[Дата]])</f>
        <v>21</v>
      </c>
      <c r="E112" t="str">
        <f>VLOOKUP(WEEKDAY(Дни[[#This Row],[Дата]],2),Неделя[],2,0)</f>
        <v>пятница</v>
      </c>
      <c r="F112" t="str">
        <f>IF(OR(Дни[[#This Row],[ДН]]="воскресенье",Дни[[#This Row],[ДН]]="суббота",Дни[[#This Row],[Праздники]]="П",Дни[[#This Row],[Праздники]]="В"),"В","Я")</f>
        <v>Я</v>
      </c>
      <c r="G112" s="4"/>
      <c r="H112">
        <f t="shared" si="2"/>
        <v>0</v>
      </c>
    </row>
    <row r="113" spans="1:8" x14ac:dyDescent="0.2">
      <c r="A113">
        <f>Дни[[#This Row],[Дата]]</f>
        <v>45038</v>
      </c>
      <c r="B113" s="1">
        <f t="shared" si="3"/>
        <v>45038</v>
      </c>
      <c r="C113">
        <f>MONTH(Дни[[#This Row],[Дата]])</f>
        <v>4</v>
      </c>
      <c r="D113">
        <f>DAY(Дни[[#This Row],[Дата]])</f>
        <v>22</v>
      </c>
      <c r="E113" t="str">
        <f>VLOOKUP(WEEKDAY(Дни[[#This Row],[Дата]],2),Неделя[],2,0)</f>
        <v>суббота</v>
      </c>
      <c r="F113" t="str">
        <f>IF(OR(Дни[[#This Row],[ДН]]="воскресенье",Дни[[#This Row],[ДН]]="суббота",Дни[[#This Row],[Праздники]]="П",Дни[[#This Row],[Праздники]]="В"),"В","Я")</f>
        <v>В</v>
      </c>
      <c r="G113" s="4"/>
      <c r="H113">
        <f t="shared" si="2"/>
        <v>0</v>
      </c>
    </row>
    <row r="114" spans="1:8" x14ac:dyDescent="0.2">
      <c r="A114">
        <f>Дни[[#This Row],[Дата]]</f>
        <v>45039</v>
      </c>
      <c r="B114" s="1">
        <f t="shared" si="3"/>
        <v>45039</v>
      </c>
      <c r="C114">
        <f>MONTH(Дни[[#This Row],[Дата]])</f>
        <v>4</v>
      </c>
      <c r="D114">
        <f>DAY(Дни[[#This Row],[Дата]])</f>
        <v>23</v>
      </c>
      <c r="E114" t="str">
        <f>VLOOKUP(WEEKDAY(Дни[[#This Row],[Дата]],2),Неделя[],2,0)</f>
        <v>воскресенье</v>
      </c>
      <c r="F114" t="str">
        <f>IF(OR(Дни[[#This Row],[ДН]]="воскресенье",Дни[[#This Row],[ДН]]="суббота",Дни[[#This Row],[Праздники]]="П",Дни[[#This Row],[Праздники]]="В"),"В","Я")</f>
        <v>В</v>
      </c>
      <c r="G114" s="4"/>
      <c r="H114">
        <f t="shared" si="2"/>
        <v>0</v>
      </c>
    </row>
    <row r="115" spans="1:8" x14ac:dyDescent="0.2">
      <c r="A115">
        <f>Дни[[#This Row],[Дата]]</f>
        <v>45040</v>
      </c>
      <c r="B115" s="1">
        <f t="shared" si="3"/>
        <v>45040</v>
      </c>
      <c r="C115">
        <f>MONTH(Дни[[#This Row],[Дата]])</f>
        <v>4</v>
      </c>
      <c r="D115">
        <f>DAY(Дни[[#This Row],[Дата]])</f>
        <v>24</v>
      </c>
      <c r="E115" t="str">
        <f>VLOOKUP(WEEKDAY(Дни[[#This Row],[Дата]],2),Неделя[],2,0)</f>
        <v>понедельник</v>
      </c>
      <c r="F115" t="str">
        <f>IF(OR(Дни[[#This Row],[ДН]]="воскресенье",Дни[[#This Row],[ДН]]="суббота",Дни[[#This Row],[Праздники]]="П",Дни[[#This Row],[Праздники]]="В"),"В","Я")</f>
        <v>Я</v>
      </c>
      <c r="G115" s="4"/>
      <c r="H115">
        <f t="shared" si="2"/>
        <v>0</v>
      </c>
    </row>
    <row r="116" spans="1:8" x14ac:dyDescent="0.2">
      <c r="A116">
        <f>Дни[[#This Row],[Дата]]</f>
        <v>45041</v>
      </c>
      <c r="B116" s="1">
        <f t="shared" si="3"/>
        <v>45041</v>
      </c>
      <c r="C116">
        <f>MONTH(Дни[[#This Row],[Дата]])</f>
        <v>4</v>
      </c>
      <c r="D116">
        <f>DAY(Дни[[#This Row],[Дата]])</f>
        <v>25</v>
      </c>
      <c r="E116" t="str">
        <f>VLOOKUP(WEEKDAY(Дни[[#This Row],[Дата]],2),Неделя[],2,0)</f>
        <v>вторник</v>
      </c>
      <c r="F116" t="str">
        <f>IF(OR(Дни[[#This Row],[ДН]]="воскресенье",Дни[[#This Row],[ДН]]="суббота",Дни[[#This Row],[Праздники]]="П",Дни[[#This Row],[Праздники]]="В"),"В","Я")</f>
        <v>Я</v>
      </c>
      <c r="G116" s="4"/>
      <c r="H116">
        <f t="shared" si="2"/>
        <v>0</v>
      </c>
    </row>
    <row r="117" spans="1:8" x14ac:dyDescent="0.2">
      <c r="A117">
        <f>Дни[[#This Row],[Дата]]</f>
        <v>45042</v>
      </c>
      <c r="B117" s="1">
        <f t="shared" si="3"/>
        <v>45042</v>
      </c>
      <c r="C117">
        <f>MONTH(Дни[[#This Row],[Дата]])</f>
        <v>4</v>
      </c>
      <c r="D117">
        <f>DAY(Дни[[#This Row],[Дата]])</f>
        <v>26</v>
      </c>
      <c r="E117" t="str">
        <f>VLOOKUP(WEEKDAY(Дни[[#This Row],[Дата]],2),Неделя[],2,0)</f>
        <v>среда</v>
      </c>
      <c r="F117" t="str">
        <f>IF(OR(Дни[[#This Row],[ДН]]="воскресенье",Дни[[#This Row],[ДН]]="суббота",Дни[[#This Row],[Праздники]]="П",Дни[[#This Row],[Праздники]]="В"),"В","Я")</f>
        <v>Я</v>
      </c>
      <c r="G117" s="4"/>
      <c r="H117">
        <f t="shared" si="2"/>
        <v>0</v>
      </c>
    </row>
    <row r="118" spans="1:8" x14ac:dyDescent="0.2">
      <c r="A118">
        <f>Дни[[#This Row],[Дата]]</f>
        <v>45043</v>
      </c>
      <c r="B118" s="1">
        <f t="shared" si="3"/>
        <v>45043</v>
      </c>
      <c r="C118">
        <f>MONTH(Дни[[#This Row],[Дата]])</f>
        <v>4</v>
      </c>
      <c r="D118">
        <f>DAY(Дни[[#This Row],[Дата]])</f>
        <v>27</v>
      </c>
      <c r="E118" t="str">
        <f>VLOOKUP(WEEKDAY(Дни[[#This Row],[Дата]],2),Неделя[],2,0)</f>
        <v>четверг</v>
      </c>
      <c r="F118" t="str">
        <f>IF(OR(Дни[[#This Row],[ДН]]="воскресенье",Дни[[#This Row],[ДН]]="суббота",Дни[[#This Row],[Праздники]]="П",Дни[[#This Row],[Праздники]]="В"),"В","Я")</f>
        <v>Я</v>
      </c>
      <c r="G118" s="4"/>
      <c r="H118">
        <f t="shared" si="2"/>
        <v>0</v>
      </c>
    </row>
    <row r="119" spans="1:8" x14ac:dyDescent="0.2">
      <c r="A119">
        <f>Дни[[#This Row],[Дата]]</f>
        <v>45044</v>
      </c>
      <c r="B119" s="1">
        <f t="shared" si="3"/>
        <v>45044</v>
      </c>
      <c r="C119">
        <f>MONTH(Дни[[#This Row],[Дата]])</f>
        <v>4</v>
      </c>
      <c r="D119">
        <f>DAY(Дни[[#This Row],[Дата]])</f>
        <v>28</v>
      </c>
      <c r="E119" t="str">
        <f>VLOOKUP(WEEKDAY(Дни[[#This Row],[Дата]],2),Неделя[],2,0)</f>
        <v>пятница</v>
      </c>
      <c r="F119" t="str">
        <f>IF(OR(Дни[[#This Row],[ДН]]="воскресенье",Дни[[#This Row],[ДН]]="суббота",Дни[[#This Row],[Праздники]]="П",Дни[[#This Row],[Праздники]]="В"),"В","Я")</f>
        <v>Я</v>
      </c>
      <c r="G119" s="4"/>
      <c r="H119">
        <f t="shared" si="2"/>
        <v>0</v>
      </c>
    </row>
    <row r="120" spans="1:8" x14ac:dyDescent="0.2">
      <c r="A120">
        <f>Дни[[#This Row],[Дата]]</f>
        <v>45045</v>
      </c>
      <c r="B120" s="1">
        <f t="shared" si="3"/>
        <v>45045</v>
      </c>
      <c r="C120">
        <f>MONTH(Дни[[#This Row],[Дата]])</f>
        <v>4</v>
      </c>
      <c r="D120">
        <f>DAY(Дни[[#This Row],[Дата]])</f>
        <v>29</v>
      </c>
      <c r="E120" t="str">
        <f>VLOOKUP(WEEKDAY(Дни[[#This Row],[Дата]],2),Неделя[],2,0)</f>
        <v>суббота</v>
      </c>
      <c r="F120" t="str">
        <f>IF(OR(Дни[[#This Row],[ДН]]="воскресенье",Дни[[#This Row],[ДН]]="суббота",Дни[[#This Row],[Праздники]]="П",Дни[[#This Row],[Праздники]]="В"),"В","Я")</f>
        <v>В</v>
      </c>
      <c r="G120" s="4"/>
      <c r="H120">
        <f t="shared" si="2"/>
        <v>0</v>
      </c>
    </row>
    <row r="121" spans="1:8" x14ac:dyDescent="0.2">
      <c r="A121">
        <f>Дни[[#This Row],[Дата]]</f>
        <v>45046</v>
      </c>
      <c r="B121" s="1">
        <f t="shared" si="3"/>
        <v>45046</v>
      </c>
      <c r="C121">
        <f>MONTH(Дни[[#This Row],[Дата]])</f>
        <v>4</v>
      </c>
      <c r="D121">
        <f>DAY(Дни[[#This Row],[Дата]])</f>
        <v>30</v>
      </c>
      <c r="E121" t="str">
        <f>VLOOKUP(WEEKDAY(Дни[[#This Row],[Дата]],2),Неделя[],2,0)</f>
        <v>воскресенье</v>
      </c>
      <c r="F121" t="str">
        <f>IF(OR(Дни[[#This Row],[ДН]]="воскресенье",Дни[[#This Row],[ДН]]="суббота",Дни[[#This Row],[Праздники]]="П",Дни[[#This Row],[Праздники]]="В"),"В","Я")</f>
        <v>В</v>
      </c>
      <c r="G121" s="4"/>
      <c r="H121">
        <f t="shared" si="2"/>
        <v>1</v>
      </c>
    </row>
    <row r="122" spans="1:8" x14ac:dyDescent="0.2">
      <c r="A122">
        <f>Дни[[#This Row],[Дата]]</f>
        <v>45047</v>
      </c>
      <c r="B122" s="1">
        <f t="shared" si="3"/>
        <v>45047</v>
      </c>
      <c r="C122">
        <f>MONTH(Дни[[#This Row],[Дата]])</f>
        <v>5</v>
      </c>
      <c r="D122">
        <f>DAY(Дни[[#This Row],[Дата]])</f>
        <v>1</v>
      </c>
      <c r="E122" t="str">
        <f>VLOOKUP(WEEKDAY(Дни[[#This Row],[Дата]],2),Неделя[],2,0)</f>
        <v>понедельник</v>
      </c>
      <c r="F122" t="str">
        <f>IF(OR(Дни[[#This Row],[ДН]]="воскресенье",Дни[[#This Row],[ДН]]="суббота",Дни[[#This Row],[Праздники]]="П",Дни[[#This Row],[Праздники]]="В"),"В","Я")</f>
        <v>В</v>
      </c>
      <c r="G122" s="4" t="s">
        <v>34</v>
      </c>
      <c r="H122">
        <f t="shared" si="2"/>
        <v>0</v>
      </c>
    </row>
    <row r="123" spans="1:8" x14ac:dyDescent="0.2">
      <c r="A123">
        <f>Дни[[#This Row],[Дата]]</f>
        <v>45048</v>
      </c>
      <c r="B123" s="1">
        <f t="shared" si="3"/>
        <v>45048</v>
      </c>
      <c r="C123">
        <f>MONTH(Дни[[#This Row],[Дата]])</f>
        <v>5</v>
      </c>
      <c r="D123">
        <f>DAY(Дни[[#This Row],[Дата]])</f>
        <v>2</v>
      </c>
      <c r="E123" t="str">
        <f>VLOOKUP(WEEKDAY(Дни[[#This Row],[Дата]],2),Неделя[],2,0)</f>
        <v>вторник</v>
      </c>
      <c r="F123" t="str">
        <f>IF(OR(Дни[[#This Row],[ДН]]="воскресенье",Дни[[#This Row],[ДН]]="суббота",Дни[[#This Row],[Праздники]]="П",Дни[[#This Row],[Праздники]]="В"),"В","Я")</f>
        <v>Я</v>
      </c>
      <c r="G123" s="4"/>
      <c r="H123">
        <f t="shared" si="2"/>
        <v>0</v>
      </c>
    </row>
    <row r="124" spans="1:8" x14ac:dyDescent="0.2">
      <c r="A124">
        <f>Дни[[#This Row],[Дата]]</f>
        <v>45049</v>
      </c>
      <c r="B124" s="1">
        <f t="shared" si="3"/>
        <v>45049</v>
      </c>
      <c r="C124">
        <f>MONTH(Дни[[#This Row],[Дата]])</f>
        <v>5</v>
      </c>
      <c r="D124">
        <f>DAY(Дни[[#This Row],[Дата]])</f>
        <v>3</v>
      </c>
      <c r="E124" t="str">
        <f>VLOOKUP(WEEKDAY(Дни[[#This Row],[Дата]],2),Неделя[],2,0)</f>
        <v>среда</v>
      </c>
      <c r="F124" t="str">
        <f>IF(OR(Дни[[#This Row],[ДН]]="воскресенье",Дни[[#This Row],[ДН]]="суббота",Дни[[#This Row],[Праздники]]="П",Дни[[#This Row],[Праздники]]="В"),"В","Я")</f>
        <v>Я</v>
      </c>
      <c r="G124" s="4"/>
      <c r="H124">
        <f t="shared" si="2"/>
        <v>0</v>
      </c>
    </row>
    <row r="125" spans="1:8" x14ac:dyDescent="0.2">
      <c r="A125">
        <f>Дни[[#This Row],[Дата]]</f>
        <v>45050</v>
      </c>
      <c r="B125" s="1">
        <f t="shared" si="3"/>
        <v>45050</v>
      </c>
      <c r="C125">
        <f>MONTH(Дни[[#This Row],[Дата]])</f>
        <v>5</v>
      </c>
      <c r="D125">
        <f>DAY(Дни[[#This Row],[Дата]])</f>
        <v>4</v>
      </c>
      <c r="E125" t="str">
        <f>VLOOKUP(WEEKDAY(Дни[[#This Row],[Дата]],2),Неделя[],2,0)</f>
        <v>четверг</v>
      </c>
      <c r="F125" t="str">
        <f>IF(OR(Дни[[#This Row],[ДН]]="воскресенье",Дни[[#This Row],[ДН]]="суббота",Дни[[#This Row],[Праздники]]="П",Дни[[#This Row],[Праздники]]="В"),"В","Я")</f>
        <v>Я</v>
      </c>
      <c r="G125" s="4"/>
      <c r="H125">
        <f t="shared" si="2"/>
        <v>0</v>
      </c>
    </row>
    <row r="126" spans="1:8" x14ac:dyDescent="0.2">
      <c r="A126">
        <f>Дни[[#This Row],[Дата]]</f>
        <v>45051</v>
      </c>
      <c r="B126" s="1">
        <f t="shared" si="3"/>
        <v>45051</v>
      </c>
      <c r="C126">
        <f>MONTH(Дни[[#This Row],[Дата]])</f>
        <v>5</v>
      </c>
      <c r="D126">
        <f>DAY(Дни[[#This Row],[Дата]])</f>
        <v>5</v>
      </c>
      <c r="E126" t="str">
        <f>VLOOKUP(WEEKDAY(Дни[[#This Row],[Дата]],2),Неделя[],2,0)</f>
        <v>пятница</v>
      </c>
      <c r="F126" t="str">
        <f>IF(OR(Дни[[#This Row],[ДН]]="воскресенье",Дни[[#This Row],[ДН]]="суббота",Дни[[#This Row],[Праздники]]="П",Дни[[#This Row],[Праздники]]="В"),"В","Я")</f>
        <v>Я</v>
      </c>
      <c r="G126" s="4"/>
      <c r="H126">
        <f t="shared" si="2"/>
        <v>0</v>
      </c>
    </row>
    <row r="127" spans="1:8" x14ac:dyDescent="0.2">
      <c r="A127">
        <f>Дни[[#This Row],[Дата]]</f>
        <v>45052</v>
      </c>
      <c r="B127" s="1">
        <f t="shared" si="3"/>
        <v>45052</v>
      </c>
      <c r="C127">
        <f>MONTH(Дни[[#This Row],[Дата]])</f>
        <v>5</v>
      </c>
      <c r="D127">
        <f>DAY(Дни[[#This Row],[Дата]])</f>
        <v>6</v>
      </c>
      <c r="E127" t="str">
        <f>VLOOKUP(WEEKDAY(Дни[[#This Row],[Дата]],2),Неделя[],2,0)</f>
        <v>суббота</v>
      </c>
      <c r="F127" t="str">
        <f>IF(OR(Дни[[#This Row],[ДН]]="воскресенье",Дни[[#This Row],[ДН]]="суббота",Дни[[#This Row],[Праздники]]="П",Дни[[#This Row],[Праздники]]="В"),"В","Я")</f>
        <v>В</v>
      </c>
      <c r="G127" s="4"/>
      <c r="H127">
        <f t="shared" si="2"/>
        <v>0</v>
      </c>
    </row>
    <row r="128" spans="1:8" x14ac:dyDescent="0.2">
      <c r="A128">
        <f>Дни[[#This Row],[Дата]]</f>
        <v>45053</v>
      </c>
      <c r="B128" s="1">
        <f t="shared" si="3"/>
        <v>45053</v>
      </c>
      <c r="C128">
        <f>MONTH(Дни[[#This Row],[Дата]])</f>
        <v>5</v>
      </c>
      <c r="D128">
        <f>DAY(Дни[[#This Row],[Дата]])</f>
        <v>7</v>
      </c>
      <c r="E128" t="str">
        <f>VLOOKUP(WEEKDAY(Дни[[#This Row],[Дата]],2),Неделя[],2,0)</f>
        <v>воскресенье</v>
      </c>
      <c r="F128" t="str">
        <f>IF(OR(Дни[[#This Row],[ДН]]="воскресенье",Дни[[#This Row],[ДН]]="суббота",Дни[[#This Row],[Праздники]]="П",Дни[[#This Row],[Праздники]]="В"),"В","Я")</f>
        <v>В</v>
      </c>
      <c r="G128" s="4"/>
      <c r="H128">
        <f t="shared" si="2"/>
        <v>1</v>
      </c>
    </row>
    <row r="129" spans="1:8" x14ac:dyDescent="0.2">
      <c r="A129">
        <f>Дни[[#This Row],[Дата]]</f>
        <v>45054</v>
      </c>
      <c r="B129" s="1">
        <f t="shared" si="3"/>
        <v>45054</v>
      </c>
      <c r="C129">
        <f>MONTH(Дни[[#This Row],[Дата]])</f>
        <v>5</v>
      </c>
      <c r="D129">
        <f>DAY(Дни[[#This Row],[Дата]])</f>
        <v>8</v>
      </c>
      <c r="E129" t="str">
        <f>VLOOKUP(WEEKDAY(Дни[[#This Row],[Дата]],2),Неделя[],2,0)</f>
        <v>понедельник</v>
      </c>
      <c r="F129" t="str">
        <f>IF(OR(Дни[[#This Row],[ДН]]="воскресенье",Дни[[#This Row],[ДН]]="суббота",Дни[[#This Row],[Праздники]]="П",Дни[[#This Row],[Праздники]]="В"),"В","Я")</f>
        <v>В</v>
      </c>
      <c r="G129" s="4" t="s">
        <v>34</v>
      </c>
      <c r="H129">
        <f t="shared" si="2"/>
        <v>1</v>
      </c>
    </row>
    <row r="130" spans="1:8" x14ac:dyDescent="0.2">
      <c r="A130">
        <f>Дни[[#This Row],[Дата]]</f>
        <v>45055</v>
      </c>
      <c r="B130" s="1">
        <f t="shared" si="3"/>
        <v>45055</v>
      </c>
      <c r="C130">
        <f>MONTH(Дни[[#This Row],[Дата]])</f>
        <v>5</v>
      </c>
      <c r="D130">
        <f>DAY(Дни[[#This Row],[Дата]])</f>
        <v>9</v>
      </c>
      <c r="E130" t="str">
        <f>VLOOKUP(WEEKDAY(Дни[[#This Row],[Дата]],2),Неделя[],2,0)</f>
        <v>вторник</v>
      </c>
      <c r="F130" t="str">
        <f>IF(OR(Дни[[#This Row],[ДН]]="воскресенье",Дни[[#This Row],[ДН]]="суббота",Дни[[#This Row],[Праздники]]="П",Дни[[#This Row],[Праздники]]="В"),"В","Я")</f>
        <v>В</v>
      </c>
      <c r="G130" s="4" t="s">
        <v>34</v>
      </c>
      <c r="H130">
        <f t="shared" si="2"/>
        <v>0</v>
      </c>
    </row>
    <row r="131" spans="1:8" x14ac:dyDescent="0.2">
      <c r="A131">
        <f>Дни[[#This Row],[Дата]]</f>
        <v>45056</v>
      </c>
      <c r="B131" s="1">
        <f t="shared" si="3"/>
        <v>45056</v>
      </c>
      <c r="C131">
        <f>MONTH(Дни[[#This Row],[Дата]])</f>
        <v>5</v>
      </c>
      <c r="D131">
        <f>DAY(Дни[[#This Row],[Дата]])</f>
        <v>10</v>
      </c>
      <c r="E131" t="str">
        <f>VLOOKUP(WEEKDAY(Дни[[#This Row],[Дата]],2),Неделя[],2,0)</f>
        <v>среда</v>
      </c>
      <c r="F131" t="str">
        <f>IF(OR(Дни[[#This Row],[ДН]]="воскресенье",Дни[[#This Row],[ДН]]="суббота",Дни[[#This Row],[Праздники]]="П",Дни[[#This Row],[Праздники]]="В"),"В","Я")</f>
        <v>Я</v>
      </c>
      <c r="G131" s="4"/>
      <c r="H131">
        <f t="shared" ref="H131:H194" si="4">IF(G132="П",1,0)</f>
        <v>0</v>
      </c>
    </row>
    <row r="132" spans="1:8" x14ac:dyDescent="0.2">
      <c r="A132">
        <f>Дни[[#This Row],[Дата]]</f>
        <v>45057</v>
      </c>
      <c r="B132" s="1">
        <f t="shared" ref="B132:B195" si="5">B131+1</f>
        <v>45057</v>
      </c>
      <c r="C132">
        <f>MONTH(Дни[[#This Row],[Дата]])</f>
        <v>5</v>
      </c>
      <c r="D132">
        <f>DAY(Дни[[#This Row],[Дата]])</f>
        <v>11</v>
      </c>
      <c r="E132" t="str">
        <f>VLOOKUP(WEEKDAY(Дни[[#This Row],[Дата]],2),Неделя[],2,0)</f>
        <v>четверг</v>
      </c>
      <c r="F132" t="str">
        <f>IF(OR(Дни[[#This Row],[ДН]]="воскресенье",Дни[[#This Row],[ДН]]="суббота",Дни[[#This Row],[Праздники]]="П",Дни[[#This Row],[Праздники]]="В"),"В","Я")</f>
        <v>Я</v>
      </c>
      <c r="G132" s="4"/>
      <c r="H132">
        <f t="shared" si="4"/>
        <v>0</v>
      </c>
    </row>
    <row r="133" spans="1:8" x14ac:dyDescent="0.2">
      <c r="A133">
        <f>Дни[[#This Row],[Дата]]</f>
        <v>45058</v>
      </c>
      <c r="B133" s="1">
        <f t="shared" si="5"/>
        <v>45058</v>
      </c>
      <c r="C133">
        <f>MONTH(Дни[[#This Row],[Дата]])</f>
        <v>5</v>
      </c>
      <c r="D133">
        <f>DAY(Дни[[#This Row],[Дата]])</f>
        <v>12</v>
      </c>
      <c r="E133" t="str">
        <f>VLOOKUP(WEEKDAY(Дни[[#This Row],[Дата]],2),Неделя[],2,0)</f>
        <v>пятница</v>
      </c>
      <c r="F133" t="str">
        <f>IF(OR(Дни[[#This Row],[ДН]]="воскресенье",Дни[[#This Row],[ДН]]="суббота",Дни[[#This Row],[Праздники]]="П",Дни[[#This Row],[Праздники]]="В"),"В","Я")</f>
        <v>Я</v>
      </c>
      <c r="G133" s="4"/>
      <c r="H133">
        <f t="shared" si="4"/>
        <v>0</v>
      </c>
    </row>
    <row r="134" spans="1:8" x14ac:dyDescent="0.2">
      <c r="A134">
        <f>Дни[[#This Row],[Дата]]</f>
        <v>45059</v>
      </c>
      <c r="B134" s="1">
        <f t="shared" si="5"/>
        <v>45059</v>
      </c>
      <c r="C134">
        <f>MONTH(Дни[[#This Row],[Дата]])</f>
        <v>5</v>
      </c>
      <c r="D134">
        <f>DAY(Дни[[#This Row],[Дата]])</f>
        <v>13</v>
      </c>
      <c r="E134" t="str">
        <f>VLOOKUP(WEEKDAY(Дни[[#This Row],[Дата]],2),Неделя[],2,0)</f>
        <v>суббота</v>
      </c>
      <c r="F134" t="str">
        <f>IF(OR(Дни[[#This Row],[ДН]]="воскресенье",Дни[[#This Row],[ДН]]="суббота",Дни[[#This Row],[Праздники]]="П",Дни[[#This Row],[Праздники]]="В"),"В","Я")</f>
        <v>В</v>
      </c>
      <c r="G134" s="4"/>
      <c r="H134">
        <f t="shared" si="4"/>
        <v>0</v>
      </c>
    </row>
    <row r="135" spans="1:8" x14ac:dyDescent="0.2">
      <c r="A135">
        <f>Дни[[#This Row],[Дата]]</f>
        <v>45060</v>
      </c>
      <c r="B135" s="1">
        <f t="shared" si="5"/>
        <v>45060</v>
      </c>
      <c r="C135">
        <f>MONTH(Дни[[#This Row],[Дата]])</f>
        <v>5</v>
      </c>
      <c r="D135">
        <f>DAY(Дни[[#This Row],[Дата]])</f>
        <v>14</v>
      </c>
      <c r="E135" t="str">
        <f>VLOOKUP(WEEKDAY(Дни[[#This Row],[Дата]],2),Неделя[],2,0)</f>
        <v>воскресенье</v>
      </c>
      <c r="F135" t="str">
        <f>IF(OR(Дни[[#This Row],[ДН]]="воскресенье",Дни[[#This Row],[ДН]]="суббота",Дни[[#This Row],[Праздники]]="П",Дни[[#This Row],[Праздники]]="В"),"В","Я")</f>
        <v>В</v>
      </c>
      <c r="G135" s="4"/>
      <c r="H135">
        <f t="shared" si="4"/>
        <v>0</v>
      </c>
    </row>
    <row r="136" spans="1:8" x14ac:dyDescent="0.2">
      <c r="A136">
        <f>Дни[[#This Row],[Дата]]</f>
        <v>45061</v>
      </c>
      <c r="B136" s="1">
        <f t="shared" si="5"/>
        <v>45061</v>
      </c>
      <c r="C136">
        <f>MONTH(Дни[[#This Row],[Дата]])</f>
        <v>5</v>
      </c>
      <c r="D136">
        <f>DAY(Дни[[#This Row],[Дата]])</f>
        <v>15</v>
      </c>
      <c r="E136" t="str">
        <f>VLOOKUP(WEEKDAY(Дни[[#This Row],[Дата]],2),Неделя[],2,0)</f>
        <v>понедельник</v>
      </c>
      <c r="F136" t="str">
        <f>IF(OR(Дни[[#This Row],[ДН]]="воскресенье",Дни[[#This Row],[ДН]]="суббота",Дни[[#This Row],[Праздники]]="П",Дни[[#This Row],[Праздники]]="В"),"В","Я")</f>
        <v>Я</v>
      </c>
      <c r="G136" s="4"/>
      <c r="H136">
        <f t="shared" si="4"/>
        <v>0</v>
      </c>
    </row>
    <row r="137" spans="1:8" x14ac:dyDescent="0.2">
      <c r="A137">
        <f>Дни[[#This Row],[Дата]]</f>
        <v>45062</v>
      </c>
      <c r="B137" s="1">
        <f t="shared" si="5"/>
        <v>45062</v>
      </c>
      <c r="C137">
        <f>MONTH(Дни[[#This Row],[Дата]])</f>
        <v>5</v>
      </c>
      <c r="D137">
        <f>DAY(Дни[[#This Row],[Дата]])</f>
        <v>16</v>
      </c>
      <c r="E137" t="str">
        <f>VLOOKUP(WEEKDAY(Дни[[#This Row],[Дата]],2),Неделя[],2,0)</f>
        <v>вторник</v>
      </c>
      <c r="F137" t="str">
        <f>IF(OR(Дни[[#This Row],[ДН]]="воскресенье",Дни[[#This Row],[ДН]]="суббота",Дни[[#This Row],[Праздники]]="П",Дни[[#This Row],[Праздники]]="В"),"В","Я")</f>
        <v>Я</v>
      </c>
      <c r="G137" s="4"/>
      <c r="H137">
        <f t="shared" si="4"/>
        <v>0</v>
      </c>
    </row>
    <row r="138" spans="1:8" x14ac:dyDescent="0.2">
      <c r="A138">
        <f>Дни[[#This Row],[Дата]]</f>
        <v>45063</v>
      </c>
      <c r="B138" s="1">
        <f t="shared" si="5"/>
        <v>45063</v>
      </c>
      <c r="C138">
        <f>MONTH(Дни[[#This Row],[Дата]])</f>
        <v>5</v>
      </c>
      <c r="D138">
        <f>DAY(Дни[[#This Row],[Дата]])</f>
        <v>17</v>
      </c>
      <c r="E138" t="str">
        <f>VLOOKUP(WEEKDAY(Дни[[#This Row],[Дата]],2),Неделя[],2,0)</f>
        <v>среда</v>
      </c>
      <c r="F138" t="str">
        <f>IF(OR(Дни[[#This Row],[ДН]]="воскресенье",Дни[[#This Row],[ДН]]="суббота",Дни[[#This Row],[Праздники]]="П",Дни[[#This Row],[Праздники]]="В"),"В","Я")</f>
        <v>Я</v>
      </c>
      <c r="G138" s="4"/>
      <c r="H138">
        <f t="shared" si="4"/>
        <v>0</v>
      </c>
    </row>
    <row r="139" spans="1:8" x14ac:dyDescent="0.2">
      <c r="A139">
        <f>Дни[[#This Row],[Дата]]</f>
        <v>45064</v>
      </c>
      <c r="B139" s="1">
        <f t="shared" si="5"/>
        <v>45064</v>
      </c>
      <c r="C139">
        <f>MONTH(Дни[[#This Row],[Дата]])</f>
        <v>5</v>
      </c>
      <c r="D139">
        <f>DAY(Дни[[#This Row],[Дата]])</f>
        <v>18</v>
      </c>
      <c r="E139" t="str">
        <f>VLOOKUP(WEEKDAY(Дни[[#This Row],[Дата]],2),Неделя[],2,0)</f>
        <v>четверг</v>
      </c>
      <c r="F139" t="str">
        <f>IF(OR(Дни[[#This Row],[ДН]]="воскресенье",Дни[[#This Row],[ДН]]="суббота",Дни[[#This Row],[Праздники]]="П",Дни[[#This Row],[Праздники]]="В"),"В","Я")</f>
        <v>Я</v>
      </c>
      <c r="G139" s="4"/>
      <c r="H139">
        <f t="shared" si="4"/>
        <v>0</v>
      </c>
    </row>
    <row r="140" spans="1:8" x14ac:dyDescent="0.2">
      <c r="A140">
        <f>Дни[[#This Row],[Дата]]</f>
        <v>45065</v>
      </c>
      <c r="B140" s="1">
        <f t="shared" si="5"/>
        <v>45065</v>
      </c>
      <c r="C140">
        <f>MONTH(Дни[[#This Row],[Дата]])</f>
        <v>5</v>
      </c>
      <c r="D140">
        <f>DAY(Дни[[#This Row],[Дата]])</f>
        <v>19</v>
      </c>
      <c r="E140" t="str">
        <f>VLOOKUP(WEEKDAY(Дни[[#This Row],[Дата]],2),Неделя[],2,0)</f>
        <v>пятница</v>
      </c>
      <c r="F140" t="str">
        <f>IF(OR(Дни[[#This Row],[ДН]]="воскресенье",Дни[[#This Row],[ДН]]="суббота",Дни[[#This Row],[Праздники]]="П",Дни[[#This Row],[Праздники]]="В"),"В","Я")</f>
        <v>Я</v>
      </c>
      <c r="G140" s="4"/>
      <c r="H140">
        <f t="shared" si="4"/>
        <v>0</v>
      </c>
    </row>
    <row r="141" spans="1:8" x14ac:dyDescent="0.2">
      <c r="A141">
        <f>Дни[[#This Row],[Дата]]</f>
        <v>45066</v>
      </c>
      <c r="B141" s="1">
        <f t="shared" si="5"/>
        <v>45066</v>
      </c>
      <c r="C141">
        <f>MONTH(Дни[[#This Row],[Дата]])</f>
        <v>5</v>
      </c>
      <c r="D141">
        <f>DAY(Дни[[#This Row],[Дата]])</f>
        <v>20</v>
      </c>
      <c r="E141" t="str">
        <f>VLOOKUP(WEEKDAY(Дни[[#This Row],[Дата]],2),Неделя[],2,0)</f>
        <v>суббота</v>
      </c>
      <c r="F141" t="str">
        <f>IF(OR(Дни[[#This Row],[ДН]]="воскресенье",Дни[[#This Row],[ДН]]="суббота",Дни[[#This Row],[Праздники]]="П",Дни[[#This Row],[Праздники]]="В"),"В","Я")</f>
        <v>В</v>
      </c>
      <c r="G141" s="4"/>
      <c r="H141">
        <f t="shared" si="4"/>
        <v>0</v>
      </c>
    </row>
    <row r="142" spans="1:8" x14ac:dyDescent="0.2">
      <c r="A142">
        <f>Дни[[#This Row],[Дата]]</f>
        <v>45067</v>
      </c>
      <c r="B142" s="1">
        <f t="shared" si="5"/>
        <v>45067</v>
      </c>
      <c r="C142">
        <f>MONTH(Дни[[#This Row],[Дата]])</f>
        <v>5</v>
      </c>
      <c r="D142">
        <f>DAY(Дни[[#This Row],[Дата]])</f>
        <v>21</v>
      </c>
      <c r="E142" t="str">
        <f>VLOOKUP(WEEKDAY(Дни[[#This Row],[Дата]],2),Неделя[],2,0)</f>
        <v>воскресенье</v>
      </c>
      <c r="F142" t="str">
        <f>IF(OR(Дни[[#This Row],[ДН]]="воскресенье",Дни[[#This Row],[ДН]]="суббота",Дни[[#This Row],[Праздники]]="П",Дни[[#This Row],[Праздники]]="В"),"В","Я")</f>
        <v>В</v>
      </c>
      <c r="G142" s="4"/>
      <c r="H142">
        <f t="shared" si="4"/>
        <v>0</v>
      </c>
    </row>
    <row r="143" spans="1:8" x14ac:dyDescent="0.2">
      <c r="A143">
        <f>Дни[[#This Row],[Дата]]</f>
        <v>45068</v>
      </c>
      <c r="B143" s="1">
        <f t="shared" si="5"/>
        <v>45068</v>
      </c>
      <c r="C143">
        <f>MONTH(Дни[[#This Row],[Дата]])</f>
        <v>5</v>
      </c>
      <c r="D143">
        <f>DAY(Дни[[#This Row],[Дата]])</f>
        <v>22</v>
      </c>
      <c r="E143" t="str">
        <f>VLOOKUP(WEEKDAY(Дни[[#This Row],[Дата]],2),Неделя[],2,0)</f>
        <v>понедельник</v>
      </c>
      <c r="F143" t="str">
        <f>IF(OR(Дни[[#This Row],[ДН]]="воскресенье",Дни[[#This Row],[ДН]]="суббота",Дни[[#This Row],[Праздники]]="П",Дни[[#This Row],[Праздники]]="В"),"В","Я")</f>
        <v>Я</v>
      </c>
      <c r="G143" s="4"/>
      <c r="H143">
        <f t="shared" si="4"/>
        <v>0</v>
      </c>
    </row>
    <row r="144" spans="1:8" x14ac:dyDescent="0.2">
      <c r="A144">
        <f>Дни[[#This Row],[Дата]]</f>
        <v>45069</v>
      </c>
      <c r="B144" s="1">
        <f t="shared" si="5"/>
        <v>45069</v>
      </c>
      <c r="C144">
        <f>MONTH(Дни[[#This Row],[Дата]])</f>
        <v>5</v>
      </c>
      <c r="D144">
        <f>DAY(Дни[[#This Row],[Дата]])</f>
        <v>23</v>
      </c>
      <c r="E144" t="str">
        <f>VLOOKUP(WEEKDAY(Дни[[#This Row],[Дата]],2),Неделя[],2,0)</f>
        <v>вторник</v>
      </c>
      <c r="F144" t="str">
        <f>IF(OR(Дни[[#This Row],[ДН]]="воскресенье",Дни[[#This Row],[ДН]]="суббота",Дни[[#This Row],[Праздники]]="П",Дни[[#This Row],[Праздники]]="В"),"В","Я")</f>
        <v>Я</v>
      </c>
      <c r="G144" s="4"/>
      <c r="H144">
        <f t="shared" si="4"/>
        <v>0</v>
      </c>
    </row>
    <row r="145" spans="1:8" x14ac:dyDescent="0.2">
      <c r="A145">
        <f>Дни[[#This Row],[Дата]]</f>
        <v>45070</v>
      </c>
      <c r="B145" s="1">
        <f t="shared" si="5"/>
        <v>45070</v>
      </c>
      <c r="C145">
        <f>MONTH(Дни[[#This Row],[Дата]])</f>
        <v>5</v>
      </c>
      <c r="D145">
        <f>DAY(Дни[[#This Row],[Дата]])</f>
        <v>24</v>
      </c>
      <c r="E145" t="str">
        <f>VLOOKUP(WEEKDAY(Дни[[#This Row],[Дата]],2),Неделя[],2,0)</f>
        <v>среда</v>
      </c>
      <c r="F145" t="str">
        <f>IF(OR(Дни[[#This Row],[ДН]]="воскресенье",Дни[[#This Row],[ДН]]="суббота",Дни[[#This Row],[Праздники]]="П",Дни[[#This Row],[Праздники]]="В"),"В","Я")</f>
        <v>Я</v>
      </c>
      <c r="G145" s="4"/>
      <c r="H145">
        <f t="shared" si="4"/>
        <v>0</v>
      </c>
    </row>
    <row r="146" spans="1:8" x14ac:dyDescent="0.2">
      <c r="A146">
        <f>Дни[[#This Row],[Дата]]</f>
        <v>45071</v>
      </c>
      <c r="B146" s="1">
        <f t="shared" si="5"/>
        <v>45071</v>
      </c>
      <c r="C146">
        <f>MONTH(Дни[[#This Row],[Дата]])</f>
        <v>5</v>
      </c>
      <c r="D146">
        <f>DAY(Дни[[#This Row],[Дата]])</f>
        <v>25</v>
      </c>
      <c r="E146" t="str">
        <f>VLOOKUP(WEEKDAY(Дни[[#This Row],[Дата]],2),Неделя[],2,0)</f>
        <v>четверг</v>
      </c>
      <c r="F146" t="str">
        <f>IF(OR(Дни[[#This Row],[ДН]]="воскресенье",Дни[[#This Row],[ДН]]="суббота",Дни[[#This Row],[Праздники]]="П",Дни[[#This Row],[Праздники]]="В"),"В","Я")</f>
        <v>Я</v>
      </c>
      <c r="G146" s="4"/>
      <c r="H146">
        <f t="shared" si="4"/>
        <v>0</v>
      </c>
    </row>
    <row r="147" spans="1:8" x14ac:dyDescent="0.2">
      <c r="A147">
        <f>Дни[[#This Row],[Дата]]</f>
        <v>45072</v>
      </c>
      <c r="B147" s="1">
        <f t="shared" si="5"/>
        <v>45072</v>
      </c>
      <c r="C147">
        <f>MONTH(Дни[[#This Row],[Дата]])</f>
        <v>5</v>
      </c>
      <c r="D147">
        <f>DAY(Дни[[#This Row],[Дата]])</f>
        <v>26</v>
      </c>
      <c r="E147" t="str">
        <f>VLOOKUP(WEEKDAY(Дни[[#This Row],[Дата]],2),Неделя[],2,0)</f>
        <v>пятница</v>
      </c>
      <c r="F147" t="str">
        <f>IF(OR(Дни[[#This Row],[ДН]]="воскресенье",Дни[[#This Row],[ДН]]="суббота",Дни[[#This Row],[Праздники]]="П",Дни[[#This Row],[Праздники]]="В"),"В","Я")</f>
        <v>Я</v>
      </c>
      <c r="G147" s="4"/>
      <c r="H147">
        <f t="shared" si="4"/>
        <v>0</v>
      </c>
    </row>
    <row r="148" spans="1:8" x14ac:dyDescent="0.2">
      <c r="A148">
        <f>Дни[[#This Row],[Дата]]</f>
        <v>45073</v>
      </c>
      <c r="B148" s="1">
        <f t="shared" si="5"/>
        <v>45073</v>
      </c>
      <c r="C148">
        <f>MONTH(Дни[[#This Row],[Дата]])</f>
        <v>5</v>
      </c>
      <c r="D148">
        <f>DAY(Дни[[#This Row],[Дата]])</f>
        <v>27</v>
      </c>
      <c r="E148" t="str">
        <f>VLOOKUP(WEEKDAY(Дни[[#This Row],[Дата]],2),Неделя[],2,0)</f>
        <v>суббота</v>
      </c>
      <c r="F148" t="str">
        <f>IF(OR(Дни[[#This Row],[ДН]]="воскресенье",Дни[[#This Row],[ДН]]="суббота",Дни[[#This Row],[Праздники]]="П",Дни[[#This Row],[Праздники]]="В"),"В","Я")</f>
        <v>В</v>
      </c>
      <c r="G148" s="4"/>
      <c r="H148">
        <f t="shared" si="4"/>
        <v>0</v>
      </c>
    </row>
    <row r="149" spans="1:8" x14ac:dyDescent="0.2">
      <c r="A149">
        <f>Дни[[#This Row],[Дата]]</f>
        <v>45074</v>
      </c>
      <c r="B149" s="1">
        <f t="shared" si="5"/>
        <v>45074</v>
      </c>
      <c r="C149">
        <f>MONTH(Дни[[#This Row],[Дата]])</f>
        <v>5</v>
      </c>
      <c r="D149">
        <f>DAY(Дни[[#This Row],[Дата]])</f>
        <v>28</v>
      </c>
      <c r="E149" t="str">
        <f>VLOOKUP(WEEKDAY(Дни[[#This Row],[Дата]],2),Неделя[],2,0)</f>
        <v>воскресенье</v>
      </c>
      <c r="F149" t="str">
        <f>IF(OR(Дни[[#This Row],[ДН]]="воскресенье",Дни[[#This Row],[ДН]]="суббота",Дни[[#This Row],[Праздники]]="П",Дни[[#This Row],[Праздники]]="В"),"В","Я")</f>
        <v>В</v>
      </c>
      <c r="G149" s="4"/>
      <c r="H149">
        <f t="shared" si="4"/>
        <v>0</v>
      </c>
    </row>
    <row r="150" spans="1:8" x14ac:dyDescent="0.2">
      <c r="A150">
        <f>Дни[[#This Row],[Дата]]</f>
        <v>45075</v>
      </c>
      <c r="B150" s="1">
        <f t="shared" si="5"/>
        <v>45075</v>
      </c>
      <c r="C150">
        <f>MONTH(Дни[[#This Row],[Дата]])</f>
        <v>5</v>
      </c>
      <c r="D150">
        <f>DAY(Дни[[#This Row],[Дата]])</f>
        <v>29</v>
      </c>
      <c r="E150" t="str">
        <f>VLOOKUP(WEEKDAY(Дни[[#This Row],[Дата]],2),Неделя[],2,0)</f>
        <v>понедельник</v>
      </c>
      <c r="F150" t="str">
        <f>IF(OR(Дни[[#This Row],[ДН]]="воскресенье",Дни[[#This Row],[ДН]]="суббота",Дни[[#This Row],[Праздники]]="П",Дни[[#This Row],[Праздники]]="В"),"В","Я")</f>
        <v>Я</v>
      </c>
      <c r="G150" s="4"/>
      <c r="H150">
        <f t="shared" si="4"/>
        <v>0</v>
      </c>
    </row>
    <row r="151" spans="1:8" x14ac:dyDescent="0.2">
      <c r="A151">
        <f>Дни[[#This Row],[Дата]]</f>
        <v>45076</v>
      </c>
      <c r="B151" s="1">
        <f t="shared" si="5"/>
        <v>45076</v>
      </c>
      <c r="C151">
        <f>MONTH(Дни[[#This Row],[Дата]])</f>
        <v>5</v>
      </c>
      <c r="D151">
        <f>DAY(Дни[[#This Row],[Дата]])</f>
        <v>30</v>
      </c>
      <c r="E151" t="str">
        <f>VLOOKUP(WEEKDAY(Дни[[#This Row],[Дата]],2),Неделя[],2,0)</f>
        <v>вторник</v>
      </c>
      <c r="F151" t="str">
        <f>IF(OR(Дни[[#This Row],[ДН]]="воскресенье",Дни[[#This Row],[ДН]]="суббота",Дни[[#This Row],[Праздники]]="П",Дни[[#This Row],[Праздники]]="В"),"В","Я")</f>
        <v>Я</v>
      </c>
      <c r="G151" s="4"/>
      <c r="H151">
        <f t="shared" si="4"/>
        <v>0</v>
      </c>
    </row>
    <row r="152" spans="1:8" x14ac:dyDescent="0.2">
      <c r="A152">
        <f>Дни[[#This Row],[Дата]]</f>
        <v>45077</v>
      </c>
      <c r="B152" s="1">
        <f t="shared" si="5"/>
        <v>45077</v>
      </c>
      <c r="C152">
        <f>MONTH(Дни[[#This Row],[Дата]])</f>
        <v>5</v>
      </c>
      <c r="D152">
        <f>DAY(Дни[[#This Row],[Дата]])</f>
        <v>31</v>
      </c>
      <c r="E152" t="str">
        <f>VLOOKUP(WEEKDAY(Дни[[#This Row],[Дата]],2),Неделя[],2,0)</f>
        <v>среда</v>
      </c>
      <c r="F152" t="str">
        <f>IF(OR(Дни[[#This Row],[ДН]]="воскресенье",Дни[[#This Row],[ДН]]="суббота",Дни[[#This Row],[Праздники]]="П",Дни[[#This Row],[Праздники]]="В"),"В","Я")</f>
        <v>Я</v>
      </c>
      <c r="G152" s="4"/>
      <c r="H152">
        <f t="shared" si="4"/>
        <v>0</v>
      </c>
    </row>
    <row r="153" spans="1:8" x14ac:dyDescent="0.2">
      <c r="A153">
        <f>Дни[[#This Row],[Дата]]</f>
        <v>45078</v>
      </c>
      <c r="B153" s="1">
        <f t="shared" si="5"/>
        <v>45078</v>
      </c>
      <c r="C153">
        <f>MONTH(Дни[[#This Row],[Дата]])</f>
        <v>6</v>
      </c>
      <c r="D153">
        <f>DAY(Дни[[#This Row],[Дата]])</f>
        <v>1</v>
      </c>
      <c r="E153" t="str">
        <f>VLOOKUP(WEEKDAY(Дни[[#This Row],[Дата]],2),Неделя[],2,0)</f>
        <v>четверг</v>
      </c>
      <c r="F153" t="str">
        <f>IF(OR(Дни[[#This Row],[ДН]]="воскресенье",Дни[[#This Row],[ДН]]="суббота",Дни[[#This Row],[Праздники]]="П",Дни[[#This Row],[Праздники]]="В"),"В","Я")</f>
        <v>Я</v>
      </c>
      <c r="G153" s="4"/>
      <c r="H153">
        <f t="shared" si="4"/>
        <v>0</v>
      </c>
    </row>
    <row r="154" spans="1:8" x14ac:dyDescent="0.2">
      <c r="A154">
        <f>Дни[[#This Row],[Дата]]</f>
        <v>45079</v>
      </c>
      <c r="B154" s="1">
        <f t="shared" si="5"/>
        <v>45079</v>
      </c>
      <c r="C154">
        <f>MONTH(Дни[[#This Row],[Дата]])</f>
        <v>6</v>
      </c>
      <c r="D154">
        <f>DAY(Дни[[#This Row],[Дата]])</f>
        <v>2</v>
      </c>
      <c r="E154" t="str">
        <f>VLOOKUP(WEEKDAY(Дни[[#This Row],[Дата]],2),Неделя[],2,0)</f>
        <v>пятница</v>
      </c>
      <c r="F154" t="str">
        <f>IF(OR(Дни[[#This Row],[ДН]]="воскресенье",Дни[[#This Row],[ДН]]="суббота",Дни[[#This Row],[Праздники]]="П",Дни[[#This Row],[Праздники]]="В"),"В","Я")</f>
        <v>Я</v>
      </c>
      <c r="G154" s="4"/>
      <c r="H154">
        <f t="shared" si="4"/>
        <v>0</v>
      </c>
    </row>
    <row r="155" spans="1:8" x14ac:dyDescent="0.2">
      <c r="A155">
        <f>Дни[[#This Row],[Дата]]</f>
        <v>45080</v>
      </c>
      <c r="B155" s="1">
        <f t="shared" si="5"/>
        <v>45080</v>
      </c>
      <c r="C155">
        <f>MONTH(Дни[[#This Row],[Дата]])</f>
        <v>6</v>
      </c>
      <c r="D155">
        <f>DAY(Дни[[#This Row],[Дата]])</f>
        <v>3</v>
      </c>
      <c r="E155" t="str">
        <f>VLOOKUP(WEEKDAY(Дни[[#This Row],[Дата]],2),Неделя[],2,0)</f>
        <v>суббота</v>
      </c>
      <c r="F155" t="str">
        <f>IF(OR(Дни[[#This Row],[ДН]]="воскресенье",Дни[[#This Row],[ДН]]="суббота",Дни[[#This Row],[Праздники]]="П",Дни[[#This Row],[Праздники]]="В"),"В","Я")</f>
        <v>В</v>
      </c>
      <c r="G155" s="4"/>
      <c r="H155">
        <f t="shared" si="4"/>
        <v>0</v>
      </c>
    </row>
    <row r="156" spans="1:8" x14ac:dyDescent="0.2">
      <c r="A156">
        <f>Дни[[#This Row],[Дата]]</f>
        <v>45081</v>
      </c>
      <c r="B156" s="1">
        <f t="shared" si="5"/>
        <v>45081</v>
      </c>
      <c r="C156">
        <f>MONTH(Дни[[#This Row],[Дата]])</f>
        <v>6</v>
      </c>
      <c r="D156">
        <f>DAY(Дни[[#This Row],[Дата]])</f>
        <v>4</v>
      </c>
      <c r="E156" t="str">
        <f>VLOOKUP(WEEKDAY(Дни[[#This Row],[Дата]],2),Неделя[],2,0)</f>
        <v>воскресенье</v>
      </c>
      <c r="F156" t="str">
        <f>IF(OR(Дни[[#This Row],[ДН]]="воскресенье",Дни[[#This Row],[ДН]]="суббота",Дни[[#This Row],[Праздники]]="П",Дни[[#This Row],[Праздники]]="В"),"В","Я")</f>
        <v>В</v>
      </c>
      <c r="G156" s="4"/>
      <c r="H156">
        <f t="shared" si="4"/>
        <v>0</v>
      </c>
    </row>
    <row r="157" spans="1:8" x14ac:dyDescent="0.2">
      <c r="A157">
        <f>Дни[[#This Row],[Дата]]</f>
        <v>45082</v>
      </c>
      <c r="B157" s="1">
        <f t="shared" si="5"/>
        <v>45082</v>
      </c>
      <c r="C157">
        <f>MONTH(Дни[[#This Row],[Дата]])</f>
        <v>6</v>
      </c>
      <c r="D157">
        <f>DAY(Дни[[#This Row],[Дата]])</f>
        <v>5</v>
      </c>
      <c r="E157" t="str">
        <f>VLOOKUP(WEEKDAY(Дни[[#This Row],[Дата]],2),Неделя[],2,0)</f>
        <v>понедельник</v>
      </c>
      <c r="F157" t="str">
        <f>IF(OR(Дни[[#This Row],[ДН]]="воскресенье",Дни[[#This Row],[ДН]]="суббота",Дни[[#This Row],[Праздники]]="П",Дни[[#This Row],[Праздники]]="В"),"В","Я")</f>
        <v>Я</v>
      </c>
      <c r="G157" s="4"/>
      <c r="H157">
        <f t="shared" si="4"/>
        <v>0</v>
      </c>
    </row>
    <row r="158" spans="1:8" x14ac:dyDescent="0.2">
      <c r="A158">
        <f>Дни[[#This Row],[Дата]]</f>
        <v>45083</v>
      </c>
      <c r="B158" s="1">
        <f t="shared" si="5"/>
        <v>45083</v>
      </c>
      <c r="C158">
        <f>MONTH(Дни[[#This Row],[Дата]])</f>
        <v>6</v>
      </c>
      <c r="D158">
        <f>DAY(Дни[[#This Row],[Дата]])</f>
        <v>6</v>
      </c>
      <c r="E158" t="str">
        <f>VLOOKUP(WEEKDAY(Дни[[#This Row],[Дата]],2),Неделя[],2,0)</f>
        <v>вторник</v>
      </c>
      <c r="F158" t="str">
        <f>IF(OR(Дни[[#This Row],[ДН]]="воскресенье",Дни[[#This Row],[ДН]]="суббота",Дни[[#This Row],[Праздники]]="П",Дни[[#This Row],[Праздники]]="В"),"В","Я")</f>
        <v>Я</v>
      </c>
      <c r="G158" s="4"/>
      <c r="H158">
        <f t="shared" si="4"/>
        <v>0</v>
      </c>
    </row>
    <row r="159" spans="1:8" x14ac:dyDescent="0.2">
      <c r="A159">
        <f>Дни[[#This Row],[Дата]]</f>
        <v>45084</v>
      </c>
      <c r="B159" s="1">
        <f t="shared" si="5"/>
        <v>45084</v>
      </c>
      <c r="C159">
        <f>MONTH(Дни[[#This Row],[Дата]])</f>
        <v>6</v>
      </c>
      <c r="D159">
        <f>DAY(Дни[[#This Row],[Дата]])</f>
        <v>7</v>
      </c>
      <c r="E159" t="str">
        <f>VLOOKUP(WEEKDAY(Дни[[#This Row],[Дата]],2),Неделя[],2,0)</f>
        <v>среда</v>
      </c>
      <c r="F159" t="str">
        <f>IF(OR(Дни[[#This Row],[ДН]]="воскресенье",Дни[[#This Row],[ДН]]="суббота",Дни[[#This Row],[Праздники]]="П",Дни[[#This Row],[Праздники]]="В"),"В","Я")</f>
        <v>Я</v>
      </c>
      <c r="G159" s="4"/>
      <c r="H159">
        <f t="shared" si="4"/>
        <v>0</v>
      </c>
    </row>
    <row r="160" spans="1:8" x14ac:dyDescent="0.2">
      <c r="A160">
        <f>Дни[[#This Row],[Дата]]</f>
        <v>45085</v>
      </c>
      <c r="B160" s="1">
        <f t="shared" si="5"/>
        <v>45085</v>
      </c>
      <c r="C160">
        <f>MONTH(Дни[[#This Row],[Дата]])</f>
        <v>6</v>
      </c>
      <c r="D160">
        <f>DAY(Дни[[#This Row],[Дата]])</f>
        <v>8</v>
      </c>
      <c r="E160" t="str">
        <f>VLOOKUP(WEEKDAY(Дни[[#This Row],[Дата]],2),Неделя[],2,0)</f>
        <v>четверг</v>
      </c>
      <c r="F160" t="str">
        <f>IF(OR(Дни[[#This Row],[ДН]]="воскресенье",Дни[[#This Row],[ДН]]="суббота",Дни[[#This Row],[Праздники]]="П",Дни[[#This Row],[Праздники]]="В"),"В","Я")</f>
        <v>Я</v>
      </c>
      <c r="G160" s="4"/>
      <c r="H160">
        <f t="shared" si="4"/>
        <v>0</v>
      </c>
    </row>
    <row r="161" spans="1:8" x14ac:dyDescent="0.2">
      <c r="A161">
        <f>Дни[[#This Row],[Дата]]</f>
        <v>45086</v>
      </c>
      <c r="B161" s="1">
        <f t="shared" si="5"/>
        <v>45086</v>
      </c>
      <c r="C161">
        <f>MONTH(Дни[[#This Row],[Дата]])</f>
        <v>6</v>
      </c>
      <c r="D161">
        <f>DAY(Дни[[#This Row],[Дата]])</f>
        <v>9</v>
      </c>
      <c r="E161" t="str">
        <f>VLOOKUP(WEEKDAY(Дни[[#This Row],[Дата]],2),Неделя[],2,0)</f>
        <v>пятница</v>
      </c>
      <c r="F161" t="str">
        <f>IF(OR(Дни[[#This Row],[ДН]]="воскресенье",Дни[[#This Row],[ДН]]="суббота",Дни[[#This Row],[Праздники]]="П",Дни[[#This Row],[Праздники]]="В"),"В","Я")</f>
        <v>Я</v>
      </c>
      <c r="G161" s="4"/>
      <c r="H161">
        <f t="shared" si="4"/>
        <v>0</v>
      </c>
    </row>
    <row r="162" spans="1:8" x14ac:dyDescent="0.2">
      <c r="A162">
        <f>Дни[[#This Row],[Дата]]</f>
        <v>45087</v>
      </c>
      <c r="B162" s="1">
        <f t="shared" si="5"/>
        <v>45087</v>
      </c>
      <c r="C162">
        <f>MONTH(Дни[[#This Row],[Дата]])</f>
        <v>6</v>
      </c>
      <c r="D162">
        <f>DAY(Дни[[#This Row],[Дата]])</f>
        <v>10</v>
      </c>
      <c r="E162" t="str">
        <f>VLOOKUP(WEEKDAY(Дни[[#This Row],[Дата]],2),Неделя[],2,0)</f>
        <v>суббота</v>
      </c>
      <c r="F162" t="str">
        <f>IF(OR(Дни[[#This Row],[ДН]]="воскресенье",Дни[[#This Row],[ДН]]="суббота",Дни[[#This Row],[Праздники]]="П",Дни[[#This Row],[Праздники]]="В"),"В","Я")</f>
        <v>В</v>
      </c>
      <c r="G162" s="4"/>
      <c r="H162">
        <f t="shared" si="4"/>
        <v>0</v>
      </c>
    </row>
    <row r="163" spans="1:8" x14ac:dyDescent="0.2">
      <c r="A163">
        <f>Дни[[#This Row],[Дата]]</f>
        <v>45088</v>
      </c>
      <c r="B163" s="1">
        <f t="shared" si="5"/>
        <v>45088</v>
      </c>
      <c r="C163">
        <f>MONTH(Дни[[#This Row],[Дата]])</f>
        <v>6</v>
      </c>
      <c r="D163">
        <f>DAY(Дни[[#This Row],[Дата]])</f>
        <v>11</v>
      </c>
      <c r="E163" t="str">
        <f>VLOOKUP(WEEKDAY(Дни[[#This Row],[Дата]],2),Неделя[],2,0)</f>
        <v>воскресенье</v>
      </c>
      <c r="F163" t="str">
        <f>IF(OR(Дни[[#This Row],[ДН]]="воскресенье",Дни[[#This Row],[ДН]]="суббота",Дни[[#This Row],[Праздники]]="П",Дни[[#This Row],[Праздники]]="В"),"В","Я")</f>
        <v>В</v>
      </c>
      <c r="G163" s="4"/>
      <c r="H163">
        <f t="shared" si="4"/>
        <v>1</v>
      </c>
    </row>
    <row r="164" spans="1:8" x14ac:dyDescent="0.2">
      <c r="A164">
        <f>Дни[[#This Row],[Дата]]</f>
        <v>45089</v>
      </c>
      <c r="B164" s="1">
        <f t="shared" si="5"/>
        <v>45089</v>
      </c>
      <c r="C164">
        <f>MONTH(Дни[[#This Row],[Дата]])</f>
        <v>6</v>
      </c>
      <c r="D164">
        <f>DAY(Дни[[#This Row],[Дата]])</f>
        <v>12</v>
      </c>
      <c r="E164" t="str">
        <f>VLOOKUP(WEEKDAY(Дни[[#This Row],[Дата]],2),Неделя[],2,0)</f>
        <v>понедельник</v>
      </c>
      <c r="F164" t="str">
        <f>IF(OR(Дни[[#This Row],[ДН]]="воскресенье",Дни[[#This Row],[ДН]]="суббота",Дни[[#This Row],[Праздники]]="П",Дни[[#This Row],[Праздники]]="В"),"В","Я")</f>
        <v>В</v>
      </c>
      <c r="G164" s="4" t="s">
        <v>34</v>
      </c>
      <c r="H164">
        <f t="shared" si="4"/>
        <v>0</v>
      </c>
    </row>
    <row r="165" spans="1:8" x14ac:dyDescent="0.2">
      <c r="A165">
        <f>Дни[[#This Row],[Дата]]</f>
        <v>45090</v>
      </c>
      <c r="B165" s="1">
        <f t="shared" si="5"/>
        <v>45090</v>
      </c>
      <c r="C165">
        <f>MONTH(Дни[[#This Row],[Дата]])</f>
        <v>6</v>
      </c>
      <c r="D165">
        <f>DAY(Дни[[#This Row],[Дата]])</f>
        <v>13</v>
      </c>
      <c r="E165" t="str">
        <f>VLOOKUP(WEEKDAY(Дни[[#This Row],[Дата]],2),Неделя[],2,0)</f>
        <v>вторник</v>
      </c>
      <c r="F165" t="str">
        <f>IF(OR(Дни[[#This Row],[ДН]]="воскресенье",Дни[[#This Row],[ДН]]="суббота",Дни[[#This Row],[Праздники]]="П",Дни[[#This Row],[Праздники]]="В"),"В","Я")</f>
        <v>Я</v>
      </c>
      <c r="G165" s="4"/>
      <c r="H165">
        <f t="shared" si="4"/>
        <v>0</v>
      </c>
    </row>
    <row r="166" spans="1:8" x14ac:dyDescent="0.2">
      <c r="A166">
        <f>Дни[[#This Row],[Дата]]</f>
        <v>45091</v>
      </c>
      <c r="B166" s="1">
        <f t="shared" si="5"/>
        <v>45091</v>
      </c>
      <c r="C166">
        <f>MONTH(Дни[[#This Row],[Дата]])</f>
        <v>6</v>
      </c>
      <c r="D166">
        <f>DAY(Дни[[#This Row],[Дата]])</f>
        <v>14</v>
      </c>
      <c r="E166" t="str">
        <f>VLOOKUP(WEEKDAY(Дни[[#This Row],[Дата]],2),Неделя[],2,0)</f>
        <v>среда</v>
      </c>
      <c r="F166" t="str">
        <f>IF(OR(Дни[[#This Row],[ДН]]="воскресенье",Дни[[#This Row],[ДН]]="суббота",Дни[[#This Row],[Праздники]]="П",Дни[[#This Row],[Праздники]]="В"),"В","Я")</f>
        <v>Я</v>
      </c>
      <c r="G166" s="4"/>
      <c r="H166">
        <f t="shared" si="4"/>
        <v>0</v>
      </c>
    </row>
    <row r="167" spans="1:8" x14ac:dyDescent="0.2">
      <c r="A167">
        <f>Дни[[#This Row],[Дата]]</f>
        <v>45092</v>
      </c>
      <c r="B167" s="1">
        <f t="shared" si="5"/>
        <v>45092</v>
      </c>
      <c r="C167">
        <f>MONTH(Дни[[#This Row],[Дата]])</f>
        <v>6</v>
      </c>
      <c r="D167">
        <f>DAY(Дни[[#This Row],[Дата]])</f>
        <v>15</v>
      </c>
      <c r="E167" t="str">
        <f>VLOOKUP(WEEKDAY(Дни[[#This Row],[Дата]],2),Неделя[],2,0)</f>
        <v>четверг</v>
      </c>
      <c r="F167" t="str">
        <f>IF(OR(Дни[[#This Row],[ДН]]="воскресенье",Дни[[#This Row],[ДН]]="суббота",Дни[[#This Row],[Праздники]]="П",Дни[[#This Row],[Праздники]]="В"),"В","Я")</f>
        <v>Я</v>
      </c>
      <c r="G167" s="4"/>
      <c r="H167">
        <f t="shared" si="4"/>
        <v>0</v>
      </c>
    </row>
    <row r="168" spans="1:8" x14ac:dyDescent="0.2">
      <c r="A168">
        <f>Дни[[#This Row],[Дата]]</f>
        <v>45093</v>
      </c>
      <c r="B168" s="1">
        <f t="shared" si="5"/>
        <v>45093</v>
      </c>
      <c r="C168">
        <f>MONTH(Дни[[#This Row],[Дата]])</f>
        <v>6</v>
      </c>
      <c r="D168">
        <f>DAY(Дни[[#This Row],[Дата]])</f>
        <v>16</v>
      </c>
      <c r="E168" t="str">
        <f>VLOOKUP(WEEKDAY(Дни[[#This Row],[Дата]],2),Неделя[],2,0)</f>
        <v>пятница</v>
      </c>
      <c r="F168" t="str">
        <f>IF(OR(Дни[[#This Row],[ДН]]="воскресенье",Дни[[#This Row],[ДН]]="суббота",Дни[[#This Row],[Праздники]]="П",Дни[[#This Row],[Праздники]]="В"),"В","Я")</f>
        <v>Я</v>
      </c>
      <c r="G168" s="4"/>
      <c r="H168">
        <f t="shared" si="4"/>
        <v>0</v>
      </c>
    </row>
    <row r="169" spans="1:8" x14ac:dyDescent="0.2">
      <c r="A169">
        <f>Дни[[#This Row],[Дата]]</f>
        <v>45094</v>
      </c>
      <c r="B169" s="1">
        <f t="shared" si="5"/>
        <v>45094</v>
      </c>
      <c r="C169">
        <f>MONTH(Дни[[#This Row],[Дата]])</f>
        <v>6</v>
      </c>
      <c r="D169">
        <f>DAY(Дни[[#This Row],[Дата]])</f>
        <v>17</v>
      </c>
      <c r="E169" t="str">
        <f>VLOOKUP(WEEKDAY(Дни[[#This Row],[Дата]],2),Неделя[],2,0)</f>
        <v>суббота</v>
      </c>
      <c r="F169" t="str">
        <f>IF(OR(Дни[[#This Row],[ДН]]="воскресенье",Дни[[#This Row],[ДН]]="суббота",Дни[[#This Row],[Праздники]]="П",Дни[[#This Row],[Праздники]]="В"),"В","Я")</f>
        <v>В</v>
      </c>
      <c r="G169" s="4"/>
      <c r="H169">
        <f t="shared" si="4"/>
        <v>0</v>
      </c>
    </row>
    <row r="170" spans="1:8" x14ac:dyDescent="0.2">
      <c r="A170">
        <f>Дни[[#This Row],[Дата]]</f>
        <v>45095</v>
      </c>
      <c r="B170" s="1">
        <f t="shared" si="5"/>
        <v>45095</v>
      </c>
      <c r="C170">
        <f>MONTH(Дни[[#This Row],[Дата]])</f>
        <v>6</v>
      </c>
      <c r="D170">
        <f>DAY(Дни[[#This Row],[Дата]])</f>
        <v>18</v>
      </c>
      <c r="E170" t="str">
        <f>VLOOKUP(WEEKDAY(Дни[[#This Row],[Дата]],2),Неделя[],2,0)</f>
        <v>воскресенье</v>
      </c>
      <c r="F170" t="str">
        <f>IF(OR(Дни[[#This Row],[ДН]]="воскресенье",Дни[[#This Row],[ДН]]="суббота",Дни[[#This Row],[Праздники]]="П",Дни[[#This Row],[Праздники]]="В"),"В","Я")</f>
        <v>В</v>
      </c>
      <c r="G170" s="4"/>
      <c r="H170">
        <f t="shared" si="4"/>
        <v>0</v>
      </c>
    </row>
    <row r="171" spans="1:8" x14ac:dyDescent="0.2">
      <c r="A171">
        <f>Дни[[#This Row],[Дата]]</f>
        <v>45096</v>
      </c>
      <c r="B171" s="1">
        <f t="shared" si="5"/>
        <v>45096</v>
      </c>
      <c r="C171">
        <f>MONTH(Дни[[#This Row],[Дата]])</f>
        <v>6</v>
      </c>
      <c r="D171">
        <f>DAY(Дни[[#This Row],[Дата]])</f>
        <v>19</v>
      </c>
      <c r="E171" t="str">
        <f>VLOOKUP(WEEKDAY(Дни[[#This Row],[Дата]],2),Неделя[],2,0)</f>
        <v>понедельник</v>
      </c>
      <c r="F171" t="str">
        <f>IF(OR(Дни[[#This Row],[ДН]]="воскресенье",Дни[[#This Row],[ДН]]="суббота",Дни[[#This Row],[Праздники]]="П",Дни[[#This Row],[Праздники]]="В"),"В","Я")</f>
        <v>Я</v>
      </c>
      <c r="G171" s="4"/>
      <c r="H171">
        <f t="shared" si="4"/>
        <v>0</v>
      </c>
    </row>
    <row r="172" spans="1:8" x14ac:dyDescent="0.2">
      <c r="A172">
        <f>Дни[[#This Row],[Дата]]</f>
        <v>45097</v>
      </c>
      <c r="B172" s="1">
        <f t="shared" si="5"/>
        <v>45097</v>
      </c>
      <c r="C172">
        <f>MONTH(Дни[[#This Row],[Дата]])</f>
        <v>6</v>
      </c>
      <c r="D172">
        <f>DAY(Дни[[#This Row],[Дата]])</f>
        <v>20</v>
      </c>
      <c r="E172" t="str">
        <f>VLOOKUP(WEEKDAY(Дни[[#This Row],[Дата]],2),Неделя[],2,0)</f>
        <v>вторник</v>
      </c>
      <c r="F172" t="str">
        <f>IF(OR(Дни[[#This Row],[ДН]]="воскресенье",Дни[[#This Row],[ДН]]="суббота",Дни[[#This Row],[Праздники]]="П",Дни[[#This Row],[Праздники]]="В"),"В","Я")</f>
        <v>Я</v>
      </c>
      <c r="G172" s="4"/>
      <c r="H172">
        <f t="shared" si="4"/>
        <v>0</v>
      </c>
    </row>
    <row r="173" spans="1:8" x14ac:dyDescent="0.2">
      <c r="A173">
        <f>Дни[[#This Row],[Дата]]</f>
        <v>45098</v>
      </c>
      <c r="B173" s="1">
        <f t="shared" si="5"/>
        <v>45098</v>
      </c>
      <c r="C173">
        <f>MONTH(Дни[[#This Row],[Дата]])</f>
        <v>6</v>
      </c>
      <c r="D173">
        <f>DAY(Дни[[#This Row],[Дата]])</f>
        <v>21</v>
      </c>
      <c r="E173" t="str">
        <f>VLOOKUP(WEEKDAY(Дни[[#This Row],[Дата]],2),Неделя[],2,0)</f>
        <v>среда</v>
      </c>
      <c r="F173" t="str">
        <f>IF(OR(Дни[[#This Row],[ДН]]="воскресенье",Дни[[#This Row],[ДН]]="суббота",Дни[[#This Row],[Праздники]]="П",Дни[[#This Row],[Праздники]]="В"),"В","Я")</f>
        <v>Я</v>
      </c>
      <c r="G173" s="4"/>
      <c r="H173">
        <f t="shared" si="4"/>
        <v>0</v>
      </c>
    </row>
    <row r="174" spans="1:8" x14ac:dyDescent="0.2">
      <c r="A174">
        <f>Дни[[#This Row],[Дата]]</f>
        <v>45099</v>
      </c>
      <c r="B174" s="1">
        <f t="shared" si="5"/>
        <v>45099</v>
      </c>
      <c r="C174">
        <f>MONTH(Дни[[#This Row],[Дата]])</f>
        <v>6</v>
      </c>
      <c r="D174">
        <f>DAY(Дни[[#This Row],[Дата]])</f>
        <v>22</v>
      </c>
      <c r="E174" t="str">
        <f>VLOOKUP(WEEKDAY(Дни[[#This Row],[Дата]],2),Неделя[],2,0)</f>
        <v>четверг</v>
      </c>
      <c r="F174" t="str">
        <f>IF(OR(Дни[[#This Row],[ДН]]="воскресенье",Дни[[#This Row],[ДН]]="суббота",Дни[[#This Row],[Праздники]]="П",Дни[[#This Row],[Праздники]]="В"),"В","Я")</f>
        <v>Я</v>
      </c>
      <c r="G174" s="4"/>
      <c r="H174">
        <f t="shared" si="4"/>
        <v>0</v>
      </c>
    </row>
    <row r="175" spans="1:8" x14ac:dyDescent="0.2">
      <c r="A175">
        <f>Дни[[#This Row],[Дата]]</f>
        <v>45100</v>
      </c>
      <c r="B175" s="1">
        <f t="shared" si="5"/>
        <v>45100</v>
      </c>
      <c r="C175">
        <f>MONTH(Дни[[#This Row],[Дата]])</f>
        <v>6</v>
      </c>
      <c r="D175">
        <f>DAY(Дни[[#This Row],[Дата]])</f>
        <v>23</v>
      </c>
      <c r="E175" t="str">
        <f>VLOOKUP(WEEKDAY(Дни[[#This Row],[Дата]],2),Неделя[],2,0)</f>
        <v>пятница</v>
      </c>
      <c r="F175" t="str">
        <f>IF(OR(Дни[[#This Row],[ДН]]="воскресенье",Дни[[#This Row],[ДН]]="суббота",Дни[[#This Row],[Праздники]]="П",Дни[[#This Row],[Праздники]]="В"),"В","Я")</f>
        <v>Я</v>
      </c>
      <c r="G175" s="4"/>
      <c r="H175">
        <f t="shared" si="4"/>
        <v>0</v>
      </c>
    </row>
    <row r="176" spans="1:8" x14ac:dyDescent="0.2">
      <c r="A176">
        <f>Дни[[#This Row],[Дата]]</f>
        <v>45101</v>
      </c>
      <c r="B176" s="1">
        <f t="shared" si="5"/>
        <v>45101</v>
      </c>
      <c r="C176">
        <f>MONTH(Дни[[#This Row],[Дата]])</f>
        <v>6</v>
      </c>
      <c r="D176">
        <f>DAY(Дни[[#This Row],[Дата]])</f>
        <v>24</v>
      </c>
      <c r="E176" t="str">
        <f>VLOOKUP(WEEKDAY(Дни[[#This Row],[Дата]],2),Неделя[],2,0)</f>
        <v>суббота</v>
      </c>
      <c r="F176" t="str">
        <f>IF(OR(Дни[[#This Row],[ДН]]="воскресенье",Дни[[#This Row],[ДН]]="суббота",Дни[[#This Row],[Праздники]]="П",Дни[[#This Row],[Праздники]]="В"),"В","Я")</f>
        <v>В</v>
      </c>
      <c r="G176" s="4"/>
      <c r="H176">
        <f t="shared" si="4"/>
        <v>0</v>
      </c>
    </row>
    <row r="177" spans="1:8" x14ac:dyDescent="0.2">
      <c r="A177">
        <f>Дни[[#This Row],[Дата]]</f>
        <v>45102</v>
      </c>
      <c r="B177" s="1">
        <f t="shared" si="5"/>
        <v>45102</v>
      </c>
      <c r="C177">
        <f>MONTH(Дни[[#This Row],[Дата]])</f>
        <v>6</v>
      </c>
      <c r="D177">
        <f>DAY(Дни[[#This Row],[Дата]])</f>
        <v>25</v>
      </c>
      <c r="E177" t="str">
        <f>VLOOKUP(WEEKDAY(Дни[[#This Row],[Дата]],2),Неделя[],2,0)</f>
        <v>воскресенье</v>
      </c>
      <c r="F177" t="str">
        <f>IF(OR(Дни[[#This Row],[ДН]]="воскресенье",Дни[[#This Row],[ДН]]="суббота",Дни[[#This Row],[Праздники]]="П",Дни[[#This Row],[Праздники]]="В"),"В","Я")</f>
        <v>В</v>
      </c>
      <c r="G177" s="4"/>
      <c r="H177">
        <f t="shared" si="4"/>
        <v>0</v>
      </c>
    </row>
    <row r="178" spans="1:8" x14ac:dyDescent="0.2">
      <c r="A178">
        <f>Дни[[#This Row],[Дата]]</f>
        <v>45103</v>
      </c>
      <c r="B178" s="1">
        <f t="shared" si="5"/>
        <v>45103</v>
      </c>
      <c r="C178">
        <f>MONTH(Дни[[#This Row],[Дата]])</f>
        <v>6</v>
      </c>
      <c r="D178">
        <f>DAY(Дни[[#This Row],[Дата]])</f>
        <v>26</v>
      </c>
      <c r="E178" t="str">
        <f>VLOOKUP(WEEKDAY(Дни[[#This Row],[Дата]],2),Неделя[],2,0)</f>
        <v>понедельник</v>
      </c>
      <c r="F178" t="str">
        <f>IF(OR(Дни[[#This Row],[ДН]]="воскресенье",Дни[[#This Row],[ДН]]="суббота",Дни[[#This Row],[Праздники]]="П",Дни[[#This Row],[Праздники]]="В"),"В","Я")</f>
        <v>Я</v>
      </c>
      <c r="G178" s="4"/>
      <c r="H178">
        <f t="shared" si="4"/>
        <v>0</v>
      </c>
    </row>
    <row r="179" spans="1:8" x14ac:dyDescent="0.2">
      <c r="A179">
        <f>Дни[[#This Row],[Дата]]</f>
        <v>45104</v>
      </c>
      <c r="B179" s="1">
        <f t="shared" si="5"/>
        <v>45104</v>
      </c>
      <c r="C179">
        <f>MONTH(Дни[[#This Row],[Дата]])</f>
        <v>6</v>
      </c>
      <c r="D179">
        <f>DAY(Дни[[#This Row],[Дата]])</f>
        <v>27</v>
      </c>
      <c r="E179" t="str">
        <f>VLOOKUP(WEEKDAY(Дни[[#This Row],[Дата]],2),Неделя[],2,0)</f>
        <v>вторник</v>
      </c>
      <c r="F179" t="str">
        <f>IF(OR(Дни[[#This Row],[ДН]]="воскресенье",Дни[[#This Row],[ДН]]="суббота",Дни[[#This Row],[Праздники]]="П",Дни[[#This Row],[Праздники]]="В"),"В","Я")</f>
        <v>Я</v>
      </c>
      <c r="G179" s="4"/>
      <c r="H179">
        <f t="shared" si="4"/>
        <v>0</v>
      </c>
    </row>
    <row r="180" spans="1:8" x14ac:dyDescent="0.2">
      <c r="A180">
        <f>Дни[[#This Row],[Дата]]</f>
        <v>45105</v>
      </c>
      <c r="B180" s="1">
        <f t="shared" si="5"/>
        <v>45105</v>
      </c>
      <c r="C180">
        <f>MONTH(Дни[[#This Row],[Дата]])</f>
        <v>6</v>
      </c>
      <c r="D180">
        <f>DAY(Дни[[#This Row],[Дата]])</f>
        <v>28</v>
      </c>
      <c r="E180" t="str">
        <f>VLOOKUP(WEEKDAY(Дни[[#This Row],[Дата]],2),Неделя[],2,0)</f>
        <v>среда</v>
      </c>
      <c r="F180" t="str">
        <f>IF(OR(Дни[[#This Row],[ДН]]="воскресенье",Дни[[#This Row],[ДН]]="суббота",Дни[[#This Row],[Праздники]]="П",Дни[[#This Row],[Праздники]]="В"),"В","Я")</f>
        <v>Я</v>
      </c>
      <c r="G180" s="4"/>
      <c r="H180">
        <f t="shared" si="4"/>
        <v>0</v>
      </c>
    </row>
    <row r="181" spans="1:8" x14ac:dyDescent="0.2">
      <c r="A181">
        <f>Дни[[#This Row],[Дата]]</f>
        <v>45106</v>
      </c>
      <c r="B181" s="1">
        <f t="shared" si="5"/>
        <v>45106</v>
      </c>
      <c r="C181">
        <f>MONTH(Дни[[#This Row],[Дата]])</f>
        <v>6</v>
      </c>
      <c r="D181">
        <f>DAY(Дни[[#This Row],[Дата]])</f>
        <v>29</v>
      </c>
      <c r="E181" t="str">
        <f>VLOOKUP(WEEKDAY(Дни[[#This Row],[Дата]],2),Неделя[],2,0)</f>
        <v>четверг</v>
      </c>
      <c r="F181" t="str">
        <f>IF(OR(Дни[[#This Row],[ДН]]="воскресенье",Дни[[#This Row],[ДН]]="суббота",Дни[[#This Row],[Праздники]]="П",Дни[[#This Row],[Праздники]]="В"),"В","Я")</f>
        <v>Я</v>
      </c>
      <c r="G181" s="4"/>
      <c r="H181">
        <f t="shared" si="4"/>
        <v>0</v>
      </c>
    </row>
    <row r="182" spans="1:8" x14ac:dyDescent="0.2">
      <c r="A182">
        <f>Дни[[#This Row],[Дата]]</f>
        <v>45107</v>
      </c>
      <c r="B182" s="1">
        <f t="shared" si="5"/>
        <v>45107</v>
      </c>
      <c r="C182">
        <f>MONTH(Дни[[#This Row],[Дата]])</f>
        <v>6</v>
      </c>
      <c r="D182">
        <f>DAY(Дни[[#This Row],[Дата]])</f>
        <v>30</v>
      </c>
      <c r="E182" t="str">
        <f>VLOOKUP(WEEKDAY(Дни[[#This Row],[Дата]],2),Неделя[],2,0)</f>
        <v>пятница</v>
      </c>
      <c r="F182" t="str">
        <f>IF(OR(Дни[[#This Row],[ДН]]="воскресенье",Дни[[#This Row],[ДН]]="суббота",Дни[[#This Row],[Праздники]]="П",Дни[[#This Row],[Праздники]]="В"),"В","Я")</f>
        <v>Я</v>
      </c>
      <c r="G182" s="4"/>
      <c r="H182">
        <f t="shared" si="4"/>
        <v>0</v>
      </c>
    </row>
    <row r="183" spans="1:8" x14ac:dyDescent="0.2">
      <c r="A183">
        <f>Дни[[#This Row],[Дата]]</f>
        <v>45108</v>
      </c>
      <c r="B183" s="1">
        <f t="shared" si="5"/>
        <v>45108</v>
      </c>
      <c r="C183">
        <f>MONTH(Дни[[#This Row],[Дата]])</f>
        <v>7</v>
      </c>
      <c r="D183">
        <f>DAY(Дни[[#This Row],[Дата]])</f>
        <v>1</v>
      </c>
      <c r="E183" t="str">
        <f>VLOOKUP(WEEKDAY(Дни[[#This Row],[Дата]],2),Неделя[],2,0)</f>
        <v>суббота</v>
      </c>
      <c r="F183" t="str">
        <f>IF(OR(Дни[[#This Row],[ДН]]="воскресенье",Дни[[#This Row],[ДН]]="суббота",Дни[[#This Row],[Праздники]]="П",Дни[[#This Row],[Праздники]]="В"),"В","Я")</f>
        <v>В</v>
      </c>
      <c r="G183" s="4"/>
      <c r="H183">
        <f t="shared" si="4"/>
        <v>0</v>
      </c>
    </row>
    <row r="184" spans="1:8" x14ac:dyDescent="0.2">
      <c r="A184">
        <f>Дни[[#This Row],[Дата]]</f>
        <v>45109</v>
      </c>
      <c r="B184" s="1">
        <f t="shared" si="5"/>
        <v>45109</v>
      </c>
      <c r="C184">
        <f>MONTH(Дни[[#This Row],[Дата]])</f>
        <v>7</v>
      </c>
      <c r="D184">
        <f>DAY(Дни[[#This Row],[Дата]])</f>
        <v>2</v>
      </c>
      <c r="E184" t="str">
        <f>VLOOKUP(WEEKDAY(Дни[[#This Row],[Дата]],2),Неделя[],2,0)</f>
        <v>воскресенье</v>
      </c>
      <c r="F184" t="str">
        <f>IF(OR(Дни[[#This Row],[ДН]]="воскресенье",Дни[[#This Row],[ДН]]="суббота",Дни[[#This Row],[Праздники]]="П",Дни[[#This Row],[Праздники]]="В"),"В","Я")</f>
        <v>В</v>
      </c>
      <c r="G184" s="4"/>
      <c r="H184">
        <f t="shared" si="4"/>
        <v>0</v>
      </c>
    </row>
    <row r="185" spans="1:8" x14ac:dyDescent="0.2">
      <c r="A185">
        <f>Дни[[#This Row],[Дата]]</f>
        <v>45110</v>
      </c>
      <c r="B185" s="1">
        <f t="shared" si="5"/>
        <v>45110</v>
      </c>
      <c r="C185">
        <f>MONTH(Дни[[#This Row],[Дата]])</f>
        <v>7</v>
      </c>
      <c r="D185">
        <f>DAY(Дни[[#This Row],[Дата]])</f>
        <v>3</v>
      </c>
      <c r="E185" t="str">
        <f>VLOOKUP(WEEKDAY(Дни[[#This Row],[Дата]],2),Неделя[],2,0)</f>
        <v>понедельник</v>
      </c>
      <c r="F185" t="str">
        <f>IF(OR(Дни[[#This Row],[ДН]]="воскресенье",Дни[[#This Row],[ДН]]="суббота",Дни[[#This Row],[Праздники]]="П",Дни[[#This Row],[Праздники]]="В"),"В","Я")</f>
        <v>Я</v>
      </c>
      <c r="G185" s="4"/>
      <c r="H185">
        <f t="shared" si="4"/>
        <v>0</v>
      </c>
    </row>
    <row r="186" spans="1:8" x14ac:dyDescent="0.2">
      <c r="A186">
        <f>Дни[[#This Row],[Дата]]</f>
        <v>45111</v>
      </c>
      <c r="B186" s="1">
        <f t="shared" si="5"/>
        <v>45111</v>
      </c>
      <c r="C186">
        <f>MONTH(Дни[[#This Row],[Дата]])</f>
        <v>7</v>
      </c>
      <c r="D186">
        <f>DAY(Дни[[#This Row],[Дата]])</f>
        <v>4</v>
      </c>
      <c r="E186" t="str">
        <f>VLOOKUP(WEEKDAY(Дни[[#This Row],[Дата]],2),Неделя[],2,0)</f>
        <v>вторник</v>
      </c>
      <c r="F186" t="str">
        <f>IF(OR(Дни[[#This Row],[ДН]]="воскресенье",Дни[[#This Row],[ДН]]="суббота",Дни[[#This Row],[Праздники]]="П",Дни[[#This Row],[Праздники]]="В"),"В","Я")</f>
        <v>Я</v>
      </c>
      <c r="G186" s="4"/>
      <c r="H186">
        <f t="shared" si="4"/>
        <v>0</v>
      </c>
    </row>
    <row r="187" spans="1:8" x14ac:dyDescent="0.2">
      <c r="A187">
        <f>Дни[[#This Row],[Дата]]</f>
        <v>45112</v>
      </c>
      <c r="B187" s="1">
        <f t="shared" si="5"/>
        <v>45112</v>
      </c>
      <c r="C187">
        <f>MONTH(Дни[[#This Row],[Дата]])</f>
        <v>7</v>
      </c>
      <c r="D187">
        <f>DAY(Дни[[#This Row],[Дата]])</f>
        <v>5</v>
      </c>
      <c r="E187" t="str">
        <f>VLOOKUP(WEEKDAY(Дни[[#This Row],[Дата]],2),Неделя[],2,0)</f>
        <v>среда</v>
      </c>
      <c r="F187" t="str">
        <f>IF(OR(Дни[[#This Row],[ДН]]="воскресенье",Дни[[#This Row],[ДН]]="суббота",Дни[[#This Row],[Праздники]]="П",Дни[[#This Row],[Праздники]]="В"),"В","Я")</f>
        <v>Я</v>
      </c>
      <c r="G187" s="4"/>
      <c r="H187">
        <f t="shared" si="4"/>
        <v>0</v>
      </c>
    </row>
    <row r="188" spans="1:8" x14ac:dyDescent="0.2">
      <c r="A188">
        <f>Дни[[#This Row],[Дата]]</f>
        <v>45113</v>
      </c>
      <c r="B188" s="1">
        <f t="shared" si="5"/>
        <v>45113</v>
      </c>
      <c r="C188">
        <f>MONTH(Дни[[#This Row],[Дата]])</f>
        <v>7</v>
      </c>
      <c r="D188">
        <f>DAY(Дни[[#This Row],[Дата]])</f>
        <v>6</v>
      </c>
      <c r="E188" t="str">
        <f>VLOOKUP(WEEKDAY(Дни[[#This Row],[Дата]],2),Неделя[],2,0)</f>
        <v>четверг</v>
      </c>
      <c r="F188" t="str">
        <f>IF(OR(Дни[[#This Row],[ДН]]="воскресенье",Дни[[#This Row],[ДН]]="суббота",Дни[[#This Row],[Праздники]]="П",Дни[[#This Row],[Праздники]]="В"),"В","Я")</f>
        <v>Я</v>
      </c>
      <c r="G188" s="4"/>
      <c r="H188">
        <f t="shared" si="4"/>
        <v>0</v>
      </c>
    </row>
    <row r="189" spans="1:8" x14ac:dyDescent="0.2">
      <c r="A189">
        <f>Дни[[#This Row],[Дата]]</f>
        <v>45114</v>
      </c>
      <c r="B189" s="1">
        <f t="shared" si="5"/>
        <v>45114</v>
      </c>
      <c r="C189">
        <f>MONTH(Дни[[#This Row],[Дата]])</f>
        <v>7</v>
      </c>
      <c r="D189">
        <f>DAY(Дни[[#This Row],[Дата]])</f>
        <v>7</v>
      </c>
      <c r="E189" t="str">
        <f>VLOOKUP(WEEKDAY(Дни[[#This Row],[Дата]],2),Неделя[],2,0)</f>
        <v>пятница</v>
      </c>
      <c r="F189" t="str">
        <f>IF(OR(Дни[[#This Row],[ДН]]="воскресенье",Дни[[#This Row],[ДН]]="суббота",Дни[[#This Row],[Праздники]]="П",Дни[[#This Row],[Праздники]]="В"),"В","Я")</f>
        <v>Я</v>
      </c>
      <c r="G189" s="4"/>
      <c r="H189">
        <f t="shared" si="4"/>
        <v>0</v>
      </c>
    </row>
    <row r="190" spans="1:8" x14ac:dyDescent="0.2">
      <c r="A190">
        <f>Дни[[#This Row],[Дата]]</f>
        <v>45115</v>
      </c>
      <c r="B190" s="1">
        <f t="shared" si="5"/>
        <v>45115</v>
      </c>
      <c r="C190">
        <f>MONTH(Дни[[#This Row],[Дата]])</f>
        <v>7</v>
      </c>
      <c r="D190">
        <f>DAY(Дни[[#This Row],[Дата]])</f>
        <v>8</v>
      </c>
      <c r="E190" t="str">
        <f>VLOOKUP(WEEKDAY(Дни[[#This Row],[Дата]],2),Неделя[],2,0)</f>
        <v>суббота</v>
      </c>
      <c r="F190" t="str">
        <f>IF(OR(Дни[[#This Row],[ДН]]="воскресенье",Дни[[#This Row],[ДН]]="суббота",Дни[[#This Row],[Праздники]]="П",Дни[[#This Row],[Праздники]]="В"),"В","Я")</f>
        <v>В</v>
      </c>
      <c r="G190" s="4"/>
      <c r="H190">
        <f t="shared" si="4"/>
        <v>0</v>
      </c>
    </row>
    <row r="191" spans="1:8" x14ac:dyDescent="0.2">
      <c r="A191">
        <f>Дни[[#This Row],[Дата]]</f>
        <v>45116</v>
      </c>
      <c r="B191" s="1">
        <f t="shared" si="5"/>
        <v>45116</v>
      </c>
      <c r="C191">
        <f>MONTH(Дни[[#This Row],[Дата]])</f>
        <v>7</v>
      </c>
      <c r="D191">
        <f>DAY(Дни[[#This Row],[Дата]])</f>
        <v>9</v>
      </c>
      <c r="E191" t="str">
        <f>VLOOKUP(WEEKDAY(Дни[[#This Row],[Дата]],2),Неделя[],2,0)</f>
        <v>воскресенье</v>
      </c>
      <c r="F191" t="str">
        <f>IF(OR(Дни[[#This Row],[ДН]]="воскресенье",Дни[[#This Row],[ДН]]="суббота",Дни[[#This Row],[Праздники]]="П",Дни[[#This Row],[Праздники]]="В"),"В","Я")</f>
        <v>В</v>
      </c>
      <c r="G191" s="4"/>
      <c r="H191">
        <f t="shared" si="4"/>
        <v>0</v>
      </c>
    </row>
    <row r="192" spans="1:8" x14ac:dyDescent="0.2">
      <c r="A192">
        <f>Дни[[#This Row],[Дата]]</f>
        <v>45117</v>
      </c>
      <c r="B192" s="1">
        <f t="shared" si="5"/>
        <v>45117</v>
      </c>
      <c r="C192">
        <f>MONTH(Дни[[#This Row],[Дата]])</f>
        <v>7</v>
      </c>
      <c r="D192">
        <f>DAY(Дни[[#This Row],[Дата]])</f>
        <v>10</v>
      </c>
      <c r="E192" t="str">
        <f>VLOOKUP(WEEKDAY(Дни[[#This Row],[Дата]],2),Неделя[],2,0)</f>
        <v>понедельник</v>
      </c>
      <c r="F192" t="str">
        <f>IF(OR(Дни[[#This Row],[ДН]]="воскресенье",Дни[[#This Row],[ДН]]="суббота",Дни[[#This Row],[Праздники]]="П",Дни[[#This Row],[Праздники]]="В"),"В","Я")</f>
        <v>Я</v>
      </c>
      <c r="G192" s="4"/>
      <c r="H192">
        <f t="shared" si="4"/>
        <v>0</v>
      </c>
    </row>
    <row r="193" spans="1:8" x14ac:dyDescent="0.2">
      <c r="A193">
        <f>Дни[[#This Row],[Дата]]</f>
        <v>45118</v>
      </c>
      <c r="B193" s="1">
        <f t="shared" si="5"/>
        <v>45118</v>
      </c>
      <c r="C193">
        <f>MONTH(Дни[[#This Row],[Дата]])</f>
        <v>7</v>
      </c>
      <c r="D193">
        <f>DAY(Дни[[#This Row],[Дата]])</f>
        <v>11</v>
      </c>
      <c r="E193" t="str">
        <f>VLOOKUP(WEEKDAY(Дни[[#This Row],[Дата]],2),Неделя[],2,0)</f>
        <v>вторник</v>
      </c>
      <c r="F193" t="str">
        <f>IF(OR(Дни[[#This Row],[ДН]]="воскресенье",Дни[[#This Row],[ДН]]="суббота",Дни[[#This Row],[Праздники]]="П",Дни[[#This Row],[Праздники]]="В"),"В","Я")</f>
        <v>Я</v>
      </c>
      <c r="G193" s="4"/>
      <c r="H193">
        <f t="shared" si="4"/>
        <v>0</v>
      </c>
    </row>
    <row r="194" spans="1:8" x14ac:dyDescent="0.2">
      <c r="A194">
        <f>Дни[[#This Row],[Дата]]</f>
        <v>45119</v>
      </c>
      <c r="B194" s="1">
        <f t="shared" si="5"/>
        <v>45119</v>
      </c>
      <c r="C194">
        <f>MONTH(Дни[[#This Row],[Дата]])</f>
        <v>7</v>
      </c>
      <c r="D194">
        <f>DAY(Дни[[#This Row],[Дата]])</f>
        <v>12</v>
      </c>
      <c r="E194" t="str">
        <f>VLOOKUP(WEEKDAY(Дни[[#This Row],[Дата]],2),Неделя[],2,0)</f>
        <v>среда</v>
      </c>
      <c r="F194" t="str">
        <f>IF(OR(Дни[[#This Row],[ДН]]="воскресенье",Дни[[#This Row],[ДН]]="суббота",Дни[[#This Row],[Праздники]]="П",Дни[[#This Row],[Праздники]]="В"),"В","Я")</f>
        <v>Я</v>
      </c>
      <c r="G194" s="4"/>
      <c r="H194">
        <f t="shared" si="4"/>
        <v>0</v>
      </c>
    </row>
    <row r="195" spans="1:8" x14ac:dyDescent="0.2">
      <c r="A195">
        <f>Дни[[#This Row],[Дата]]</f>
        <v>45120</v>
      </c>
      <c r="B195" s="1">
        <f t="shared" si="5"/>
        <v>45120</v>
      </c>
      <c r="C195">
        <f>MONTH(Дни[[#This Row],[Дата]])</f>
        <v>7</v>
      </c>
      <c r="D195">
        <f>DAY(Дни[[#This Row],[Дата]])</f>
        <v>13</v>
      </c>
      <c r="E195" t="str">
        <f>VLOOKUP(WEEKDAY(Дни[[#This Row],[Дата]],2),Неделя[],2,0)</f>
        <v>четверг</v>
      </c>
      <c r="F195" t="str">
        <f>IF(OR(Дни[[#This Row],[ДН]]="воскресенье",Дни[[#This Row],[ДН]]="суббота",Дни[[#This Row],[Праздники]]="П",Дни[[#This Row],[Праздники]]="В"),"В","Я")</f>
        <v>Я</v>
      </c>
      <c r="G195" s="4"/>
      <c r="H195">
        <f t="shared" ref="H195:H258" si="6">IF(G196="П",1,0)</f>
        <v>0</v>
      </c>
    </row>
    <row r="196" spans="1:8" x14ac:dyDescent="0.2">
      <c r="A196">
        <f>Дни[[#This Row],[Дата]]</f>
        <v>45121</v>
      </c>
      <c r="B196" s="1">
        <f t="shared" ref="B196:B259" si="7">B195+1</f>
        <v>45121</v>
      </c>
      <c r="C196">
        <f>MONTH(Дни[[#This Row],[Дата]])</f>
        <v>7</v>
      </c>
      <c r="D196">
        <f>DAY(Дни[[#This Row],[Дата]])</f>
        <v>14</v>
      </c>
      <c r="E196" t="str">
        <f>VLOOKUP(WEEKDAY(Дни[[#This Row],[Дата]],2),Неделя[],2,0)</f>
        <v>пятница</v>
      </c>
      <c r="F196" t="str">
        <f>IF(OR(Дни[[#This Row],[ДН]]="воскресенье",Дни[[#This Row],[ДН]]="суббота",Дни[[#This Row],[Праздники]]="П",Дни[[#This Row],[Праздники]]="В"),"В","Я")</f>
        <v>Я</v>
      </c>
      <c r="G196" s="4"/>
      <c r="H196">
        <f t="shared" si="6"/>
        <v>0</v>
      </c>
    </row>
    <row r="197" spans="1:8" x14ac:dyDescent="0.2">
      <c r="A197">
        <f>Дни[[#This Row],[Дата]]</f>
        <v>45122</v>
      </c>
      <c r="B197" s="1">
        <f t="shared" si="7"/>
        <v>45122</v>
      </c>
      <c r="C197">
        <f>MONTH(Дни[[#This Row],[Дата]])</f>
        <v>7</v>
      </c>
      <c r="D197">
        <f>DAY(Дни[[#This Row],[Дата]])</f>
        <v>15</v>
      </c>
      <c r="E197" t="str">
        <f>VLOOKUP(WEEKDAY(Дни[[#This Row],[Дата]],2),Неделя[],2,0)</f>
        <v>суббота</v>
      </c>
      <c r="F197" t="str">
        <f>IF(OR(Дни[[#This Row],[ДН]]="воскресенье",Дни[[#This Row],[ДН]]="суббота",Дни[[#This Row],[Праздники]]="П",Дни[[#This Row],[Праздники]]="В"),"В","Я")</f>
        <v>В</v>
      </c>
      <c r="G197" s="4"/>
      <c r="H197">
        <f t="shared" si="6"/>
        <v>0</v>
      </c>
    </row>
    <row r="198" spans="1:8" x14ac:dyDescent="0.2">
      <c r="A198">
        <f>Дни[[#This Row],[Дата]]</f>
        <v>45123</v>
      </c>
      <c r="B198" s="1">
        <f t="shared" si="7"/>
        <v>45123</v>
      </c>
      <c r="C198">
        <f>MONTH(Дни[[#This Row],[Дата]])</f>
        <v>7</v>
      </c>
      <c r="D198">
        <f>DAY(Дни[[#This Row],[Дата]])</f>
        <v>16</v>
      </c>
      <c r="E198" t="str">
        <f>VLOOKUP(WEEKDAY(Дни[[#This Row],[Дата]],2),Неделя[],2,0)</f>
        <v>воскресенье</v>
      </c>
      <c r="F198" t="str">
        <f>IF(OR(Дни[[#This Row],[ДН]]="воскресенье",Дни[[#This Row],[ДН]]="суббота",Дни[[#This Row],[Праздники]]="П",Дни[[#This Row],[Праздники]]="В"),"В","Я")</f>
        <v>В</v>
      </c>
      <c r="G198" s="4"/>
      <c r="H198">
        <f t="shared" si="6"/>
        <v>0</v>
      </c>
    </row>
    <row r="199" spans="1:8" x14ac:dyDescent="0.2">
      <c r="A199">
        <f>Дни[[#This Row],[Дата]]</f>
        <v>45124</v>
      </c>
      <c r="B199" s="1">
        <f t="shared" si="7"/>
        <v>45124</v>
      </c>
      <c r="C199">
        <f>MONTH(Дни[[#This Row],[Дата]])</f>
        <v>7</v>
      </c>
      <c r="D199">
        <f>DAY(Дни[[#This Row],[Дата]])</f>
        <v>17</v>
      </c>
      <c r="E199" t="str">
        <f>VLOOKUP(WEEKDAY(Дни[[#This Row],[Дата]],2),Неделя[],2,0)</f>
        <v>понедельник</v>
      </c>
      <c r="F199" t="str">
        <f>IF(OR(Дни[[#This Row],[ДН]]="воскресенье",Дни[[#This Row],[ДН]]="суббота",Дни[[#This Row],[Праздники]]="П",Дни[[#This Row],[Праздники]]="В"),"В","Я")</f>
        <v>Я</v>
      </c>
      <c r="G199" s="4"/>
      <c r="H199">
        <f t="shared" si="6"/>
        <v>0</v>
      </c>
    </row>
    <row r="200" spans="1:8" x14ac:dyDescent="0.2">
      <c r="A200">
        <f>Дни[[#This Row],[Дата]]</f>
        <v>45125</v>
      </c>
      <c r="B200" s="1">
        <f t="shared" si="7"/>
        <v>45125</v>
      </c>
      <c r="C200">
        <f>MONTH(Дни[[#This Row],[Дата]])</f>
        <v>7</v>
      </c>
      <c r="D200">
        <f>DAY(Дни[[#This Row],[Дата]])</f>
        <v>18</v>
      </c>
      <c r="E200" t="str">
        <f>VLOOKUP(WEEKDAY(Дни[[#This Row],[Дата]],2),Неделя[],2,0)</f>
        <v>вторник</v>
      </c>
      <c r="F200" t="str">
        <f>IF(OR(Дни[[#This Row],[ДН]]="воскресенье",Дни[[#This Row],[ДН]]="суббота",Дни[[#This Row],[Праздники]]="П",Дни[[#This Row],[Праздники]]="В"),"В","Я")</f>
        <v>Я</v>
      </c>
      <c r="G200" s="4"/>
      <c r="H200">
        <f t="shared" si="6"/>
        <v>0</v>
      </c>
    </row>
    <row r="201" spans="1:8" x14ac:dyDescent="0.2">
      <c r="A201">
        <f>Дни[[#This Row],[Дата]]</f>
        <v>45126</v>
      </c>
      <c r="B201" s="1">
        <f t="shared" si="7"/>
        <v>45126</v>
      </c>
      <c r="C201">
        <f>MONTH(Дни[[#This Row],[Дата]])</f>
        <v>7</v>
      </c>
      <c r="D201">
        <f>DAY(Дни[[#This Row],[Дата]])</f>
        <v>19</v>
      </c>
      <c r="E201" t="str">
        <f>VLOOKUP(WEEKDAY(Дни[[#This Row],[Дата]],2),Неделя[],2,0)</f>
        <v>среда</v>
      </c>
      <c r="F201" t="str">
        <f>IF(OR(Дни[[#This Row],[ДН]]="воскресенье",Дни[[#This Row],[ДН]]="суббота",Дни[[#This Row],[Праздники]]="П",Дни[[#This Row],[Праздники]]="В"),"В","Я")</f>
        <v>Я</v>
      </c>
      <c r="G201" s="4"/>
      <c r="H201">
        <f t="shared" si="6"/>
        <v>0</v>
      </c>
    </row>
    <row r="202" spans="1:8" x14ac:dyDescent="0.2">
      <c r="A202">
        <f>Дни[[#This Row],[Дата]]</f>
        <v>45127</v>
      </c>
      <c r="B202" s="1">
        <f t="shared" si="7"/>
        <v>45127</v>
      </c>
      <c r="C202">
        <f>MONTH(Дни[[#This Row],[Дата]])</f>
        <v>7</v>
      </c>
      <c r="D202">
        <f>DAY(Дни[[#This Row],[Дата]])</f>
        <v>20</v>
      </c>
      <c r="E202" t="str">
        <f>VLOOKUP(WEEKDAY(Дни[[#This Row],[Дата]],2),Неделя[],2,0)</f>
        <v>четверг</v>
      </c>
      <c r="F202" t="str">
        <f>IF(OR(Дни[[#This Row],[ДН]]="воскресенье",Дни[[#This Row],[ДН]]="суббота",Дни[[#This Row],[Праздники]]="П",Дни[[#This Row],[Праздники]]="В"),"В","Я")</f>
        <v>Я</v>
      </c>
      <c r="G202" s="4"/>
      <c r="H202">
        <f t="shared" si="6"/>
        <v>0</v>
      </c>
    </row>
    <row r="203" spans="1:8" x14ac:dyDescent="0.2">
      <c r="A203">
        <f>Дни[[#This Row],[Дата]]</f>
        <v>45128</v>
      </c>
      <c r="B203" s="1">
        <f t="shared" si="7"/>
        <v>45128</v>
      </c>
      <c r="C203">
        <f>MONTH(Дни[[#This Row],[Дата]])</f>
        <v>7</v>
      </c>
      <c r="D203">
        <f>DAY(Дни[[#This Row],[Дата]])</f>
        <v>21</v>
      </c>
      <c r="E203" t="str">
        <f>VLOOKUP(WEEKDAY(Дни[[#This Row],[Дата]],2),Неделя[],2,0)</f>
        <v>пятница</v>
      </c>
      <c r="F203" t="str">
        <f>IF(OR(Дни[[#This Row],[ДН]]="воскресенье",Дни[[#This Row],[ДН]]="суббота",Дни[[#This Row],[Праздники]]="П",Дни[[#This Row],[Праздники]]="В"),"В","Я")</f>
        <v>Я</v>
      </c>
      <c r="G203" s="4"/>
      <c r="H203">
        <f t="shared" si="6"/>
        <v>0</v>
      </c>
    </row>
    <row r="204" spans="1:8" x14ac:dyDescent="0.2">
      <c r="A204">
        <f>Дни[[#This Row],[Дата]]</f>
        <v>45129</v>
      </c>
      <c r="B204" s="1">
        <f t="shared" si="7"/>
        <v>45129</v>
      </c>
      <c r="C204">
        <f>MONTH(Дни[[#This Row],[Дата]])</f>
        <v>7</v>
      </c>
      <c r="D204">
        <f>DAY(Дни[[#This Row],[Дата]])</f>
        <v>22</v>
      </c>
      <c r="E204" t="str">
        <f>VLOOKUP(WEEKDAY(Дни[[#This Row],[Дата]],2),Неделя[],2,0)</f>
        <v>суббота</v>
      </c>
      <c r="F204" t="str">
        <f>IF(OR(Дни[[#This Row],[ДН]]="воскресенье",Дни[[#This Row],[ДН]]="суббота",Дни[[#This Row],[Праздники]]="П",Дни[[#This Row],[Праздники]]="В"),"В","Я")</f>
        <v>В</v>
      </c>
      <c r="G204" s="4"/>
      <c r="H204">
        <f t="shared" si="6"/>
        <v>0</v>
      </c>
    </row>
    <row r="205" spans="1:8" x14ac:dyDescent="0.2">
      <c r="A205">
        <f>Дни[[#This Row],[Дата]]</f>
        <v>45130</v>
      </c>
      <c r="B205" s="1">
        <f t="shared" si="7"/>
        <v>45130</v>
      </c>
      <c r="C205">
        <f>MONTH(Дни[[#This Row],[Дата]])</f>
        <v>7</v>
      </c>
      <c r="D205">
        <f>DAY(Дни[[#This Row],[Дата]])</f>
        <v>23</v>
      </c>
      <c r="E205" t="str">
        <f>VLOOKUP(WEEKDAY(Дни[[#This Row],[Дата]],2),Неделя[],2,0)</f>
        <v>воскресенье</v>
      </c>
      <c r="F205" t="str">
        <f>IF(OR(Дни[[#This Row],[ДН]]="воскресенье",Дни[[#This Row],[ДН]]="суббота",Дни[[#This Row],[Праздники]]="П",Дни[[#This Row],[Праздники]]="В"),"В","Я")</f>
        <v>В</v>
      </c>
      <c r="G205" s="4"/>
      <c r="H205">
        <f t="shared" si="6"/>
        <v>0</v>
      </c>
    </row>
    <row r="206" spans="1:8" x14ac:dyDescent="0.2">
      <c r="A206">
        <f>Дни[[#This Row],[Дата]]</f>
        <v>45131</v>
      </c>
      <c r="B206" s="1">
        <f t="shared" si="7"/>
        <v>45131</v>
      </c>
      <c r="C206">
        <f>MONTH(Дни[[#This Row],[Дата]])</f>
        <v>7</v>
      </c>
      <c r="D206">
        <f>DAY(Дни[[#This Row],[Дата]])</f>
        <v>24</v>
      </c>
      <c r="E206" t="str">
        <f>VLOOKUP(WEEKDAY(Дни[[#This Row],[Дата]],2),Неделя[],2,0)</f>
        <v>понедельник</v>
      </c>
      <c r="F206" t="str">
        <f>IF(OR(Дни[[#This Row],[ДН]]="воскресенье",Дни[[#This Row],[ДН]]="суббота",Дни[[#This Row],[Праздники]]="П",Дни[[#This Row],[Праздники]]="В"),"В","Я")</f>
        <v>Я</v>
      </c>
      <c r="G206" s="4"/>
      <c r="H206">
        <f t="shared" si="6"/>
        <v>0</v>
      </c>
    </row>
    <row r="207" spans="1:8" x14ac:dyDescent="0.2">
      <c r="A207">
        <f>Дни[[#This Row],[Дата]]</f>
        <v>45132</v>
      </c>
      <c r="B207" s="1">
        <f t="shared" si="7"/>
        <v>45132</v>
      </c>
      <c r="C207">
        <f>MONTH(Дни[[#This Row],[Дата]])</f>
        <v>7</v>
      </c>
      <c r="D207">
        <f>DAY(Дни[[#This Row],[Дата]])</f>
        <v>25</v>
      </c>
      <c r="E207" t="str">
        <f>VLOOKUP(WEEKDAY(Дни[[#This Row],[Дата]],2),Неделя[],2,0)</f>
        <v>вторник</v>
      </c>
      <c r="F207" t="str">
        <f>IF(OR(Дни[[#This Row],[ДН]]="воскресенье",Дни[[#This Row],[ДН]]="суббота",Дни[[#This Row],[Праздники]]="П",Дни[[#This Row],[Праздники]]="В"),"В","Я")</f>
        <v>Я</v>
      </c>
      <c r="G207" s="4"/>
      <c r="H207">
        <f t="shared" si="6"/>
        <v>0</v>
      </c>
    </row>
    <row r="208" spans="1:8" x14ac:dyDescent="0.2">
      <c r="A208">
        <f>Дни[[#This Row],[Дата]]</f>
        <v>45133</v>
      </c>
      <c r="B208" s="1">
        <f t="shared" si="7"/>
        <v>45133</v>
      </c>
      <c r="C208">
        <f>MONTH(Дни[[#This Row],[Дата]])</f>
        <v>7</v>
      </c>
      <c r="D208">
        <f>DAY(Дни[[#This Row],[Дата]])</f>
        <v>26</v>
      </c>
      <c r="E208" t="str">
        <f>VLOOKUP(WEEKDAY(Дни[[#This Row],[Дата]],2),Неделя[],2,0)</f>
        <v>среда</v>
      </c>
      <c r="F208" t="str">
        <f>IF(OR(Дни[[#This Row],[ДН]]="воскресенье",Дни[[#This Row],[ДН]]="суббота",Дни[[#This Row],[Праздники]]="П",Дни[[#This Row],[Праздники]]="В"),"В","Я")</f>
        <v>Я</v>
      </c>
      <c r="G208" s="4"/>
      <c r="H208">
        <f t="shared" si="6"/>
        <v>0</v>
      </c>
    </row>
    <row r="209" spans="1:8" x14ac:dyDescent="0.2">
      <c r="A209">
        <f>Дни[[#This Row],[Дата]]</f>
        <v>45134</v>
      </c>
      <c r="B209" s="1">
        <f t="shared" si="7"/>
        <v>45134</v>
      </c>
      <c r="C209">
        <f>MONTH(Дни[[#This Row],[Дата]])</f>
        <v>7</v>
      </c>
      <c r="D209">
        <f>DAY(Дни[[#This Row],[Дата]])</f>
        <v>27</v>
      </c>
      <c r="E209" t="str">
        <f>VLOOKUP(WEEKDAY(Дни[[#This Row],[Дата]],2),Неделя[],2,0)</f>
        <v>четверг</v>
      </c>
      <c r="F209" t="str">
        <f>IF(OR(Дни[[#This Row],[ДН]]="воскресенье",Дни[[#This Row],[ДН]]="суббота",Дни[[#This Row],[Праздники]]="П",Дни[[#This Row],[Праздники]]="В"),"В","Я")</f>
        <v>Я</v>
      </c>
      <c r="G209" s="4"/>
      <c r="H209">
        <f t="shared" si="6"/>
        <v>0</v>
      </c>
    </row>
    <row r="210" spans="1:8" x14ac:dyDescent="0.2">
      <c r="A210">
        <f>Дни[[#This Row],[Дата]]</f>
        <v>45135</v>
      </c>
      <c r="B210" s="1">
        <f t="shared" si="7"/>
        <v>45135</v>
      </c>
      <c r="C210">
        <f>MONTH(Дни[[#This Row],[Дата]])</f>
        <v>7</v>
      </c>
      <c r="D210">
        <f>DAY(Дни[[#This Row],[Дата]])</f>
        <v>28</v>
      </c>
      <c r="E210" t="str">
        <f>VLOOKUP(WEEKDAY(Дни[[#This Row],[Дата]],2),Неделя[],2,0)</f>
        <v>пятница</v>
      </c>
      <c r="F210" t="str">
        <f>IF(OR(Дни[[#This Row],[ДН]]="воскресенье",Дни[[#This Row],[ДН]]="суббота",Дни[[#This Row],[Праздники]]="П",Дни[[#This Row],[Праздники]]="В"),"В","Я")</f>
        <v>Я</v>
      </c>
      <c r="G210" s="4"/>
      <c r="H210">
        <f t="shared" si="6"/>
        <v>0</v>
      </c>
    </row>
    <row r="211" spans="1:8" x14ac:dyDescent="0.2">
      <c r="A211">
        <f>Дни[[#This Row],[Дата]]</f>
        <v>45136</v>
      </c>
      <c r="B211" s="1">
        <f t="shared" si="7"/>
        <v>45136</v>
      </c>
      <c r="C211">
        <f>MONTH(Дни[[#This Row],[Дата]])</f>
        <v>7</v>
      </c>
      <c r="D211">
        <f>DAY(Дни[[#This Row],[Дата]])</f>
        <v>29</v>
      </c>
      <c r="E211" t="str">
        <f>VLOOKUP(WEEKDAY(Дни[[#This Row],[Дата]],2),Неделя[],2,0)</f>
        <v>суббота</v>
      </c>
      <c r="F211" t="str">
        <f>IF(OR(Дни[[#This Row],[ДН]]="воскресенье",Дни[[#This Row],[ДН]]="суббота",Дни[[#This Row],[Праздники]]="П",Дни[[#This Row],[Праздники]]="В"),"В","Я")</f>
        <v>В</v>
      </c>
      <c r="G211" s="4"/>
      <c r="H211">
        <f t="shared" si="6"/>
        <v>0</v>
      </c>
    </row>
    <row r="212" spans="1:8" x14ac:dyDescent="0.2">
      <c r="A212">
        <f>Дни[[#This Row],[Дата]]</f>
        <v>45137</v>
      </c>
      <c r="B212" s="1">
        <f t="shared" si="7"/>
        <v>45137</v>
      </c>
      <c r="C212">
        <f>MONTH(Дни[[#This Row],[Дата]])</f>
        <v>7</v>
      </c>
      <c r="D212">
        <f>DAY(Дни[[#This Row],[Дата]])</f>
        <v>30</v>
      </c>
      <c r="E212" t="str">
        <f>VLOOKUP(WEEKDAY(Дни[[#This Row],[Дата]],2),Неделя[],2,0)</f>
        <v>воскресенье</v>
      </c>
      <c r="F212" t="str">
        <f>IF(OR(Дни[[#This Row],[ДН]]="воскресенье",Дни[[#This Row],[ДН]]="суббота",Дни[[#This Row],[Праздники]]="П",Дни[[#This Row],[Праздники]]="В"),"В","Я")</f>
        <v>В</v>
      </c>
      <c r="G212" s="4"/>
      <c r="H212">
        <f t="shared" si="6"/>
        <v>0</v>
      </c>
    </row>
    <row r="213" spans="1:8" x14ac:dyDescent="0.2">
      <c r="A213">
        <f>Дни[[#This Row],[Дата]]</f>
        <v>45138</v>
      </c>
      <c r="B213" s="1">
        <f t="shared" si="7"/>
        <v>45138</v>
      </c>
      <c r="C213">
        <f>MONTH(Дни[[#This Row],[Дата]])</f>
        <v>7</v>
      </c>
      <c r="D213">
        <f>DAY(Дни[[#This Row],[Дата]])</f>
        <v>31</v>
      </c>
      <c r="E213" t="str">
        <f>VLOOKUP(WEEKDAY(Дни[[#This Row],[Дата]],2),Неделя[],2,0)</f>
        <v>понедельник</v>
      </c>
      <c r="F213" t="str">
        <f>IF(OR(Дни[[#This Row],[ДН]]="воскресенье",Дни[[#This Row],[ДН]]="суббота",Дни[[#This Row],[Праздники]]="П",Дни[[#This Row],[Праздники]]="В"),"В","Я")</f>
        <v>Я</v>
      </c>
      <c r="G213" s="4"/>
      <c r="H213">
        <f t="shared" si="6"/>
        <v>0</v>
      </c>
    </row>
    <row r="214" spans="1:8" x14ac:dyDescent="0.2">
      <c r="A214">
        <f>Дни[[#This Row],[Дата]]</f>
        <v>45139</v>
      </c>
      <c r="B214" s="1">
        <f t="shared" si="7"/>
        <v>45139</v>
      </c>
      <c r="C214">
        <f>MONTH(Дни[[#This Row],[Дата]])</f>
        <v>8</v>
      </c>
      <c r="D214">
        <f>DAY(Дни[[#This Row],[Дата]])</f>
        <v>1</v>
      </c>
      <c r="E214" t="str">
        <f>VLOOKUP(WEEKDAY(Дни[[#This Row],[Дата]],2),Неделя[],2,0)</f>
        <v>вторник</v>
      </c>
      <c r="F214" t="str">
        <f>IF(OR(Дни[[#This Row],[ДН]]="воскресенье",Дни[[#This Row],[ДН]]="суббота",Дни[[#This Row],[Праздники]]="П",Дни[[#This Row],[Праздники]]="В"),"В","Я")</f>
        <v>Я</v>
      </c>
      <c r="G214" s="4"/>
      <c r="H214">
        <f t="shared" si="6"/>
        <v>0</v>
      </c>
    </row>
    <row r="215" spans="1:8" x14ac:dyDescent="0.2">
      <c r="A215">
        <f>Дни[[#This Row],[Дата]]</f>
        <v>45140</v>
      </c>
      <c r="B215" s="1">
        <f t="shared" si="7"/>
        <v>45140</v>
      </c>
      <c r="C215">
        <f>MONTH(Дни[[#This Row],[Дата]])</f>
        <v>8</v>
      </c>
      <c r="D215">
        <f>DAY(Дни[[#This Row],[Дата]])</f>
        <v>2</v>
      </c>
      <c r="E215" t="str">
        <f>VLOOKUP(WEEKDAY(Дни[[#This Row],[Дата]],2),Неделя[],2,0)</f>
        <v>среда</v>
      </c>
      <c r="F215" t="str">
        <f>IF(OR(Дни[[#This Row],[ДН]]="воскресенье",Дни[[#This Row],[ДН]]="суббота",Дни[[#This Row],[Праздники]]="П",Дни[[#This Row],[Праздники]]="В"),"В","Я")</f>
        <v>Я</v>
      </c>
      <c r="G215" s="4"/>
      <c r="H215">
        <f t="shared" si="6"/>
        <v>0</v>
      </c>
    </row>
    <row r="216" spans="1:8" x14ac:dyDescent="0.2">
      <c r="A216">
        <f>Дни[[#This Row],[Дата]]</f>
        <v>45141</v>
      </c>
      <c r="B216" s="1">
        <f t="shared" si="7"/>
        <v>45141</v>
      </c>
      <c r="C216">
        <f>MONTH(Дни[[#This Row],[Дата]])</f>
        <v>8</v>
      </c>
      <c r="D216">
        <f>DAY(Дни[[#This Row],[Дата]])</f>
        <v>3</v>
      </c>
      <c r="E216" t="str">
        <f>VLOOKUP(WEEKDAY(Дни[[#This Row],[Дата]],2),Неделя[],2,0)</f>
        <v>четверг</v>
      </c>
      <c r="F216" t="str">
        <f>IF(OR(Дни[[#This Row],[ДН]]="воскресенье",Дни[[#This Row],[ДН]]="суббота",Дни[[#This Row],[Праздники]]="П",Дни[[#This Row],[Праздники]]="В"),"В","Я")</f>
        <v>Я</v>
      </c>
      <c r="G216" s="4"/>
      <c r="H216">
        <f t="shared" si="6"/>
        <v>0</v>
      </c>
    </row>
    <row r="217" spans="1:8" x14ac:dyDescent="0.2">
      <c r="A217">
        <f>Дни[[#This Row],[Дата]]</f>
        <v>45142</v>
      </c>
      <c r="B217" s="1">
        <f t="shared" si="7"/>
        <v>45142</v>
      </c>
      <c r="C217">
        <f>MONTH(Дни[[#This Row],[Дата]])</f>
        <v>8</v>
      </c>
      <c r="D217">
        <f>DAY(Дни[[#This Row],[Дата]])</f>
        <v>4</v>
      </c>
      <c r="E217" t="str">
        <f>VLOOKUP(WEEKDAY(Дни[[#This Row],[Дата]],2),Неделя[],2,0)</f>
        <v>пятница</v>
      </c>
      <c r="F217" t="str">
        <f>IF(OR(Дни[[#This Row],[ДН]]="воскресенье",Дни[[#This Row],[ДН]]="суббота",Дни[[#This Row],[Праздники]]="П",Дни[[#This Row],[Праздники]]="В"),"В","Я")</f>
        <v>Я</v>
      </c>
      <c r="G217" s="4"/>
      <c r="H217">
        <f t="shared" si="6"/>
        <v>0</v>
      </c>
    </row>
    <row r="218" spans="1:8" x14ac:dyDescent="0.2">
      <c r="A218">
        <f>Дни[[#This Row],[Дата]]</f>
        <v>45143</v>
      </c>
      <c r="B218" s="1">
        <f t="shared" si="7"/>
        <v>45143</v>
      </c>
      <c r="C218">
        <f>MONTH(Дни[[#This Row],[Дата]])</f>
        <v>8</v>
      </c>
      <c r="D218">
        <f>DAY(Дни[[#This Row],[Дата]])</f>
        <v>5</v>
      </c>
      <c r="E218" t="str">
        <f>VLOOKUP(WEEKDAY(Дни[[#This Row],[Дата]],2),Неделя[],2,0)</f>
        <v>суббота</v>
      </c>
      <c r="F218" t="str">
        <f>IF(OR(Дни[[#This Row],[ДН]]="воскресенье",Дни[[#This Row],[ДН]]="суббота",Дни[[#This Row],[Праздники]]="П",Дни[[#This Row],[Праздники]]="В"),"В","Я")</f>
        <v>В</v>
      </c>
      <c r="G218" s="4"/>
      <c r="H218">
        <f t="shared" si="6"/>
        <v>0</v>
      </c>
    </row>
    <row r="219" spans="1:8" x14ac:dyDescent="0.2">
      <c r="A219">
        <f>Дни[[#This Row],[Дата]]</f>
        <v>45144</v>
      </c>
      <c r="B219" s="1">
        <f t="shared" si="7"/>
        <v>45144</v>
      </c>
      <c r="C219">
        <f>MONTH(Дни[[#This Row],[Дата]])</f>
        <v>8</v>
      </c>
      <c r="D219">
        <f>DAY(Дни[[#This Row],[Дата]])</f>
        <v>6</v>
      </c>
      <c r="E219" t="str">
        <f>VLOOKUP(WEEKDAY(Дни[[#This Row],[Дата]],2),Неделя[],2,0)</f>
        <v>воскресенье</v>
      </c>
      <c r="F219" t="str">
        <f>IF(OR(Дни[[#This Row],[ДН]]="воскресенье",Дни[[#This Row],[ДН]]="суббота",Дни[[#This Row],[Праздники]]="П",Дни[[#This Row],[Праздники]]="В"),"В","Я")</f>
        <v>В</v>
      </c>
      <c r="G219" s="4"/>
      <c r="H219">
        <f t="shared" si="6"/>
        <v>0</v>
      </c>
    </row>
    <row r="220" spans="1:8" x14ac:dyDescent="0.2">
      <c r="A220">
        <f>Дни[[#This Row],[Дата]]</f>
        <v>45145</v>
      </c>
      <c r="B220" s="1">
        <f t="shared" si="7"/>
        <v>45145</v>
      </c>
      <c r="C220">
        <f>MONTH(Дни[[#This Row],[Дата]])</f>
        <v>8</v>
      </c>
      <c r="D220">
        <f>DAY(Дни[[#This Row],[Дата]])</f>
        <v>7</v>
      </c>
      <c r="E220" t="str">
        <f>VLOOKUP(WEEKDAY(Дни[[#This Row],[Дата]],2),Неделя[],2,0)</f>
        <v>понедельник</v>
      </c>
      <c r="F220" t="str">
        <f>IF(OR(Дни[[#This Row],[ДН]]="воскресенье",Дни[[#This Row],[ДН]]="суббота",Дни[[#This Row],[Праздники]]="П",Дни[[#This Row],[Праздники]]="В"),"В","Я")</f>
        <v>Я</v>
      </c>
      <c r="G220" s="4"/>
      <c r="H220">
        <f t="shared" si="6"/>
        <v>0</v>
      </c>
    </row>
    <row r="221" spans="1:8" x14ac:dyDescent="0.2">
      <c r="A221">
        <f>Дни[[#This Row],[Дата]]</f>
        <v>45146</v>
      </c>
      <c r="B221" s="1">
        <f t="shared" si="7"/>
        <v>45146</v>
      </c>
      <c r="C221">
        <f>MONTH(Дни[[#This Row],[Дата]])</f>
        <v>8</v>
      </c>
      <c r="D221">
        <f>DAY(Дни[[#This Row],[Дата]])</f>
        <v>8</v>
      </c>
      <c r="E221" t="str">
        <f>VLOOKUP(WEEKDAY(Дни[[#This Row],[Дата]],2),Неделя[],2,0)</f>
        <v>вторник</v>
      </c>
      <c r="F221" t="str">
        <f>IF(OR(Дни[[#This Row],[ДН]]="воскресенье",Дни[[#This Row],[ДН]]="суббота",Дни[[#This Row],[Праздники]]="П",Дни[[#This Row],[Праздники]]="В"),"В","Я")</f>
        <v>Я</v>
      </c>
      <c r="G221" s="4"/>
      <c r="H221">
        <f t="shared" si="6"/>
        <v>0</v>
      </c>
    </row>
    <row r="222" spans="1:8" x14ac:dyDescent="0.2">
      <c r="A222">
        <f>Дни[[#This Row],[Дата]]</f>
        <v>45147</v>
      </c>
      <c r="B222" s="1">
        <f t="shared" si="7"/>
        <v>45147</v>
      </c>
      <c r="C222">
        <f>MONTH(Дни[[#This Row],[Дата]])</f>
        <v>8</v>
      </c>
      <c r="D222">
        <f>DAY(Дни[[#This Row],[Дата]])</f>
        <v>9</v>
      </c>
      <c r="E222" t="str">
        <f>VLOOKUP(WEEKDAY(Дни[[#This Row],[Дата]],2),Неделя[],2,0)</f>
        <v>среда</v>
      </c>
      <c r="F222" t="str">
        <f>IF(OR(Дни[[#This Row],[ДН]]="воскресенье",Дни[[#This Row],[ДН]]="суббота",Дни[[#This Row],[Праздники]]="П",Дни[[#This Row],[Праздники]]="В"),"В","Я")</f>
        <v>Я</v>
      </c>
      <c r="G222" s="4"/>
      <c r="H222">
        <f t="shared" si="6"/>
        <v>0</v>
      </c>
    </row>
    <row r="223" spans="1:8" x14ac:dyDescent="0.2">
      <c r="A223">
        <f>Дни[[#This Row],[Дата]]</f>
        <v>45148</v>
      </c>
      <c r="B223" s="1">
        <f t="shared" si="7"/>
        <v>45148</v>
      </c>
      <c r="C223">
        <f>MONTH(Дни[[#This Row],[Дата]])</f>
        <v>8</v>
      </c>
      <c r="D223">
        <f>DAY(Дни[[#This Row],[Дата]])</f>
        <v>10</v>
      </c>
      <c r="E223" t="str">
        <f>VLOOKUP(WEEKDAY(Дни[[#This Row],[Дата]],2),Неделя[],2,0)</f>
        <v>четверг</v>
      </c>
      <c r="F223" t="str">
        <f>IF(OR(Дни[[#This Row],[ДН]]="воскресенье",Дни[[#This Row],[ДН]]="суббота",Дни[[#This Row],[Праздники]]="П",Дни[[#This Row],[Праздники]]="В"),"В","Я")</f>
        <v>Я</v>
      </c>
      <c r="G223" s="4"/>
      <c r="H223">
        <f t="shared" si="6"/>
        <v>0</v>
      </c>
    </row>
    <row r="224" spans="1:8" x14ac:dyDescent="0.2">
      <c r="A224">
        <f>Дни[[#This Row],[Дата]]</f>
        <v>45149</v>
      </c>
      <c r="B224" s="1">
        <f t="shared" si="7"/>
        <v>45149</v>
      </c>
      <c r="C224">
        <f>MONTH(Дни[[#This Row],[Дата]])</f>
        <v>8</v>
      </c>
      <c r="D224">
        <f>DAY(Дни[[#This Row],[Дата]])</f>
        <v>11</v>
      </c>
      <c r="E224" t="str">
        <f>VLOOKUP(WEEKDAY(Дни[[#This Row],[Дата]],2),Неделя[],2,0)</f>
        <v>пятница</v>
      </c>
      <c r="F224" t="str">
        <f>IF(OR(Дни[[#This Row],[ДН]]="воскресенье",Дни[[#This Row],[ДН]]="суббота",Дни[[#This Row],[Праздники]]="П",Дни[[#This Row],[Праздники]]="В"),"В","Я")</f>
        <v>Я</v>
      </c>
      <c r="G224" s="4"/>
      <c r="H224">
        <f t="shared" si="6"/>
        <v>0</v>
      </c>
    </row>
    <row r="225" spans="1:8" x14ac:dyDescent="0.2">
      <c r="A225">
        <f>Дни[[#This Row],[Дата]]</f>
        <v>45150</v>
      </c>
      <c r="B225" s="1">
        <f t="shared" si="7"/>
        <v>45150</v>
      </c>
      <c r="C225">
        <f>MONTH(Дни[[#This Row],[Дата]])</f>
        <v>8</v>
      </c>
      <c r="D225">
        <f>DAY(Дни[[#This Row],[Дата]])</f>
        <v>12</v>
      </c>
      <c r="E225" t="str">
        <f>VLOOKUP(WEEKDAY(Дни[[#This Row],[Дата]],2),Неделя[],2,0)</f>
        <v>суббота</v>
      </c>
      <c r="F225" t="str">
        <f>IF(OR(Дни[[#This Row],[ДН]]="воскресенье",Дни[[#This Row],[ДН]]="суббота",Дни[[#This Row],[Праздники]]="П",Дни[[#This Row],[Праздники]]="В"),"В","Я")</f>
        <v>В</v>
      </c>
      <c r="G225" s="4"/>
      <c r="H225">
        <f t="shared" si="6"/>
        <v>0</v>
      </c>
    </row>
    <row r="226" spans="1:8" x14ac:dyDescent="0.2">
      <c r="A226">
        <f>Дни[[#This Row],[Дата]]</f>
        <v>45151</v>
      </c>
      <c r="B226" s="1">
        <f t="shared" si="7"/>
        <v>45151</v>
      </c>
      <c r="C226">
        <f>MONTH(Дни[[#This Row],[Дата]])</f>
        <v>8</v>
      </c>
      <c r="D226">
        <f>DAY(Дни[[#This Row],[Дата]])</f>
        <v>13</v>
      </c>
      <c r="E226" t="str">
        <f>VLOOKUP(WEEKDAY(Дни[[#This Row],[Дата]],2),Неделя[],2,0)</f>
        <v>воскресенье</v>
      </c>
      <c r="F226" t="str">
        <f>IF(OR(Дни[[#This Row],[ДН]]="воскресенье",Дни[[#This Row],[ДН]]="суббота",Дни[[#This Row],[Праздники]]="П",Дни[[#This Row],[Праздники]]="В"),"В","Я")</f>
        <v>В</v>
      </c>
      <c r="G226" s="4"/>
      <c r="H226">
        <f t="shared" si="6"/>
        <v>0</v>
      </c>
    </row>
    <row r="227" spans="1:8" x14ac:dyDescent="0.2">
      <c r="A227">
        <f>Дни[[#This Row],[Дата]]</f>
        <v>45152</v>
      </c>
      <c r="B227" s="1">
        <f t="shared" si="7"/>
        <v>45152</v>
      </c>
      <c r="C227">
        <f>MONTH(Дни[[#This Row],[Дата]])</f>
        <v>8</v>
      </c>
      <c r="D227">
        <f>DAY(Дни[[#This Row],[Дата]])</f>
        <v>14</v>
      </c>
      <c r="E227" t="str">
        <f>VLOOKUP(WEEKDAY(Дни[[#This Row],[Дата]],2),Неделя[],2,0)</f>
        <v>понедельник</v>
      </c>
      <c r="F227" t="str">
        <f>IF(OR(Дни[[#This Row],[ДН]]="воскресенье",Дни[[#This Row],[ДН]]="суббота",Дни[[#This Row],[Праздники]]="П",Дни[[#This Row],[Праздники]]="В"),"В","Я")</f>
        <v>Я</v>
      </c>
      <c r="G227" s="4"/>
      <c r="H227">
        <f t="shared" si="6"/>
        <v>0</v>
      </c>
    </row>
    <row r="228" spans="1:8" x14ac:dyDescent="0.2">
      <c r="A228">
        <f>Дни[[#This Row],[Дата]]</f>
        <v>45153</v>
      </c>
      <c r="B228" s="1">
        <f t="shared" si="7"/>
        <v>45153</v>
      </c>
      <c r="C228">
        <f>MONTH(Дни[[#This Row],[Дата]])</f>
        <v>8</v>
      </c>
      <c r="D228">
        <f>DAY(Дни[[#This Row],[Дата]])</f>
        <v>15</v>
      </c>
      <c r="E228" t="str">
        <f>VLOOKUP(WEEKDAY(Дни[[#This Row],[Дата]],2),Неделя[],2,0)</f>
        <v>вторник</v>
      </c>
      <c r="F228" t="str">
        <f>IF(OR(Дни[[#This Row],[ДН]]="воскресенье",Дни[[#This Row],[ДН]]="суббота",Дни[[#This Row],[Праздники]]="П",Дни[[#This Row],[Праздники]]="В"),"В","Я")</f>
        <v>Я</v>
      </c>
      <c r="G228" s="4"/>
      <c r="H228">
        <f t="shared" si="6"/>
        <v>0</v>
      </c>
    </row>
    <row r="229" spans="1:8" x14ac:dyDescent="0.2">
      <c r="A229">
        <f>Дни[[#This Row],[Дата]]</f>
        <v>45154</v>
      </c>
      <c r="B229" s="1">
        <f t="shared" si="7"/>
        <v>45154</v>
      </c>
      <c r="C229">
        <f>MONTH(Дни[[#This Row],[Дата]])</f>
        <v>8</v>
      </c>
      <c r="D229">
        <f>DAY(Дни[[#This Row],[Дата]])</f>
        <v>16</v>
      </c>
      <c r="E229" t="str">
        <f>VLOOKUP(WEEKDAY(Дни[[#This Row],[Дата]],2),Неделя[],2,0)</f>
        <v>среда</v>
      </c>
      <c r="F229" t="str">
        <f>IF(OR(Дни[[#This Row],[ДН]]="воскресенье",Дни[[#This Row],[ДН]]="суббота",Дни[[#This Row],[Праздники]]="П",Дни[[#This Row],[Праздники]]="В"),"В","Я")</f>
        <v>Я</v>
      </c>
      <c r="G229" s="4"/>
      <c r="H229">
        <f t="shared" si="6"/>
        <v>0</v>
      </c>
    </row>
    <row r="230" spans="1:8" x14ac:dyDescent="0.2">
      <c r="A230">
        <f>Дни[[#This Row],[Дата]]</f>
        <v>45155</v>
      </c>
      <c r="B230" s="1">
        <f t="shared" si="7"/>
        <v>45155</v>
      </c>
      <c r="C230">
        <f>MONTH(Дни[[#This Row],[Дата]])</f>
        <v>8</v>
      </c>
      <c r="D230">
        <f>DAY(Дни[[#This Row],[Дата]])</f>
        <v>17</v>
      </c>
      <c r="E230" t="str">
        <f>VLOOKUP(WEEKDAY(Дни[[#This Row],[Дата]],2),Неделя[],2,0)</f>
        <v>четверг</v>
      </c>
      <c r="F230" t="str">
        <f>IF(OR(Дни[[#This Row],[ДН]]="воскресенье",Дни[[#This Row],[ДН]]="суббота",Дни[[#This Row],[Праздники]]="П",Дни[[#This Row],[Праздники]]="В"),"В","Я")</f>
        <v>Я</v>
      </c>
      <c r="G230" s="4"/>
      <c r="H230">
        <f t="shared" si="6"/>
        <v>0</v>
      </c>
    </row>
    <row r="231" spans="1:8" x14ac:dyDescent="0.2">
      <c r="A231">
        <f>Дни[[#This Row],[Дата]]</f>
        <v>45156</v>
      </c>
      <c r="B231" s="1">
        <f t="shared" si="7"/>
        <v>45156</v>
      </c>
      <c r="C231">
        <f>MONTH(Дни[[#This Row],[Дата]])</f>
        <v>8</v>
      </c>
      <c r="D231">
        <f>DAY(Дни[[#This Row],[Дата]])</f>
        <v>18</v>
      </c>
      <c r="E231" t="str">
        <f>VLOOKUP(WEEKDAY(Дни[[#This Row],[Дата]],2),Неделя[],2,0)</f>
        <v>пятница</v>
      </c>
      <c r="F231" t="str">
        <f>IF(OR(Дни[[#This Row],[ДН]]="воскресенье",Дни[[#This Row],[ДН]]="суббота",Дни[[#This Row],[Праздники]]="П",Дни[[#This Row],[Праздники]]="В"),"В","Я")</f>
        <v>Я</v>
      </c>
      <c r="G231" s="4"/>
      <c r="H231">
        <f t="shared" si="6"/>
        <v>0</v>
      </c>
    </row>
    <row r="232" spans="1:8" x14ac:dyDescent="0.2">
      <c r="A232">
        <f>Дни[[#This Row],[Дата]]</f>
        <v>45157</v>
      </c>
      <c r="B232" s="1">
        <f t="shared" si="7"/>
        <v>45157</v>
      </c>
      <c r="C232">
        <f>MONTH(Дни[[#This Row],[Дата]])</f>
        <v>8</v>
      </c>
      <c r="D232">
        <f>DAY(Дни[[#This Row],[Дата]])</f>
        <v>19</v>
      </c>
      <c r="E232" t="str">
        <f>VLOOKUP(WEEKDAY(Дни[[#This Row],[Дата]],2),Неделя[],2,0)</f>
        <v>суббота</v>
      </c>
      <c r="F232" t="str">
        <f>IF(OR(Дни[[#This Row],[ДН]]="воскресенье",Дни[[#This Row],[ДН]]="суббота",Дни[[#This Row],[Праздники]]="П",Дни[[#This Row],[Праздники]]="В"),"В","Я")</f>
        <v>В</v>
      </c>
      <c r="G232" s="4"/>
      <c r="H232">
        <f t="shared" si="6"/>
        <v>0</v>
      </c>
    </row>
    <row r="233" spans="1:8" x14ac:dyDescent="0.2">
      <c r="A233">
        <f>Дни[[#This Row],[Дата]]</f>
        <v>45158</v>
      </c>
      <c r="B233" s="1">
        <f t="shared" si="7"/>
        <v>45158</v>
      </c>
      <c r="C233">
        <f>MONTH(Дни[[#This Row],[Дата]])</f>
        <v>8</v>
      </c>
      <c r="D233">
        <f>DAY(Дни[[#This Row],[Дата]])</f>
        <v>20</v>
      </c>
      <c r="E233" t="str">
        <f>VLOOKUP(WEEKDAY(Дни[[#This Row],[Дата]],2),Неделя[],2,0)</f>
        <v>воскресенье</v>
      </c>
      <c r="F233" t="str">
        <f>IF(OR(Дни[[#This Row],[ДН]]="воскресенье",Дни[[#This Row],[ДН]]="суббота",Дни[[#This Row],[Праздники]]="П",Дни[[#This Row],[Праздники]]="В"),"В","Я")</f>
        <v>В</v>
      </c>
      <c r="G233" s="4"/>
      <c r="H233">
        <f t="shared" si="6"/>
        <v>0</v>
      </c>
    </row>
    <row r="234" spans="1:8" x14ac:dyDescent="0.2">
      <c r="A234">
        <f>Дни[[#This Row],[Дата]]</f>
        <v>45159</v>
      </c>
      <c r="B234" s="1">
        <f t="shared" si="7"/>
        <v>45159</v>
      </c>
      <c r="C234">
        <f>MONTH(Дни[[#This Row],[Дата]])</f>
        <v>8</v>
      </c>
      <c r="D234">
        <f>DAY(Дни[[#This Row],[Дата]])</f>
        <v>21</v>
      </c>
      <c r="E234" t="str">
        <f>VLOOKUP(WEEKDAY(Дни[[#This Row],[Дата]],2),Неделя[],2,0)</f>
        <v>понедельник</v>
      </c>
      <c r="F234" t="str">
        <f>IF(OR(Дни[[#This Row],[ДН]]="воскресенье",Дни[[#This Row],[ДН]]="суббота",Дни[[#This Row],[Праздники]]="П",Дни[[#This Row],[Праздники]]="В"),"В","Я")</f>
        <v>Я</v>
      </c>
      <c r="G234" s="4"/>
      <c r="H234">
        <f t="shared" si="6"/>
        <v>0</v>
      </c>
    </row>
    <row r="235" spans="1:8" x14ac:dyDescent="0.2">
      <c r="A235">
        <f>Дни[[#This Row],[Дата]]</f>
        <v>45160</v>
      </c>
      <c r="B235" s="1">
        <f t="shared" si="7"/>
        <v>45160</v>
      </c>
      <c r="C235">
        <f>MONTH(Дни[[#This Row],[Дата]])</f>
        <v>8</v>
      </c>
      <c r="D235">
        <f>DAY(Дни[[#This Row],[Дата]])</f>
        <v>22</v>
      </c>
      <c r="E235" t="str">
        <f>VLOOKUP(WEEKDAY(Дни[[#This Row],[Дата]],2),Неделя[],2,0)</f>
        <v>вторник</v>
      </c>
      <c r="F235" t="str">
        <f>IF(OR(Дни[[#This Row],[ДН]]="воскресенье",Дни[[#This Row],[ДН]]="суббота",Дни[[#This Row],[Праздники]]="П",Дни[[#This Row],[Праздники]]="В"),"В","Я")</f>
        <v>Я</v>
      </c>
      <c r="G235" s="4"/>
      <c r="H235">
        <f t="shared" si="6"/>
        <v>0</v>
      </c>
    </row>
    <row r="236" spans="1:8" x14ac:dyDescent="0.2">
      <c r="A236">
        <f>Дни[[#This Row],[Дата]]</f>
        <v>45161</v>
      </c>
      <c r="B236" s="1">
        <f t="shared" si="7"/>
        <v>45161</v>
      </c>
      <c r="C236">
        <f>MONTH(Дни[[#This Row],[Дата]])</f>
        <v>8</v>
      </c>
      <c r="D236">
        <f>DAY(Дни[[#This Row],[Дата]])</f>
        <v>23</v>
      </c>
      <c r="E236" t="str">
        <f>VLOOKUP(WEEKDAY(Дни[[#This Row],[Дата]],2),Неделя[],2,0)</f>
        <v>среда</v>
      </c>
      <c r="F236" t="str">
        <f>IF(OR(Дни[[#This Row],[ДН]]="воскресенье",Дни[[#This Row],[ДН]]="суббота",Дни[[#This Row],[Праздники]]="П",Дни[[#This Row],[Праздники]]="В"),"В","Я")</f>
        <v>Я</v>
      </c>
      <c r="G236" s="4"/>
      <c r="H236">
        <f t="shared" si="6"/>
        <v>0</v>
      </c>
    </row>
    <row r="237" spans="1:8" x14ac:dyDescent="0.2">
      <c r="A237">
        <f>Дни[[#This Row],[Дата]]</f>
        <v>45162</v>
      </c>
      <c r="B237" s="1">
        <f t="shared" si="7"/>
        <v>45162</v>
      </c>
      <c r="C237">
        <f>MONTH(Дни[[#This Row],[Дата]])</f>
        <v>8</v>
      </c>
      <c r="D237">
        <f>DAY(Дни[[#This Row],[Дата]])</f>
        <v>24</v>
      </c>
      <c r="E237" t="str">
        <f>VLOOKUP(WEEKDAY(Дни[[#This Row],[Дата]],2),Неделя[],2,0)</f>
        <v>четверг</v>
      </c>
      <c r="F237" t="str">
        <f>IF(OR(Дни[[#This Row],[ДН]]="воскресенье",Дни[[#This Row],[ДН]]="суббота",Дни[[#This Row],[Праздники]]="П",Дни[[#This Row],[Праздники]]="В"),"В","Я")</f>
        <v>Я</v>
      </c>
      <c r="G237" s="4"/>
      <c r="H237">
        <f t="shared" si="6"/>
        <v>0</v>
      </c>
    </row>
    <row r="238" spans="1:8" x14ac:dyDescent="0.2">
      <c r="A238">
        <f>Дни[[#This Row],[Дата]]</f>
        <v>45163</v>
      </c>
      <c r="B238" s="1">
        <f t="shared" si="7"/>
        <v>45163</v>
      </c>
      <c r="C238">
        <f>MONTH(Дни[[#This Row],[Дата]])</f>
        <v>8</v>
      </c>
      <c r="D238">
        <f>DAY(Дни[[#This Row],[Дата]])</f>
        <v>25</v>
      </c>
      <c r="E238" t="str">
        <f>VLOOKUP(WEEKDAY(Дни[[#This Row],[Дата]],2),Неделя[],2,0)</f>
        <v>пятница</v>
      </c>
      <c r="F238" t="str">
        <f>IF(OR(Дни[[#This Row],[ДН]]="воскресенье",Дни[[#This Row],[ДН]]="суббота",Дни[[#This Row],[Праздники]]="П",Дни[[#This Row],[Праздники]]="В"),"В","Я")</f>
        <v>Я</v>
      </c>
      <c r="G238" s="4"/>
      <c r="H238">
        <f t="shared" si="6"/>
        <v>0</v>
      </c>
    </row>
    <row r="239" spans="1:8" x14ac:dyDescent="0.2">
      <c r="A239">
        <f>Дни[[#This Row],[Дата]]</f>
        <v>45164</v>
      </c>
      <c r="B239" s="1">
        <f t="shared" si="7"/>
        <v>45164</v>
      </c>
      <c r="C239">
        <f>MONTH(Дни[[#This Row],[Дата]])</f>
        <v>8</v>
      </c>
      <c r="D239">
        <f>DAY(Дни[[#This Row],[Дата]])</f>
        <v>26</v>
      </c>
      <c r="E239" t="str">
        <f>VLOOKUP(WEEKDAY(Дни[[#This Row],[Дата]],2),Неделя[],2,0)</f>
        <v>суббота</v>
      </c>
      <c r="F239" t="str">
        <f>IF(OR(Дни[[#This Row],[ДН]]="воскресенье",Дни[[#This Row],[ДН]]="суббота",Дни[[#This Row],[Праздники]]="П",Дни[[#This Row],[Праздники]]="В"),"В","Я")</f>
        <v>В</v>
      </c>
      <c r="G239" s="4"/>
      <c r="H239">
        <f t="shared" si="6"/>
        <v>0</v>
      </c>
    </row>
    <row r="240" spans="1:8" x14ac:dyDescent="0.2">
      <c r="A240">
        <f>Дни[[#This Row],[Дата]]</f>
        <v>45165</v>
      </c>
      <c r="B240" s="1">
        <f t="shared" si="7"/>
        <v>45165</v>
      </c>
      <c r="C240">
        <f>MONTH(Дни[[#This Row],[Дата]])</f>
        <v>8</v>
      </c>
      <c r="D240">
        <f>DAY(Дни[[#This Row],[Дата]])</f>
        <v>27</v>
      </c>
      <c r="E240" t="str">
        <f>VLOOKUP(WEEKDAY(Дни[[#This Row],[Дата]],2),Неделя[],2,0)</f>
        <v>воскресенье</v>
      </c>
      <c r="F240" t="str">
        <f>IF(OR(Дни[[#This Row],[ДН]]="воскресенье",Дни[[#This Row],[ДН]]="суббота",Дни[[#This Row],[Праздники]]="П",Дни[[#This Row],[Праздники]]="В"),"В","Я")</f>
        <v>В</v>
      </c>
      <c r="G240" s="4"/>
      <c r="H240">
        <f t="shared" si="6"/>
        <v>0</v>
      </c>
    </row>
    <row r="241" spans="1:8" x14ac:dyDescent="0.2">
      <c r="A241">
        <f>Дни[[#This Row],[Дата]]</f>
        <v>45166</v>
      </c>
      <c r="B241" s="1">
        <f t="shared" si="7"/>
        <v>45166</v>
      </c>
      <c r="C241">
        <f>MONTH(Дни[[#This Row],[Дата]])</f>
        <v>8</v>
      </c>
      <c r="D241">
        <f>DAY(Дни[[#This Row],[Дата]])</f>
        <v>28</v>
      </c>
      <c r="E241" t="str">
        <f>VLOOKUP(WEEKDAY(Дни[[#This Row],[Дата]],2),Неделя[],2,0)</f>
        <v>понедельник</v>
      </c>
      <c r="F241" t="str">
        <f>IF(OR(Дни[[#This Row],[ДН]]="воскресенье",Дни[[#This Row],[ДН]]="суббота",Дни[[#This Row],[Праздники]]="П",Дни[[#This Row],[Праздники]]="В"),"В","Я")</f>
        <v>Я</v>
      </c>
      <c r="G241" s="4"/>
      <c r="H241">
        <f t="shared" si="6"/>
        <v>0</v>
      </c>
    </row>
    <row r="242" spans="1:8" x14ac:dyDescent="0.2">
      <c r="A242">
        <f>Дни[[#This Row],[Дата]]</f>
        <v>45167</v>
      </c>
      <c r="B242" s="1">
        <f t="shared" si="7"/>
        <v>45167</v>
      </c>
      <c r="C242">
        <f>MONTH(Дни[[#This Row],[Дата]])</f>
        <v>8</v>
      </c>
      <c r="D242">
        <f>DAY(Дни[[#This Row],[Дата]])</f>
        <v>29</v>
      </c>
      <c r="E242" t="str">
        <f>VLOOKUP(WEEKDAY(Дни[[#This Row],[Дата]],2),Неделя[],2,0)</f>
        <v>вторник</v>
      </c>
      <c r="F242" t="str">
        <f>IF(OR(Дни[[#This Row],[ДН]]="воскресенье",Дни[[#This Row],[ДН]]="суббота",Дни[[#This Row],[Праздники]]="П",Дни[[#This Row],[Праздники]]="В"),"В","Я")</f>
        <v>Я</v>
      </c>
      <c r="G242" s="4"/>
      <c r="H242">
        <f t="shared" si="6"/>
        <v>0</v>
      </c>
    </row>
    <row r="243" spans="1:8" x14ac:dyDescent="0.2">
      <c r="A243">
        <f>Дни[[#This Row],[Дата]]</f>
        <v>45168</v>
      </c>
      <c r="B243" s="1">
        <f t="shared" si="7"/>
        <v>45168</v>
      </c>
      <c r="C243">
        <f>MONTH(Дни[[#This Row],[Дата]])</f>
        <v>8</v>
      </c>
      <c r="D243">
        <f>DAY(Дни[[#This Row],[Дата]])</f>
        <v>30</v>
      </c>
      <c r="E243" t="str">
        <f>VLOOKUP(WEEKDAY(Дни[[#This Row],[Дата]],2),Неделя[],2,0)</f>
        <v>среда</v>
      </c>
      <c r="F243" t="str">
        <f>IF(OR(Дни[[#This Row],[ДН]]="воскресенье",Дни[[#This Row],[ДН]]="суббота",Дни[[#This Row],[Праздники]]="П",Дни[[#This Row],[Праздники]]="В"),"В","Я")</f>
        <v>Я</v>
      </c>
      <c r="G243" s="4"/>
      <c r="H243">
        <f t="shared" si="6"/>
        <v>0</v>
      </c>
    </row>
    <row r="244" spans="1:8" x14ac:dyDescent="0.2">
      <c r="A244">
        <f>Дни[[#This Row],[Дата]]</f>
        <v>45169</v>
      </c>
      <c r="B244" s="1">
        <f t="shared" si="7"/>
        <v>45169</v>
      </c>
      <c r="C244">
        <f>MONTH(Дни[[#This Row],[Дата]])</f>
        <v>8</v>
      </c>
      <c r="D244">
        <f>DAY(Дни[[#This Row],[Дата]])</f>
        <v>31</v>
      </c>
      <c r="E244" t="str">
        <f>VLOOKUP(WEEKDAY(Дни[[#This Row],[Дата]],2),Неделя[],2,0)</f>
        <v>четверг</v>
      </c>
      <c r="F244" t="str">
        <f>IF(OR(Дни[[#This Row],[ДН]]="воскресенье",Дни[[#This Row],[ДН]]="суббота",Дни[[#This Row],[Праздники]]="П",Дни[[#This Row],[Праздники]]="В"),"В","Я")</f>
        <v>Я</v>
      </c>
      <c r="G244" s="4"/>
      <c r="H244">
        <f t="shared" si="6"/>
        <v>0</v>
      </c>
    </row>
    <row r="245" spans="1:8" x14ac:dyDescent="0.2">
      <c r="A245">
        <f>Дни[[#This Row],[Дата]]</f>
        <v>45170</v>
      </c>
      <c r="B245" s="1">
        <f t="shared" si="7"/>
        <v>45170</v>
      </c>
      <c r="C245">
        <f>MONTH(Дни[[#This Row],[Дата]])</f>
        <v>9</v>
      </c>
      <c r="D245">
        <f>DAY(Дни[[#This Row],[Дата]])</f>
        <v>1</v>
      </c>
      <c r="E245" t="str">
        <f>VLOOKUP(WEEKDAY(Дни[[#This Row],[Дата]],2),Неделя[],2,0)</f>
        <v>пятница</v>
      </c>
      <c r="F245" t="str">
        <f>IF(OR(Дни[[#This Row],[ДН]]="воскресенье",Дни[[#This Row],[ДН]]="суббота",Дни[[#This Row],[Праздники]]="П",Дни[[#This Row],[Праздники]]="В"),"В","Я")</f>
        <v>Я</v>
      </c>
      <c r="G245" s="4"/>
      <c r="H245">
        <v>0</v>
      </c>
    </row>
    <row r="246" spans="1:8" x14ac:dyDescent="0.2">
      <c r="A246">
        <f>Дни[[#This Row],[Дата]]</f>
        <v>45171</v>
      </c>
      <c r="B246" s="1">
        <f t="shared" si="7"/>
        <v>45171</v>
      </c>
      <c r="C246">
        <f>MONTH(Дни[[#This Row],[Дата]])</f>
        <v>9</v>
      </c>
      <c r="D246">
        <f>DAY(Дни[[#This Row],[Дата]])</f>
        <v>2</v>
      </c>
      <c r="E246" t="str">
        <f>VLOOKUP(WEEKDAY(Дни[[#This Row],[Дата]],2),Неделя[],2,0)</f>
        <v>суббота</v>
      </c>
      <c r="F246" t="str">
        <f>IF(OR(Дни[[#This Row],[ДН]]="воскресенье",Дни[[#This Row],[ДН]]="суббота",Дни[[#This Row],[Праздники]]="П",Дни[[#This Row],[Праздники]]="В"),"В","Я")</f>
        <v>В</v>
      </c>
      <c r="G246" s="4"/>
      <c r="H246">
        <v>0</v>
      </c>
    </row>
    <row r="247" spans="1:8" x14ac:dyDescent="0.2">
      <c r="A247">
        <f>Дни[[#This Row],[Дата]]</f>
        <v>45172</v>
      </c>
      <c r="B247" s="1">
        <f t="shared" si="7"/>
        <v>45172</v>
      </c>
      <c r="C247">
        <f>MONTH(Дни[[#This Row],[Дата]])</f>
        <v>9</v>
      </c>
      <c r="D247">
        <f>DAY(Дни[[#This Row],[Дата]])</f>
        <v>3</v>
      </c>
      <c r="E247" t="str">
        <f>VLOOKUP(WEEKDAY(Дни[[#This Row],[Дата]],2),Неделя[],2,0)</f>
        <v>воскресенье</v>
      </c>
      <c r="F247" t="str">
        <f>IF(OR(Дни[[#This Row],[ДН]]="воскресенье",Дни[[#This Row],[ДН]]="суббота",Дни[[#This Row],[Праздники]]="П",Дни[[#This Row],[Праздники]]="В"),"В","Я")</f>
        <v>В</v>
      </c>
      <c r="G247" s="4"/>
      <c r="H247">
        <f t="shared" si="6"/>
        <v>0</v>
      </c>
    </row>
    <row r="248" spans="1:8" x14ac:dyDescent="0.2">
      <c r="A248">
        <f>Дни[[#This Row],[Дата]]</f>
        <v>45173</v>
      </c>
      <c r="B248" s="1">
        <f t="shared" si="7"/>
        <v>45173</v>
      </c>
      <c r="C248">
        <f>MONTH(Дни[[#This Row],[Дата]])</f>
        <v>9</v>
      </c>
      <c r="D248">
        <f>DAY(Дни[[#This Row],[Дата]])</f>
        <v>4</v>
      </c>
      <c r="E248" t="str">
        <f>VLOOKUP(WEEKDAY(Дни[[#This Row],[Дата]],2),Неделя[],2,0)</f>
        <v>понедельник</v>
      </c>
      <c r="F248" t="str">
        <f>IF(OR(Дни[[#This Row],[ДН]]="воскресенье",Дни[[#This Row],[ДН]]="суббота",Дни[[#This Row],[Праздники]]="П",Дни[[#This Row],[Праздники]]="В"),"В","Я")</f>
        <v>Я</v>
      </c>
      <c r="G248" s="4"/>
      <c r="H248">
        <f t="shared" si="6"/>
        <v>0</v>
      </c>
    </row>
    <row r="249" spans="1:8" x14ac:dyDescent="0.2">
      <c r="A249">
        <f>Дни[[#This Row],[Дата]]</f>
        <v>45174</v>
      </c>
      <c r="B249" s="1">
        <f t="shared" si="7"/>
        <v>45174</v>
      </c>
      <c r="C249">
        <f>MONTH(Дни[[#This Row],[Дата]])</f>
        <v>9</v>
      </c>
      <c r="D249">
        <f>DAY(Дни[[#This Row],[Дата]])</f>
        <v>5</v>
      </c>
      <c r="E249" t="str">
        <f>VLOOKUP(WEEKDAY(Дни[[#This Row],[Дата]],2),Неделя[],2,0)</f>
        <v>вторник</v>
      </c>
      <c r="F249" t="str">
        <f>IF(OR(Дни[[#This Row],[ДН]]="воскресенье",Дни[[#This Row],[ДН]]="суббота",Дни[[#This Row],[Праздники]]="П",Дни[[#This Row],[Праздники]]="В"),"В","Я")</f>
        <v>Я</v>
      </c>
      <c r="G249" s="4"/>
      <c r="H249">
        <f t="shared" si="6"/>
        <v>0</v>
      </c>
    </row>
    <row r="250" spans="1:8" x14ac:dyDescent="0.2">
      <c r="A250">
        <f>Дни[[#This Row],[Дата]]</f>
        <v>45175</v>
      </c>
      <c r="B250" s="1">
        <f t="shared" si="7"/>
        <v>45175</v>
      </c>
      <c r="C250">
        <f>MONTH(Дни[[#This Row],[Дата]])</f>
        <v>9</v>
      </c>
      <c r="D250">
        <f>DAY(Дни[[#This Row],[Дата]])</f>
        <v>6</v>
      </c>
      <c r="E250" t="str">
        <f>VLOOKUP(WEEKDAY(Дни[[#This Row],[Дата]],2),Неделя[],2,0)</f>
        <v>среда</v>
      </c>
      <c r="F250" t="str">
        <f>IF(OR(Дни[[#This Row],[ДН]]="воскресенье",Дни[[#This Row],[ДН]]="суббота",Дни[[#This Row],[Праздники]]="П",Дни[[#This Row],[Праздники]]="В"),"В","Я")</f>
        <v>Я</v>
      </c>
      <c r="G250" s="4"/>
      <c r="H250">
        <f t="shared" si="6"/>
        <v>0</v>
      </c>
    </row>
    <row r="251" spans="1:8" x14ac:dyDescent="0.2">
      <c r="A251">
        <f>Дни[[#This Row],[Дата]]</f>
        <v>45176</v>
      </c>
      <c r="B251" s="1">
        <f t="shared" si="7"/>
        <v>45176</v>
      </c>
      <c r="C251">
        <f>MONTH(Дни[[#This Row],[Дата]])</f>
        <v>9</v>
      </c>
      <c r="D251">
        <f>DAY(Дни[[#This Row],[Дата]])</f>
        <v>7</v>
      </c>
      <c r="E251" t="str">
        <f>VLOOKUP(WEEKDAY(Дни[[#This Row],[Дата]],2),Неделя[],2,0)</f>
        <v>четверг</v>
      </c>
      <c r="F251" t="str">
        <f>IF(OR(Дни[[#This Row],[ДН]]="воскресенье",Дни[[#This Row],[ДН]]="суббота",Дни[[#This Row],[Праздники]]="П",Дни[[#This Row],[Праздники]]="В"),"В","Я")</f>
        <v>Я</v>
      </c>
      <c r="G251" s="4"/>
      <c r="H251">
        <f t="shared" si="6"/>
        <v>0</v>
      </c>
    </row>
    <row r="252" spans="1:8" x14ac:dyDescent="0.2">
      <c r="A252">
        <f>Дни[[#This Row],[Дата]]</f>
        <v>45177</v>
      </c>
      <c r="B252" s="1">
        <f t="shared" si="7"/>
        <v>45177</v>
      </c>
      <c r="C252">
        <f>MONTH(Дни[[#This Row],[Дата]])</f>
        <v>9</v>
      </c>
      <c r="D252">
        <f>DAY(Дни[[#This Row],[Дата]])</f>
        <v>8</v>
      </c>
      <c r="E252" t="str">
        <f>VLOOKUP(WEEKDAY(Дни[[#This Row],[Дата]],2),Неделя[],2,0)</f>
        <v>пятница</v>
      </c>
      <c r="F252" t="str">
        <f>IF(OR(Дни[[#This Row],[ДН]]="воскресенье",Дни[[#This Row],[ДН]]="суббота",Дни[[#This Row],[Праздники]]="П",Дни[[#This Row],[Праздники]]="В"),"В","Я")</f>
        <v>Я</v>
      </c>
      <c r="G252" s="4"/>
      <c r="H252">
        <f t="shared" si="6"/>
        <v>0</v>
      </c>
    </row>
    <row r="253" spans="1:8" x14ac:dyDescent="0.2">
      <c r="A253">
        <f>Дни[[#This Row],[Дата]]</f>
        <v>45178</v>
      </c>
      <c r="B253" s="1">
        <f t="shared" si="7"/>
        <v>45178</v>
      </c>
      <c r="C253">
        <f>MONTH(Дни[[#This Row],[Дата]])</f>
        <v>9</v>
      </c>
      <c r="D253">
        <f>DAY(Дни[[#This Row],[Дата]])</f>
        <v>9</v>
      </c>
      <c r="E253" t="str">
        <f>VLOOKUP(WEEKDAY(Дни[[#This Row],[Дата]],2),Неделя[],2,0)</f>
        <v>суббота</v>
      </c>
      <c r="F253" t="str">
        <f>IF(OR(Дни[[#This Row],[ДН]]="воскресенье",Дни[[#This Row],[ДН]]="суббота",Дни[[#This Row],[Праздники]]="П",Дни[[#This Row],[Праздники]]="В"),"В","Я")</f>
        <v>В</v>
      </c>
      <c r="G253" s="4"/>
      <c r="H253">
        <f t="shared" si="6"/>
        <v>0</v>
      </c>
    </row>
    <row r="254" spans="1:8" x14ac:dyDescent="0.2">
      <c r="A254">
        <f>Дни[[#This Row],[Дата]]</f>
        <v>45179</v>
      </c>
      <c r="B254" s="1">
        <f t="shared" si="7"/>
        <v>45179</v>
      </c>
      <c r="C254">
        <f>MONTH(Дни[[#This Row],[Дата]])</f>
        <v>9</v>
      </c>
      <c r="D254">
        <f>DAY(Дни[[#This Row],[Дата]])</f>
        <v>10</v>
      </c>
      <c r="E254" t="str">
        <f>VLOOKUP(WEEKDAY(Дни[[#This Row],[Дата]],2),Неделя[],2,0)</f>
        <v>воскресенье</v>
      </c>
      <c r="F254" t="str">
        <f>IF(OR(Дни[[#This Row],[ДН]]="воскресенье",Дни[[#This Row],[ДН]]="суббота",Дни[[#This Row],[Праздники]]="П",Дни[[#This Row],[Праздники]]="В"),"В","Я")</f>
        <v>В</v>
      </c>
      <c r="G254" s="4"/>
      <c r="H254">
        <f t="shared" si="6"/>
        <v>0</v>
      </c>
    </row>
    <row r="255" spans="1:8" x14ac:dyDescent="0.2">
      <c r="A255">
        <f>Дни[[#This Row],[Дата]]</f>
        <v>45180</v>
      </c>
      <c r="B255" s="1">
        <f t="shared" si="7"/>
        <v>45180</v>
      </c>
      <c r="C255">
        <f>MONTH(Дни[[#This Row],[Дата]])</f>
        <v>9</v>
      </c>
      <c r="D255">
        <f>DAY(Дни[[#This Row],[Дата]])</f>
        <v>11</v>
      </c>
      <c r="E255" t="str">
        <f>VLOOKUP(WEEKDAY(Дни[[#This Row],[Дата]],2),Неделя[],2,0)</f>
        <v>понедельник</v>
      </c>
      <c r="F255" t="str">
        <f>IF(OR(Дни[[#This Row],[ДН]]="воскресенье",Дни[[#This Row],[ДН]]="суббота",Дни[[#This Row],[Праздники]]="П",Дни[[#This Row],[Праздники]]="В"),"В","Я")</f>
        <v>Я</v>
      </c>
      <c r="G255" s="4"/>
      <c r="H255">
        <f t="shared" si="6"/>
        <v>0</v>
      </c>
    </row>
    <row r="256" spans="1:8" x14ac:dyDescent="0.2">
      <c r="A256">
        <f>Дни[[#This Row],[Дата]]</f>
        <v>45181</v>
      </c>
      <c r="B256" s="1">
        <f t="shared" si="7"/>
        <v>45181</v>
      </c>
      <c r="C256">
        <f>MONTH(Дни[[#This Row],[Дата]])</f>
        <v>9</v>
      </c>
      <c r="D256">
        <f>DAY(Дни[[#This Row],[Дата]])</f>
        <v>12</v>
      </c>
      <c r="E256" t="str">
        <f>VLOOKUP(WEEKDAY(Дни[[#This Row],[Дата]],2),Неделя[],2,0)</f>
        <v>вторник</v>
      </c>
      <c r="F256" t="str">
        <f>IF(OR(Дни[[#This Row],[ДН]]="воскресенье",Дни[[#This Row],[ДН]]="суббота",Дни[[#This Row],[Праздники]]="П",Дни[[#This Row],[Праздники]]="В"),"В","Я")</f>
        <v>Я</v>
      </c>
      <c r="G256" s="4"/>
      <c r="H256">
        <f t="shared" si="6"/>
        <v>0</v>
      </c>
    </row>
    <row r="257" spans="1:8" x14ac:dyDescent="0.2">
      <c r="A257">
        <f>Дни[[#This Row],[Дата]]</f>
        <v>45182</v>
      </c>
      <c r="B257" s="1">
        <f t="shared" si="7"/>
        <v>45182</v>
      </c>
      <c r="C257">
        <f>MONTH(Дни[[#This Row],[Дата]])</f>
        <v>9</v>
      </c>
      <c r="D257">
        <f>DAY(Дни[[#This Row],[Дата]])</f>
        <v>13</v>
      </c>
      <c r="E257" t="str">
        <f>VLOOKUP(WEEKDAY(Дни[[#This Row],[Дата]],2),Неделя[],2,0)</f>
        <v>среда</v>
      </c>
      <c r="F257" t="str">
        <f>IF(OR(Дни[[#This Row],[ДН]]="воскресенье",Дни[[#This Row],[ДН]]="суббота",Дни[[#This Row],[Праздники]]="П",Дни[[#This Row],[Праздники]]="В"),"В","Я")</f>
        <v>Я</v>
      </c>
      <c r="G257" s="4"/>
      <c r="H257">
        <f t="shared" si="6"/>
        <v>0</v>
      </c>
    </row>
    <row r="258" spans="1:8" x14ac:dyDescent="0.2">
      <c r="A258">
        <f>Дни[[#This Row],[Дата]]</f>
        <v>45183</v>
      </c>
      <c r="B258" s="1">
        <f t="shared" si="7"/>
        <v>45183</v>
      </c>
      <c r="C258">
        <f>MONTH(Дни[[#This Row],[Дата]])</f>
        <v>9</v>
      </c>
      <c r="D258">
        <f>DAY(Дни[[#This Row],[Дата]])</f>
        <v>14</v>
      </c>
      <c r="E258" t="str">
        <f>VLOOKUP(WEEKDAY(Дни[[#This Row],[Дата]],2),Неделя[],2,0)</f>
        <v>четверг</v>
      </c>
      <c r="F258" t="str">
        <f>IF(OR(Дни[[#This Row],[ДН]]="воскресенье",Дни[[#This Row],[ДН]]="суббота",Дни[[#This Row],[Праздники]]="П",Дни[[#This Row],[Праздники]]="В"),"В","Я")</f>
        <v>Я</v>
      </c>
      <c r="G258" s="4"/>
      <c r="H258">
        <f t="shared" si="6"/>
        <v>0</v>
      </c>
    </row>
    <row r="259" spans="1:8" x14ac:dyDescent="0.2">
      <c r="A259">
        <f>Дни[[#This Row],[Дата]]</f>
        <v>45184</v>
      </c>
      <c r="B259" s="1">
        <f t="shared" si="7"/>
        <v>45184</v>
      </c>
      <c r="C259">
        <f>MONTH(Дни[[#This Row],[Дата]])</f>
        <v>9</v>
      </c>
      <c r="D259">
        <f>DAY(Дни[[#This Row],[Дата]])</f>
        <v>15</v>
      </c>
      <c r="E259" t="str">
        <f>VLOOKUP(WEEKDAY(Дни[[#This Row],[Дата]],2),Неделя[],2,0)</f>
        <v>пятница</v>
      </c>
      <c r="F259" t="str">
        <f>IF(OR(Дни[[#This Row],[ДН]]="воскресенье",Дни[[#This Row],[ДН]]="суббота",Дни[[#This Row],[Праздники]]="П",Дни[[#This Row],[Праздники]]="В"),"В","Я")</f>
        <v>Я</v>
      </c>
      <c r="G259" s="4"/>
      <c r="H259">
        <f t="shared" ref="H259:H322" si="8">IF(G260="П",1,0)</f>
        <v>0</v>
      </c>
    </row>
    <row r="260" spans="1:8" x14ac:dyDescent="0.2">
      <c r="A260">
        <f>Дни[[#This Row],[Дата]]</f>
        <v>45185</v>
      </c>
      <c r="B260" s="1">
        <f t="shared" ref="B260:B323" si="9">B259+1</f>
        <v>45185</v>
      </c>
      <c r="C260">
        <f>MONTH(Дни[[#This Row],[Дата]])</f>
        <v>9</v>
      </c>
      <c r="D260">
        <f>DAY(Дни[[#This Row],[Дата]])</f>
        <v>16</v>
      </c>
      <c r="E260" t="str">
        <f>VLOOKUP(WEEKDAY(Дни[[#This Row],[Дата]],2),Неделя[],2,0)</f>
        <v>суббота</v>
      </c>
      <c r="F260" t="str">
        <f>IF(OR(Дни[[#This Row],[ДН]]="воскресенье",Дни[[#This Row],[ДН]]="суббота",Дни[[#This Row],[Праздники]]="П",Дни[[#This Row],[Праздники]]="В"),"В","Я")</f>
        <v>В</v>
      </c>
      <c r="G260" s="4"/>
      <c r="H260">
        <f t="shared" si="8"/>
        <v>0</v>
      </c>
    </row>
    <row r="261" spans="1:8" x14ac:dyDescent="0.2">
      <c r="A261">
        <f>Дни[[#This Row],[Дата]]</f>
        <v>45186</v>
      </c>
      <c r="B261" s="1">
        <f t="shared" si="9"/>
        <v>45186</v>
      </c>
      <c r="C261">
        <f>MONTH(Дни[[#This Row],[Дата]])</f>
        <v>9</v>
      </c>
      <c r="D261">
        <f>DAY(Дни[[#This Row],[Дата]])</f>
        <v>17</v>
      </c>
      <c r="E261" t="str">
        <f>VLOOKUP(WEEKDAY(Дни[[#This Row],[Дата]],2),Неделя[],2,0)</f>
        <v>воскресенье</v>
      </c>
      <c r="F261" t="str">
        <f>IF(OR(Дни[[#This Row],[ДН]]="воскресенье",Дни[[#This Row],[ДН]]="суббота",Дни[[#This Row],[Праздники]]="П",Дни[[#This Row],[Праздники]]="В"),"В","Я")</f>
        <v>В</v>
      </c>
      <c r="G261" s="4"/>
      <c r="H261">
        <f t="shared" si="8"/>
        <v>0</v>
      </c>
    </row>
    <row r="262" spans="1:8" x14ac:dyDescent="0.2">
      <c r="A262">
        <f>Дни[[#This Row],[Дата]]</f>
        <v>45187</v>
      </c>
      <c r="B262" s="1">
        <f t="shared" si="9"/>
        <v>45187</v>
      </c>
      <c r="C262">
        <f>MONTH(Дни[[#This Row],[Дата]])</f>
        <v>9</v>
      </c>
      <c r="D262">
        <f>DAY(Дни[[#This Row],[Дата]])</f>
        <v>18</v>
      </c>
      <c r="E262" t="str">
        <f>VLOOKUP(WEEKDAY(Дни[[#This Row],[Дата]],2),Неделя[],2,0)</f>
        <v>понедельник</v>
      </c>
      <c r="F262" t="str">
        <f>IF(OR(Дни[[#This Row],[ДН]]="воскресенье",Дни[[#This Row],[ДН]]="суббота",Дни[[#This Row],[Праздники]]="П",Дни[[#This Row],[Праздники]]="В"),"В","Я")</f>
        <v>Я</v>
      </c>
      <c r="G262" s="4"/>
      <c r="H262">
        <f t="shared" si="8"/>
        <v>0</v>
      </c>
    </row>
    <row r="263" spans="1:8" x14ac:dyDescent="0.2">
      <c r="A263">
        <f>Дни[[#This Row],[Дата]]</f>
        <v>45188</v>
      </c>
      <c r="B263" s="1">
        <f t="shared" si="9"/>
        <v>45188</v>
      </c>
      <c r="C263">
        <f>MONTH(Дни[[#This Row],[Дата]])</f>
        <v>9</v>
      </c>
      <c r="D263">
        <f>DAY(Дни[[#This Row],[Дата]])</f>
        <v>19</v>
      </c>
      <c r="E263" t="str">
        <f>VLOOKUP(WEEKDAY(Дни[[#This Row],[Дата]],2),Неделя[],2,0)</f>
        <v>вторник</v>
      </c>
      <c r="F263" t="str">
        <f>IF(OR(Дни[[#This Row],[ДН]]="воскресенье",Дни[[#This Row],[ДН]]="суббота",Дни[[#This Row],[Праздники]]="П",Дни[[#This Row],[Праздники]]="В"),"В","Я")</f>
        <v>Я</v>
      </c>
      <c r="G263" s="4"/>
      <c r="H263">
        <f t="shared" si="8"/>
        <v>0</v>
      </c>
    </row>
    <row r="264" spans="1:8" x14ac:dyDescent="0.2">
      <c r="A264">
        <f>Дни[[#This Row],[Дата]]</f>
        <v>45189</v>
      </c>
      <c r="B264" s="1">
        <f t="shared" si="9"/>
        <v>45189</v>
      </c>
      <c r="C264">
        <f>MONTH(Дни[[#This Row],[Дата]])</f>
        <v>9</v>
      </c>
      <c r="D264">
        <f>DAY(Дни[[#This Row],[Дата]])</f>
        <v>20</v>
      </c>
      <c r="E264" t="str">
        <f>VLOOKUP(WEEKDAY(Дни[[#This Row],[Дата]],2),Неделя[],2,0)</f>
        <v>среда</v>
      </c>
      <c r="F264" t="str">
        <f>IF(OR(Дни[[#This Row],[ДН]]="воскресенье",Дни[[#This Row],[ДН]]="суббота",Дни[[#This Row],[Праздники]]="П",Дни[[#This Row],[Праздники]]="В"),"В","Я")</f>
        <v>Я</v>
      </c>
      <c r="G264" s="4"/>
      <c r="H264">
        <f t="shared" si="8"/>
        <v>0</v>
      </c>
    </row>
    <row r="265" spans="1:8" x14ac:dyDescent="0.2">
      <c r="A265">
        <f>Дни[[#This Row],[Дата]]</f>
        <v>45190</v>
      </c>
      <c r="B265" s="1">
        <f t="shared" si="9"/>
        <v>45190</v>
      </c>
      <c r="C265">
        <f>MONTH(Дни[[#This Row],[Дата]])</f>
        <v>9</v>
      </c>
      <c r="D265">
        <f>DAY(Дни[[#This Row],[Дата]])</f>
        <v>21</v>
      </c>
      <c r="E265" t="str">
        <f>VLOOKUP(WEEKDAY(Дни[[#This Row],[Дата]],2),Неделя[],2,0)</f>
        <v>четверг</v>
      </c>
      <c r="F265" t="str">
        <f>IF(OR(Дни[[#This Row],[ДН]]="воскресенье",Дни[[#This Row],[ДН]]="суббота",Дни[[#This Row],[Праздники]]="П",Дни[[#This Row],[Праздники]]="В"),"В","Я")</f>
        <v>Я</v>
      </c>
      <c r="G265" s="4"/>
      <c r="H265">
        <f t="shared" si="8"/>
        <v>0</v>
      </c>
    </row>
    <row r="266" spans="1:8" x14ac:dyDescent="0.2">
      <c r="A266">
        <f>Дни[[#This Row],[Дата]]</f>
        <v>45191</v>
      </c>
      <c r="B266" s="1">
        <f t="shared" si="9"/>
        <v>45191</v>
      </c>
      <c r="C266">
        <f>MONTH(Дни[[#This Row],[Дата]])</f>
        <v>9</v>
      </c>
      <c r="D266">
        <f>DAY(Дни[[#This Row],[Дата]])</f>
        <v>22</v>
      </c>
      <c r="E266" t="str">
        <f>VLOOKUP(WEEKDAY(Дни[[#This Row],[Дата]],2),Неделя[],2,0)</f>
        <v>пятница</v>
      </c>
      <c r="F266" t="str">
        <f>IF(OR(Дни[[#This Row],[ДН]]="воскресенье",Дни[[#This Row],[ДН]]="суббота",Дни[[#This Row],[Праздники]]="П",Дни[[#This Row],[Праздники]]="В"),"В","Я")</f>
        <v>Я</v>
      </c>
      <c r="G266" s="4"/>
      <c r="H266">
        <f t="shared" si="8"/>
        <v>0</v>
      </c>
    </row>
    <row r="267" spans="1:8" x14ac:dyDescent="0.2">
      <c r="A267">
        <f>Дни[[#This Row],[Дата]]</f>
        <v>45192</v>
      </c>
      <c r="B267" s="1">
        <f t="shared" si="9"/>
        <v>45192</v>
      </c>
      <c r="C267">
        <f>MONTH(Дни[[#This Row],[Дата]])</f>
        <v>9</v>
      </c>
      <c r="D267">
        <f>DAY(Дни[[#This Row],[Дата]])</f>
        <v>23</v>
      </c>
      <c r="E267" t="str">
        <f>VLOOKUP(WEEKDAY(Дни[[#This Row],[Дата]],2),Неделя[],2,0)</f>
        <v>суббота</v>
      </c>
      <c r="F267" t="str">
        <f>IF(OR(Дни[[#This Row],[ДН]]="воскресенье",Дни[[#This Row],[ДН]]="суббота",Дни[[#This Row],[Праздники]]="П",Дни[[#This Row],[Праздники]]="В"),"В","Я")</f>
        <v>В</v>
      </c>
      <c r="G267" s="4"/>
      <c r="H267">
        <f t="shared" si="8"/>
        <v>0</v>
      </c>
    </row>
    <row r="268" spans="1:8" x14ac:dyDescent="0.2">
      <c r="A268">
        <f>Дни[[#This Row],[Дата]]</f>
        <v>45193</v>
      </c>
      <c r="B268" s="1">
        <f t="shared" si="9"/>
        <v>45193</v>
      </c>
      <c r="C268">
        <f>MONTH(Дни[[#This Row],[Дата]])</f>
        <v>9</v>
      </c>
      <c r="D268">
        <f>DAY(Дни[[#This Row],[Дата]])</f>
        <v>24</v>
      </c>
      <c r="E268" t="str">
        <f>VLOOKUP(WEEKDAY(Дни[[#This Row],[Дата]],2),Неделя[],2,0)</f>
        <v>воскресенье</v>
      </c>
      <c r="F268" t="str">
        <f>IF(OR(Дни[[#This Row],[ДН]]="воскресенье",Дни[[#This Row],[ДН]]="суббота",Дни[[#This Row],[Праздники]]="П",Дни[[#This Row],[Праздники]]="В"),"В","Я")</f>
        <v>В</v>
      </c>
      <c r="G268" s="4"/>
      <c r="H268">
        <f t="shared" si="8"/>
        <v>0</v>
      </c>
    </row>
    <row r="269" spans="1:8" x14ac:dyDescent="0.2">
      <c r="A269">
        <f>Дни[[#This Row],[Дата]]</f>
        <v>45194</v>
      </c>
      <c r="B269" s="1">
        <f t="shared" si="9"/>
        <v>45194</v>
      </c>
      <c r="C269">
        <f>MONTH(Дни[[#This Row],[Дата]])</f>
        <v>9</v>
      </c>
      <c r="D269">
        <f>DAY(Дни[[#This Row],[Дата]])</f>
        <v>25</v>
      </c>
      <c r="E269" t="str">
        <f>VLOOKUP(WEEKDAY(Дни[[#This Row],[Дата]],2),Неделя[],2,0)</f>
        <v>понедельник</v>
      </c>
      <c r="F269" t="str">
        <f>IF(OR(Дни[[#This Row],[ДН]]="воскресенье",Дни[[#This Row],[ДН]]="суббота",Дни[[#This Row],[Праздники]]="П",Дни[[#This Row],[Праздники]]="В"),"В","Я")</f>
        <v>Я</v>
      </c>
      <c r="G269" s="4"/>
      <c r="H269">
        <f t="shared" si="8"/>
        <v>0</v>
      </c>
    </row>
    <row r="270" spans="1:8" x14ac:dyDescent="0.2">
      <c r="A270">
        <f>Дни[[#This Row],[Дата]]</f>
        <v>45195</v>
      </c>
      <c r="B270" s="1">
        <f t="shared" si="9"/>
        <v>45195</v>
      </c>
      <c r="C270">
        <f>MONTH(Дни[[#This Row],[Дата]])</f>
        <v>9</v>
      </c>
      <c r="D270">
        <f>DAY(Дни[[#This Row],[Дата]])</f>
        <v>26</v>
      </c>
      <c r="E270" t="str">
        <f>VLOOKUP(WEEKDAY(Дни[[#This Row],[Дата]],2),Неделя[],2,0)</f>
        <v>вторник</v>
      </c>
      <c r="F270" t="str">
        <f>IF(OR(Дни[[#This Row],[ДН]]="воскресенье",Дни[[#This Row],[ДН]]="суббота",Дни[[#This Row],[Праздники]]="П",Дни[[#This Row],[Праздники]]="В"),"В","Я")</f>
        <v>Я</v>
      </c>
      <c r="G270" s="4"/>
      <c r="H270">
        <f t="shared" si="8"/>
        <v>0</v>
      </c>
    </row>
    <row r="271" spans="1:8" x14ac:dyDescent="0.2">
      <c r="A271">
        <f>Дни[[#This Row],[Дата]]</f>
        <v>45196</v>
      </c>
      <c r="B271" s="1">
        <f t="shared" si="9"/>
        <v>45196</v>
      </c>
      <c r="C271">
        <f>MONTH(Дни[[#This Row],[Дата]])</f>
        <v>9</v>
      </c>
      <c r="D271">
        <f>DAY(Дни[[#This Row],[Дата]])</f>
        <v>27</v>
      </c>
      <c r="E271" t="str">
        <f>VLOOKUP(WEEKDAY(Дни[[#This Row],[Дата]],2),Неделя[],2,0)</f>
        <v>среда</v>
      </c>
      <c r="F271" t="str">
        <f>IF(OR(Дни[[#This Row],[ДН]]="воскресенье",Дни[[#This Row],[ДН]]="суббота",Дни[[#This Row],[Праздники]]="П",Дни[[#This Row],[Праздники]]="В"),"В","Я")</f>
        <v>Я</v>
      </c>
      <c r="G271" s="4"/>
      <c r="H271">
        <f t="shared" si="8"/>
        <v>0</v>
      </c>
    </row>
    <row r="272" spans="1:8" x14ac:dyDescent="0.2">
      <c r="A272">
        <f>Дни[[#This Row],[Дата]]</f>
        <v>45197</v>
      </c>
      <c r="B272" s="1">
        <f t="shared" si="9"/>
        <v>45197</v>
      </c>
      <c r="C272">
        <f>MONTH(Дни[[#This Row],[Дата]])</f>
        <v>9</v>
      </c>
      <c r="D272">
        <f>DAY(Дни[[#This Row],[Дата]])</f>
        <v>28</v>
      </c>
      <c r="E272" t="str">
        <f>VLOOKUP(WEEKDAY(Дни[[#This Row],[Дата]],2),Неделя[],2,0)</f>
        <v>четверг</v>
      </c>
      <c r="F272" t="str">
        <f>IF(OR(Дни[[#This Row],[ДН]]="воскресенье",Дни[[#This Row],[ДН]]="суббота",Дни[[#This Row],[Праздники]]="П",Дни[[#This Row],[Праздники]]="В"),"В","Я")</f>
        <v>Я</v>
      </c>
      <c r="G272" s="4"/>
      <c r="H272">
        <f t="shared" si="8"/>
        <v>0</v>
      </c>
    </row>
    <row r="273" spans="1:8" x14ac:dyDescent="0.2">
      <c r="A273">
        <f>Дни[[#This Row],[Дата]]</f>
        <v>45198</v>
      </c>
      <c r="B273" s="1">
        <f t="shared" si="9"/>
        <v>45198</v>
      </c>
      <c r="C273">
        <f>MONTH(Дни[[#This Row],[Дата]])</f>
        <v>9</v>
      </c>
      <c r="D273">
        <f>DAY(Дни[[#This Row],[Дата]])</f>
        <v>29</v>
      </c>
      <c r="E273" t="str">
        <f>VLOOKUP(WEEKDAY(Дни[[#This Row],[Дата]],2),Неделя[],2,0)</f>
        <v>пятница</v>
      </c>
      <c r="F273" t="str">
        <f>IF(OR(Дни[[#This Row],[ДН]]="воскресенье",Дни[[#This Row],[ДН]]="суббота",Дни[[#This Row],[Праздники]]="П",Дни[[#This Row],[Праздники]]="В"),"В","Я")</f>
        <v>Я</v>
      </c>
      <c r="G273" s="4"/>
      <c r="H273">
        <f t="shared" si="8"/>
        <v>0</v>
      </c>
    </row>
    <row r="274" spans="1:8" x14ac:dyDescent="0.2">
      <c r="A274">
        <f>Дни[[#This Row],[Дата]]</f>
        <v>45199</v>
      </c>
      <c r="B274" s="1">
        <f t="shared" si="9"/>
        <v>45199</v>
      </c>
      <c r="C274">
        <f>MONTH(Дни[[#This Row],[Дата]])</f>
        <v>9</v>
      </c>
      <c r="D274">
        <f>DAY(Дни[[#This Row],[Дата]])</f>
        <v>30</v>
      </c>
      <c r="E274" t="str">
        <f>VLOOKUP(WEEKDAY(Дни[[#This Row],[Дата]],2),Неделя[],2,0)</f>
        <v>суббота</v>
      </c>
      <c r="F274" t="str">
        <f>IF(OR(Дни[[#This Row],[ДН]]="воскресенье",Дни[[#This Row],[ДН]]="суббота",Дни[[#This Row],[Праздники]]="П",Дни[[#This Row],[Праздники]]="В"),"В","Я")</f>
        <v>В</v>
      </c>
      <c r="G274" s="4"/>
      <c r="H274">
        <f t="shared" si="8"/>
        <v>0</v>
      </c>
    </row>
    <row r="275" spans="1:8" x14ac:dyDescent="0.2">
      <c r="A275">
        <f>Дни[[#This Row],[Дата]]</f>
        <v>45200</v>
      </c>
      <c r="B275" s="1">
        <f t="shared" si="9"/>
        <v>45200</v>
      </c>
      <c r="C275">
        <f>MONTH(Дни[[#This Row],[Дата]])</f>
        <v>10</v>
      </c>
      <c r="D275">
        <f>DAY(Дни[[#This Row],[Дата]])</f>
        <v>1</v>
      </c>
      <c r="E275" t="str">
        <f>VLOOKUP(WEEKDAY(Дни[[#This Row],[Дата]],2),Неделя[],2,0)</f>
        <v>воскресенье</v>
      </c>
      <c r="F275" t="str">
        <f>IF(OR(Дни[[#This Row],[ДН]]="воскресенье",Дни[[#This Row],[ДН]]="суббота",Дни[[#This Row],[Праздники]]="П",Дни[[#This Row],[Праздники]]="В"),"В","Я")</f>
        <v>В</v>
      </c>
      <c r="G275" s="4"/>
      <c r="H275">
        <f t="shared" si="8"/>
        <v>0</v>
      </c>
    </row>
    <row r="276" spans="1:8" x14ac:dyDescent="0.2">
      <c r="A276">
        <f>Дни[[#This Row],[Дата]]</f>
        <v>45201</v>
      </c>
      <c r="B276" s="1">
        <f t="shared" si="9"/>
        <v>45201</v>
      </c>
      <c r="C276">
        <f>MONTH(Дни[[#This Row],[Дата]])</f>
        <v>10</v>
      </c>
      <c r="D276">
        <f>DAY(Дни[[#This Row],[Дата]])</f>
        <v>2</v>
      </c>
      <c r="E276" t="str">
        <f>VLOOKUP(WEEKDAY(Дни[[#This Row],[Дата]],2),Неделя[],2,0)</f>
        <v>понедельник</v>
      </c>
      <c r="F276" t="str">
        <f>IF(OR(Дни[[#This Row],[ДН]]="воскресенье",Дни[[#This Row],[ДН]]="суббота",Дни[[#This Row],[Праздники]]="П",Дни[[#This Row],[Праздники]]="В"),"В","Я")</f>
        <v>Я</v>
      </c>
      <c r="G276" s="4"/>
      <c r="H276">
        <f t="shared" si="8"/>
        <v>0</v>
      </c>
    </row>
    <row r="277" spans="1:8" x14ac:dyDescent="0.2">
      <c r="A277">
        <f>Дни[[#This Row],[Дата]]</f>
        <v>45202</v>
      </c>
      <c r="B277" s="1">
        <f t="shared" si="9"/>
        <v>45202</v>
      </c>
      <c r="C277">
        <f>MONTH(Дни[[#This Row],[Дата]])</f>
        <v>10</v>
      </c>
      <c r="D277">
        <f>DAY(Дни[[#This Row],[Дата]])</f>
        <v>3</v>
      </c>
      <c r="E277" t="str">
        <f>VLOOKUP(WEEKDAY(Дни[[#This Row],[Дата]],2),Неделя[],2,0)</f>
        <v>вторник</v>
      </c>
      <c r="F277" t="str">
        <f>IF(OR(Дни[[#This Row],[ДН]]="воскресенье",Дни[[#This Row],[ДН]]="суббота",Дни[[#This Row],[Праздники]]="П",Дни[[#This Row],[Праздники]]="В"),"В","Я")</f>
        <v>Я</v>
      </c>
      <c r="G277" s="4"/>
      <c r="H277">
        <f t="shared" si="8"/>
        <v>0</v>
      </c>
    </row>
    <row r="278" spans="1:8" x14ac:dyDescent="0.2">
      <c r="A278">
        <f>Дни[[#This Row],[Дата]]</f>
        <v>45203</v>
      </c>
      <c r="B278" s="1">
        <f t="shared" si="9"/>
        <v>45203</v>
      </c>
      <c r="C278">
        <f>MONTH(Дни[[#This Row],[Дата]])</f>
        <v>10</v>
      </c>
      <c r="D278">
        <f>DAY(Дни[[#This Row],[Дата]])</f>
        <v>4</v>
      </c>
      <c r="E278" t="str">
        <f>VLOOKUP(WEEKDAY(Дни[[#This Row],[Дата]],2),Неделя[],2,0)</f>
        <v>среда</v>
      </c>
      <c r="F278" t="str">
        <f>IF(OR(Дни[[#This Row],[ДН]]="воскресенье",Дни[[#This Row],[ДН]]="суббота",Дни[[#This Row],[Праздники]]="П",Дни[[#This Row],[Праздники]]="В"),"В","Я")</f>
        <v>Я</v>
      </c>
      <c r="G278" s="4"/>
      <c r="H278">
        <f t="shared" si="8"/>
        <v>0</v>
      </c>
    </row>
    <row r="279" spans="1:8" x14ac:dyDescent="0.2">
      <c r="A279">
        <f>Дни[[#This Row],[Дата]]</f>
        <v>45204</v>
      </c>
      <c r="B279" s="1">
        <f t="shared" si="9"/>
        <v>45204</v>
      </c>
      <c r="C279">
        <f>MONTH(Дни[[#This Row],[Дата]])</f>
        <v>10</v>
      </c>
      <c r="D279">
        <f>DAY(Дни[[#This Row],[Дата]])</f>
        <v>5</v>
      </c>
      <c r="E279" t="str">
        <f>VLOOKUP(WEEKDAY(Дни[[#This Row],[Дата]],2),Неделя[],2,0)</f>
        <v>четверг</v>
      </c>
      <c r="F279" t="str">
        <f>IF(OR(Дни[[#This Row],[ДН]]="воскресенье",Дни[[#This Row],[ДН]]="суббота",Дни[[#This Row],[Праздники]]="П",Дни[[#This Row],[Праздники]]="В"),"В","Я")</f>
        <v>Я</v>
      </c>
      <c r="G279" s="4"/>
      <c r="H279">
        <f t="shared" si="8"/>
        <v>0</v>
      </c>
    </row>
    <row r="280" spans="1:8" x14ac:dyDescent="0.2">
      <c r="A280">
        <f>Дни[[#This Row],[Дата]]</f>
        <v>45205</v>
      </c>
      <c r="B280" s="1">
        <f t="shared" si="9"/>
        <v>45205</v>
      </c>
      <c r="C280">
        <f>MONTH(Дни[[#This Row],[Дата]])</f>
        <v>10</v>
      </c>
      <c r="D280">
        <f>DAY(Дни[[#This Row],[Дата]])</f>
        <v>6</v>
      </c>
      <c r="E280" t="str">
        <f>VLOOKUP(WEEKDAY(Дни[[#This Row],[Дата]],2),Неделя[],2,0)</f>
        <v>пятница</v>
      </c>
      <c r="F280" t="str">
        <f>IF(OR(Дни[[#This Row],[ДН]]="воскресенье",Дни[[#This Row],[ДН]]="суббота",Дни[[#This Row],[Праздники]]="П",Дни[[#This Row],[Праздники]]="В"),"В","Я")</f>
        <v>Я</v>
      </c>
      <c r="G280" s="4"/>
      <c r="H280">
        <f t="shared" si="8"/>
        <v>0</v>
      </c>
    </row>
    <row r="281" spans="1:8" x14ac:dyDescent="0.2">
      <c r="A281">
        <f>Дни[[#This Row],[Дата]]</f>
        <v>45206</v>
      </c>
      <c r="B281" s="1">
        <f t="shared" si="9"/>
        <v>45206</v>
      </c>
      <c r="C281">
        <f>MONTH(Дни[[#This Row],[Дата]])</f>
        <v>10</v>
      </c>
      <c r="D281">
        <f>DAY(Дни[[#This Row],[Дата]])</f>
        <v>7</v>
      </c>
      <c r="E281" t="str">
        <f>VLOOKUP(WEEKDAY(Дни[[#This Row],[Дата]],2),Неделя[],2,0)</f>
        <v>суббота</v>
      </c>
      <c r="F281" t="str">
        <f>IF(OR(Дни[[#This Row],[ДН]]="воскресенье",Дни[[#This Row],[ДН]]="суббота",Дни[[#This Row],[Праздники]]="П",Дни[[#This Row],[Праздники]]="В"),"В","Я")</f>
        <v>В</v>
      </c>
      <c r="G281" s="4"/>
      <c r="H281">
        <f t="shared" si="8"/>
        <v>0</v>
      </c>
    </row>
    <row r="282" spans="1:8" x14ac:dyDescent="0.2">
      <c r="A282">
        <f>Дни[[#This Row],[Дата]]</f>
        <v>45207</v>
      </c>
      <c r="B282" s="1">
        <f t="shared" si="9"/>
        <v>45207</v>
      </c>
      <c r="C282">
        <f>MONTH(Дни[[#This Row],[Дата]])</f>
        <v>10</v>
      </c>
      <c r="D282">
        <f>DAY(Дни[[#This Row],[Дата]])</f>
        <v>8</v>
      </c>
      <c r="E282" t="str">
        <f>VLOOKUP(WEEKDAY(Дни[[#This Row],[Дата]],2),Неделя[],2,0)</f>
        <v>воскресенье</v>
      </c>
      <c r="F282" t="str">
        <f>IF(OR(Дни[[#This Row],[ДН]]="воскресенье",Дни[[#This Row],[ДН]]="суббота",Дни[[#This Row],[Праздники]]="П",Дни[[#This Row],[Праздники]]="В"),"В","Я")</f>
        <v>В</v>
      </c>
      <c r="G282" s="4"/>
      <c r="H282">
        <f t="shared" si="8"/>
        <v>0</v>
      </c>
    </row>
    <row r="283" spans="1:8" x14ac:dyDescent="0.2">
      <c r="A283">
        <f>Дни[[#This Row],[Дата]]</f>
        <v>45208</v>
      </c>
      <c r="B283" s="1">
        <f t="shared" si="9"/>
        <v>45208</v>
      </c>
      <c r="C283">
        <f>MONTH(Дни[[#This Row],[Дата]])</f>
        <v>10</v>
      </c>
      <c r="D283">
        <f>DAY(Дни[[#This Row],[Дата]])</f>
        <v>9</v>
      </c>
      <c r="E283" t="str">
        <f>VLOOKUP(WEEKDAY(Дни[[#This Row],[Дата]],2),Неделя[],2,0)</f>
        <v>понедельник</v>
      </c>
      <c r="F283" t="str">
        <f>IF(OR(Дни[[#This Row],[ДН]]="воскресенье",Дни[[#This Row],[ДН]]="суббота",Дни[[#This Row],[Праздники]]="П",Дни[[#This Row],[Праздники]]="В"),"В","Я")</f>
        <v>Я</v>
      </c>
      <c r="G283" s="4"/>
      <c r="H283">
        <f t="shared" si="8"/>
        <v>0</v>
      </c>
    </row>
    <row r="284" spans="1:8" x14ac:dyDescent="0.2">
      <c r="A284">
        <f>Дни[[#This Row],[Дата]]</f>
        <v>45209</v>
      </c>
      <c r="B284" s="1">
        <f t="shared" si="9"/>
        <v>45209</v>
      </c>
      <c r="C284">
        <f>MONTH(Дни[[#This Row],[Дата]])</f>
        <v>10</v>
      </c>
      <c r="D284">
        <f>DAY(Дни[[#This Row],[Дата]])</f>
        <v>10</v>
      </c>
      <c r="E284" t="str">
        <f>VLOOKUP(WEEKDAY(Дни[[#This Row],[Дата]],2),Неделя[],2,0)</f>
        <v>вторник</v>
      </c>
      <c r="F284" t="str">
        <f>IF(OR(Дни[[#This Row],[ДН]]="воскресенье",Дни[[#This Row],[ДН]]="суббота",Дни[[#This Row],[Праздники]]="П",Дни[[#This Row],[Праздники]]="В"),"В","Я")</f>
        <v>Я</v>
      </c>
      <c r="G284" s="4"/>
      <c r="H284">
        <f t="shared" si="8"/>
        <v>0</v>
      </c>
    </row>
    <row r="285" spans="1:8" x14ac:dyDescent="0.2">
      <c r="A285">
        <f>Дни[[#This Row],[Дата]]</f>
        <v>45210</v>
      </c>
      <c r="B285" s="1">
        <f t="shared" si="9"/>
        <v>45210</v>
      </c>
      <c r="C285">
        <f>MONTH(Дни[[#This Row],[Дата]])</f>
        <v>10</v>
      </c>
      <c r="D285">
        <f>DAY(Дни[[#This Row],[Дата]])</f>
        <v>11</v>
      </c>
      <c r="E285" t="str">
        <f>VLOOKUP(WEEKDAY(Дни[[#This Row],[Дата]],2),Неделя[],2,0)</f>
        <v>среда</v>
      </c>
      <c r="F285" t="str">
        <f>IF(OR(Дни[[#This Row],[ДН]]="воскресенье",Дни[[#This Row],[ДН]]="суббота",Дни[[#This Row],[Праздники]]="П",Дни[[#This Row],[Праздники]]="В"),"В","Я")</f>
        <v>Я</v>
      </c>
      <c r="G285" s="4"/>
      <c r="H285">
        <f t="shared" si="8"/>
        <v>0</v>
      </c>
    </row>
    <row r="286" spans="1:8" x14ac:dyDescent="0.2">
      <c r="A286">
        <f>Дни[[#This Row],[Дата]]</f>
        <v>45211</v>
      </c>
      <c r="B286" s="1">
        <f t="shared" si="9"/>
        <v>45211</v>
      </c>
      <c r="C286">
        <f>MONTH(Дни[[#This Row],[Дата]])</f>
        <v>10</v>
      </c>
      <c r="D286">
        <f>DAY(Дни[[#This Row],[Дата]])</f>
        <v>12</v>
      </c>
      <c r="E286" t="str">
        <f>VLOOKUP(WEEKDAY(Дни[[#This Row],[Дата]],2),Неделя[],2,0)</f>
        <v>четверг</v>
      </c>
      <c r="F286" t="str">
        <f>IF(OR(Дни[[#This Row],[ДН]]="воскресенье",Дни[[#This Row],[ДН]]="суббота",Дни[[#This Row],[Праздники]]="П",Дни[[#This Row],[Праздники]]="В"),"В","Я")</f>
        <v>Я</v>
      </c>
      <c r="G286" s="4"/>
      <c r="H286">
        <f t="shared" si="8"/>
        <v>0</v>
      </c>
    </row>
    <row r="287" spans="1:8" x14ac:dyDescent="0.2">
      <c r="A287">
        <f>Дни[[#This Row],[Дата]]</f>
        <v>45212</v>
      </c>
      <c r="B287" s="1">
        <f t="shared" si="9"/>
        <v>45212</v>
      </c>
      <c r="C287">
        <f>MONTH(Дни[[#This Row],[Дата]])</f>
        <v>10</v>
      </c>
      <c r="D287">
        <f>DAY(Дни[[#This Row],[Дата]])</f>
        <v>13</v>
      </c>
      <c r="E287" t="str">
        <f>VLOOKUP(WEEKDAY(Дни[[#This Row],[Дата]],2),Неделя[],2,0)</f>
        <v>пятница</v>
      </c>
      <c r="F287" t="str">
        <f>IF(OR(Дни[[#This Row],[ДН]]="воскресенье",Дни[[#This Row],[ДН]]="суббота",Дни[[#This Row],[Праздники]]="П",Дни[[#This Row],[Праздники]]="В"),"В","Я")</f>
        <v>Я</v>
      </c>
      <c r="G287" s="4"/>
      <c r="H287">
        <f t="shared" si="8"/>
        <v>0</v>
      </c>
    </row>
    <row r="288" spans="1:8" x14ac:dyDescent="0.2">
      <c r="A288">
        <f>Дни[[#This Row],[Дата]]</f>
        <v>45213</v>
      </c>
      <c r="B288" s="1">
        <f t="shared" si="9"/>
        <v>45213</v>
      </c>
      <c r="C288">
        <f>MONTH(Дни[[#This Row],[Дата]])</f>
        <v>10</v>
      </c>
      <c r="D288">
        <f>DAY(Дни[[#This Row],[Дата]])</f>
        <v>14</v>
      </c>
      <c r="E288" t="str">
        <f>VLOOKUP(WEEKDAY(Дни[[#This Row],[Дата]],2),Неделя[],2,0)</f>
        <v>суббота</v>
      </c>
      <c r="F288" t="str">
        <f>IF(OR(Дни[[#This Row],[ДН]]="воскресенье",Дни[[#This Row],[ДН]]="суббота",Дни[[#This Row],[Праздники]]="П",Дни[[#This Row],[Праздники]]="В"),"В","Я")</f>
        <v>В</v>
      </c>
      <c r="G288" s="4"/>
      <c r="H288">
        <f t="shared" si="8"/>
        <v>0</v>
      </c>
    </row>
    <row r="289" spans="1:8" x14ac:dyDescent="0.2">
      <c r="A289">
        <f>Дни[[#This Row],[Дата]]</f>
        <v>45214</v>
      </c>
      <c r="B289" s="1">
        <f t="shared" si="9"/>
        <v>45214</v>
      </c>
      <c r="C289">
        <f>MONTH(Дни[[#This Row],[Дата]])</f>
        <v>10</v>
      </c>
      <c r="D289">
        <f>DAY(Дни[[#This Row],[Дата]])</f>
        <v>15</v>
      </c>
      <c r="E289" t="str">
        <f>VLOOKUP(WEEKDAY(Дни[[#This Row],[Дата]],2),Неделя[],2,0)</f>
        <v>воскресенье</v>
      </c>
      <c r="F289" t="str">
        <f>IF(OR(Дни[[#This Row],[ДН]]="воскресенье",Дни[[#This Row],[ДН]]="суббота",Дни[[#This Row],[Праздники]]="П",Дни[[#This Row],[Праздники]]="В"),"В","Я")</f>
        <v>В</v>
      </c>
      <c r="G289" s="4"/>
      <c r="H289">
        <f t="shared" si="8"/>
        <v>0</v>
      </c>
    </row>
    <row r="290" spans="1:8" x14ac:dyDescent="0.2">
      <c r="A290">
        <f>Дни[[#This Row],[Дата]]</f>
        <v>45215</v>
      </c>
      <c r="B290" s="1">
        <f t="shared" si="9"/>
        <v>45215</v>
      </c>
      <c r="C290">
        <f>MONTH(Дни[[#This Row],[Дата]])</f>
        <v>10</v>
      </c>
      <c r="D290">
        <f>DAY(Дни[[#This Row],[Дата]])</f>
        <v>16</v>
      </c>
      <c r="E290" t="str">
        <f>VLOOKUP(WEEKDAY(Дни[[#This Row],[Дата]],2),Неделя[],2,0)</f>
        <v>понедельник</v>
      </c>
      <c r="F290" t="str">
        <f>IF(OR(Дни[[#This Row],[ДН]]="воскресенье",Дни[[#This Row],[ДН]]="суббота",Дни[[#This Row],[Праздники]]="П",Дни[[#This Row],[Праздники]]="В"),"В","Я")</f>
        <v>Я</v>
      </c>
      <c r="G290" s="4"/>
      <c r="H290">
        <f t="shared" si="8"/>
        <v>0</v>
      </c>
    </row>
    <row r="291" spans="1:8" x14ac:dyDescent="0.2">
      <c r="A291">
        <f>Дни[[#This Row],[Дата]]</f>
        <v>45216</v>
      </c>
      <c r="B291" s="1">
        <f t="shared" si="9"/>
        <v>45216</v>
      </c>
      <c r="C291">
        <f>MONTH(Дни[[#This Row],[Дата]])</f>
        <v>10</v>
      </c>
      <c r="D291">
        <f>DAY(Дни[[#This Row],[Дата]])</f>
        <v>17</v>
      </c>
      <c r="E291" t="str">
        <f>VLOOKUP(WEEKDAY(Дни[[#This Row],[Дата]],2),Неделя[],2,0)</f>
        <v>вторник</v>
      </c>
      <c r="F291" t="str">
        <f>IF(OR(Дни[[#This Row],[ДН]]="воскресенье",Дни[[#This Row],[ДН]]="суббота",Дни[[#This Row],[Праздники]]="П",Дни[[#This Row],[Праздники]]="В"),"В","Я")</f>
        <v>Я</v>
      </c>
      <c r="G291" s="4"/>
      <c r="H291">
        <f t="shared" si="8"/>
        <v>0</v>
      </c>
    </row>
    <row r="292" spans="1:8" x14ac:dyDescent="0.2">
      <c r="A292">
        <f>Дни[[#This Row],[Дата]]</f>
        <v>45217</v>
      </c>
      <c r="B292" s="1">
        <f t="shared" si="9"/>
        <v>45217</v>
      </c>
      <c r="C292">
        <f>MONTH(Дни[[#This Row],[Дата]])</f>
        <v>10</v>
      </c>
      <c r="D292">
        <f>DAY(Дни[[#This Row],[Дата]])</f>
        <v>18</v>
      </c>
      <c r="E292" t="str">
        <f>VLOOKUP(WEEKDAY(Дни[[#This Row],[Дата]],2),Неделя[],2,0)</f>
        <v>среда</v>
      </c>
      <c r="F292" t="str">
        <f>IF(OR(Дни[[#This Row],[ДН]]="воскресенье",Дни[[#This Row],[ДН]]="суббота",Дни[[#This Row],[Праздники]]="П",Дни[[#This Row],[Праздники]]="В"),"В","Я")</f>
        <v>Я</v>
      </c>
      <c r="G292" s="4"/>
      <c r="H292">
        <f t="shared" si="8"/>
        <v>0</v>
      </c>
    </row>
    <row r="293" spans="1:8" x14ac:dyDescent="0.2">
      <c r="A293">
        <f>Дни[[#This Row],[Дата]]</f>
        <v>45218</v>
      </c>
      <c r="B293" s="1">
        <f t="shared" si="9"/>
        <v>45218</v>
      </c>
      <c r="C293">
        <f>MONTH(Дни[[#This Row],[Дата]])</f>
        <v>10</v>
      </c>
      <c r="D293">
        <f>DAY(Дни[[#This Row],[Дата]])</f>
        <v>19</v>
      </c>
      <c r="E293" t="str">
        <f>VLOOKUP(WEEKDAY(Дни[[#This Row],[Дата]],2),Неделя[],2,0)</f>
        <v>четверг</v>
      </c>
      <c r="F293" t="str">
        <f>IF(OR(Дни[[#This Row],[ДН]]="воскресенье",Дни[[#This Row],[ДН]]="суббота",Дни[[#This Row],[Праздники]]="П",Дни[[#This Row],[Праздники]]="В"),"В","Я")</f>
        <v>Я</v>
      </c>
      <c r="G293" s="4"/>
      <c r="H293">
        <f t="shared" si="8"/>
        <v>0</v>
      </c>
    </row>
    <row r="294" spans="1:8" x14ac:dyDescent="0.2">
      <c r="A294">
        <f>Дни[[#This Row],[Дата]]</f>
        <v>45219</v>
      </c>
      <c r="B294" s="1">
        <f t="shared" si="9"/>
        <v>45219</v>
      </c>
      <c r="C294">
        <f>MONTH(Дни[[#This Row],[Дата]])</f>
        <v>10</v>
      </c>
      <c r="D294">
        <f>DAY(Дни[[#This Row],[Дата]])</f>
        <v>20</v>
      </c>
      <c r="E294" t="str">
        <f>VLOOKUP(WEEKDAY(Дни[[#This Row],[Дата]],2),Неделя[],2,0)</f>
        <v>пятница</v>
      </c>
      <c r="F294" t="str">
        <f>IF(OR(Дни[[#This Row],[ДН]]="воскресенье",Дни[[#This Row],[ДН]]="суббота",Дни[[#This Row],[Праздники]]="П",Дни[[#This Row],[Праздники]]="В"),"В","Я")</f>
        <v>Я</v>
      </c>
      <c r="G294" s="4"/>
      <c r="H294">
        <f t="shared" si="8"/>
        <v>0</v>
      </c>
    </row>
    <row r="295" spans="1:8" x14ac:dyDescent="0.2">
      <c r="A295">
        <f>Дни[[#This Row],[Дата]]</f>
        <v>45220</v>
      </c>
      <c r="B295" s="1">
        <f t="shared" si="9"/>
        <v>45220</v>
      </c>
      <c r="C295">
        <f>MONTH(Дни[[#This Row],[Дата]])</f>
        <v>10</v>
      </c>
      <c r="D295">
        <f>DAY(Дни[[#This Row],[Дата]])</f>
        <v>21</v>
      </c>
      <c r="E295" t="str">
        <f>VLOOKUP(WEEKDAY(Дни[[#This Row],[Дата]],2),Неделя[],2,0)</f>
        <v>суббота</v>
      </c>
      <c r="F295" t="str">
        <f>IF(OR(Дни[[#This Row],[ДН]]="воскресенье",Дни[[#This Row],[ДН]]="суббота",Дни[[#This Row],[Праздники]]="П",Дни[[#This Row],[Праздники]]="В"),"В","Я")</f>
        <v>В</v>
      </c>
      <c r="G295" s="4"/>
      <c r="H295">
        <f t="shared" si="8"/>
        <v>0</v>
      </c>
    </row>
    <row r="296" spans="1:8" x14ac:dyDescent="0.2">
      <c r="A296">
        <f>Дни[[#This Row],[Дата]]</f>
        <v>45221</v>
      </c>
      <c r="B296" s="1">
        <f t="shared" si="9"/>
        <v>45221</v>
      </c>
      <c r="C296">
        <f>MONTH(Дни[[#This Row],[Дата]])</f>
        <v>10</v>
      </c>
      <c r="D296">
        <f>DAY(Дни[[#This Row],[Дата]])</f>
        <v>22</v>
      </c>
      <c r="E296" t="str">
        <f>VLOOKUP(WEEKDAY(Дни[[#This Row],[Дата]],2),Неделя[],2,0)</f>
        <v>воскресенье</v>
      </c>
      <c r="F296" t="str">
        <f>IF(OR(Дни[[#This Row],[ДН]]="воскресенье",Дни[[#This Row],[ДН]]="суббота",Дни[[#This Row],[Праздники]]="П",Дни[[#This Row],[Праздники]]="В"),"В","Я")</f>
        <v>В</v>
      </c>
      <c r="G296" s="4"/>
      <c r="H296">
        <f t="shared" si="8"/>
        <v>0</v>
      </c>
    </row>
    <row r="297" spans="1:8" x14ac:dyDescent="0.2">
      <c r="A297">
        <f>Дни[[#This Row],[Дата]]</f>
        <v>45222</v>
      </c>
      <c r="B297" s="1">
        <f t="shared" si="9"/>
        <v>45222</v>
      </c>
      <c r="C297">
        <f>MONTH(Дни[[#This Row],[Дата]])</f>
        <v>10</v>
      </c>
      <c r="D297">
        <f>DAY(Дни[[#This Row],[Дата]])</f>
        <v>23</v>
      </c>
      <c r="E297" t="str">
        <f>VLOOKUP(WEEKDAY(Дни[[#This Row],[Дата]],2),Неделя[],2,0)</f>
        <v>понедельник</v>
      </c>
      <c r="F297" t="str">
        <f>IF(OR(Дни[[#This Row],[ДН]]="воскресенье",Дни[[#This Row],[ДН]]="суббота",Дни[[#This Row],[Праздники]]="П",Дни[[#This Row],[Праздники]]="В"),"В","Я")</f>
        <v>Я</v>
      </c>
      <c r="G297" s="4"/>
      <c r="H297">
        <f t="shared" si="8"/>
        <v>0</v>
      </c>
    </row>
    <row r="298" spans="1:8" x14ac:dyDescent="0.2">
      <c r="A298">
        <f>Дни[[#This Row],[Дата]]</f>
        <v>45223</v>
      </c>
      <c r="B298" s="1">
        <f t="shared" si="9"/>
        <v>45223</v>
      </c>
      <c r="C298">
        <f>MONTH(Дни[[#This Row],[Дата]])</f>
        <v>10</v>
      </c>
      <c r="D298">
        <f>DAY(Дни[[#This Row],[Дата]])</f>
        <v>24</v>
      </c>
      <c r="E298" t="str">
        <f>VLOOKUP(WEEKDAY(Дни[[#This Row],[Дата]],2),Неделя[],2,0)</f>
        <v>вторник</v>
      </c>
      <c r="F298" t="str">
        <f>IF(OR(Дни[[#This Row],[ДН]]="воскресенье",Дни[[#This Row],[ДН]]="суббота",Дни[[#This Row],[Праздники]]="П",Дни[[#This Row],[Праздники]]="В"),"В","Я")</f>
        <v>Я</v>
      </c>
      <c r="G298" s="4"/>
      <c r="H298">
        <f t="shared" si="8"/>
        <v>0</v>
      </c>
    </row>
    <row r="299" spans="1:8" x14ac:dyDescent="0.2">
      <c r="A299">
        <f>Дни[[#This Row],[Дата]]</f>
        <v>45224</v>
      </c>
      <c r="B299" s="1">
        <f t="shared" si="9"/>
        <v>45224</v>
      </c>
      <c r="C299">
        <f>MONTH(Дни[[#This Row],[Дата]])</f>
        <v>10</v>
      </c>
      <c r="D299">
        <f>DAY(Дни[[#This Row],[Дата]])</f>
        <v>25</v>
      </c>
      <c r="E299" t="str">
        <f>VLOOKUP(WEEKDAY(Дни[[#This Row],[Дата]],2),Неделя[],2,0)</f>
        <v>среда</v>
      </c>
      <c r="F299" t="str">
        <f>IF(OR(Дни[[#This Row],[ДН]]="воскресенье",Дни[[#This Row],[ДН]]="суббота",Дни[[#This Row],[Праздники]]="П",Дни[[#This Row],[Праздники]]="В"),"В","Я")</f>
        <v>Я</v>
      </c>
      <c r="G299" s="4"/>
      <c r="H299">
        <f t="shared" si="8"/>
        <v>0</v>
      </c>
    </row>
    <row r="300" spans="1:8" x14ac:dyDescent="0.2">
      <c r="A300">
        <f>Дни[[#This Row],[Дата]]</f>
        <v>45225</v>
      </c>
      <c r="B300" s="1">
        <f t="shared" si="9"/>
        <v>45225</v>
      </c>
      <c r="C300">
        <f>MONTH(Дни[[#This Row],[Дата]])</f>
        <v>10</v>
      </c>
      <c r="D300">
        <f>DAY(Дни[[#This Row],[Дата]])</f>
        <v>26</v>
      </c>
      <c r="E300" t="str">
        <f>VLOOKUP(WEEKDAY(Дни[[#This Row],[Дата]],2),Неделя[],2,0)</f>
        <v>четверг</v>
      </c>
      <c r="F300" t="str">
        <f>IF(OR(Дни[[#This Row],[ДН]]="воскресенье",Дни[[#This Row],[ДН]]="суббота",Дни[[#This Row],[Праздники]]="П",Дни[[#This Row],[Праздники]]="В"),"В","Я")</f>
        <v>Я</v>
      </c>
      <c r="G300" s="4"/>
      <c r="H300">
        <f t="shared" si="8"/>
        <v>0</v>
      </c>
    </row>
    <row r="301" spans="1:8" x14ac:dyDescent="0.2">
      <c r="A301">
        <f>Дни[[#This Row],[Дата]]</f>
        <v>45226</v>
      </c>
      <c r="B301" s="1">
        <f t="shared" si="9"/>
        <v>45226</v>
      </c>
      <c r="C301">
        <f>MONTH(Дни[[#This Row],[Дата]])</f>
        <v>10</v>
      </c>
      <c r="D301">
        <f>DAY(Дни[[#This Row],[Дата]])</f>
        <v>27</v>
      </c>
      <c r="E301" t="str">
        <f>VLOOKUP(WEEKDAY(Дни[[#This Row],[Дата]],2),Неделя[],2,0)</f>
        <v>пятница</v>
      </c>
      <c r="F301" t="str">
        <f>IF(OR(Дни[[#This Row],[ДН]]="воскресенье",Дни[[#This Row],[ДН]]="суббота",Дни[[#This Row],[Праздники]]="П",Дни[[#This Row],[Праздники]]="В"),"В","Я")</f>
        <v>Я</v>
      </c>
      <c r="G301" s="4"/>
      <c r="H301">
        <f t="shared" si="8"/>
        <v>0</v>
      </c>
    </row>
    <row r="302" spans="1:8" x14ac:dyDescent="0.2">
      <c r="A302">
        <f>Дни[[#This Row],[Дата]]</f>
        <v>45227</v>
      </c>
      <c r="B302" s="1">
        <f t="shared" si="9"/>
        <v>45227</v>
      </c>
      <c r="C302">
        <f>MONTH(Дни[[#This Row],[Дата]])</f>
        <v>10</v>
      </c>
      <c r="D302">
        <f>DAY(Дни[[#This Row],[Дата]])</f>
        <v>28</v>
      </c>
      <c r="E302" t="str">
        <f>VLOOKUP(WEEKDAY(Дни[[#This Row],[Дата]],2),Неделя[],2,0)</f>
        <v>суббота</v>
      </c>
      <c r="F302" t="str">
        <f>IF(OR(Дни[[#This Row],[ДН]]="воскресенье",Дни[[#This Row],[ДН]]="суббота",Дни[[#This Row],[Праздники]]="П",Дни[[#This Row],[Праздники]]="В"),"В","Я")</f>
        <v>В</v>
      </c>
      <c r="G302" s="4"/>
      <c r="H302">
        <f t="shared" si="8"/>
        <v>0</v>
      </c>
    </row>
    <row r="303" spans="1:8" x14ac:dyDescent="0.2">
      <c r="A303">
        <f>Дни[[#This Row],[Дата]]</f>
        <v>45228</v>
      </c>
      <c r="B303" s="1">
        <f t="shared" si="9"/>
        <v>45228</v>
      </c>
      <c r="C303">
        <f>MONTH(Дни[[#This Row],[Дата]])</f>
        <v>10</v>
      </c>
      <c r="D303">
        <f>DAY(Дни[[#This Row],[Дата]])</f>
        <v>29</v>
      </c>
      <c r="E303" t="str">
        <f>VLOOKUP(WEEKDAY(Дни[[#This Row],[Дата]],2),Неделя[],2,0)</f>
        <v>воскресенье</v>
      </c>
      <c r="F303" t="str">
        <f>IF(OR(Дни[[#This Row],[ДН]]="воскресенье",Дни[[#This Row],[ДН]]="суббота",Дни[[#This Row],[Праздники]]="П",Дни[[#This Row],[Праздники]]="В"),"В","Я")</f>
        <v>В</v>
      </c>
      <c r="G303" s="4"/>
      <c r="H303">
        <f t="shared" si="8"/>
        <v>0</v>
      </c>
    </row>
    <row r="304" spans="1:8" x14ac:dyDescent="0.2">
      <c r="A304">
        <f>Дни[[#This Row],[Дата]]</f>
        <v>45229</v>
      </c>
      <c r="B304" s="1">
        <f t="shared" si="9"/>
        <v>45229</v>
      </c>
      <c r="C304">
        <f>MONTH(Дни[[#This Row],[Дата]])</f>
        <v>10</v>
      </c>
      <c r="D304">
        <f>DAY(Дни[[#This Row],[Дата]])</f>
        <v>30</v>
      </c>
      <c r="E304" t="str">
        <f>VLOOKUP(WEEKDAY(Дни[[#This Row],[Дата]],2),Неделя[],2,0)</f>
        <v>понедельник</v>
      </c>
      <c r="F304" t="str">
        <f>IF(OR(Дни[[#This Row],[ДН]]="воскресенье",Дни[[#This Row],[ДН]]="суббота",Дни[[#This Row],[Праздники]]="П",Дни[[#This Row],[Праздники]]="В"),"В","Я")</f>
        <v>Я</v>
      </c>
      <c r="G304" s="4"/>
      <c r="H304">
        <f t="shared" si="8"/>
        <v>0</v>
      </c>
    </row>
    <row r="305" spans="1:8" x14ac:dyDescent="0.2">
      <c r="A305">
        <f>Дни[[#This Row],[Дата]]</f>
        <v>45230</v>
      </c>
      <c r="B305" s="1">
        <f t="shared" si="9"/>
        <v>45230</v>
      </c>
      <c r="C305">
        <f>MONTH(Дни[[#This Row],[Дата]])</f>
        <v>10</v>
      </c>
      <c r="D305">
        <f>DAY(Дни[[#This Row],[Дата]])</f>
        <v>31</v>
      </c>
      <c r="E305" t="str">
        <f>VLOOKUP(WEEKDAY(Дни[[#This Row],[Дата]],2),Неделя[],2,0)</f>
        <v>вторник</v>
      </c>
      <c r="F305" t="str">
        <f>IF(OR(Дни[[#This Row],[ДН]]="воскресенье",Дни[[#This Row],[ДН]]="суббота",Дни[[#This Row],[Праздники]]="П",Дни[[#This Row],[Праздники]]="В"),"В","Я")</f>
        <v>Я</v>
      </c>
      <c r="G305" s="4"/>
      <c r="H305">
        <f t="shared" si="8"/>
        <v>0</v>
      </c>
    </row>
    <row r="306" spans="1:8" x14ac:dyDescent="0.2">
      <c r="A306">
        <f>Дни[[#This Row],[Дата]]</f>
        <v>45231</v>
      </c>
      <c r="B306" s="1">
        <f t="shared" si="9"/>
        <v>45231</v>
      </c>
      <c r="C306">
        <f>MONTH(Дни[[#This Row],[Дата]])</f>
        <v>11</v>
      </c>
      <c r="D306">
        <f>DAY(Дни[[#This Row],[Дата]])</f>
        <v>1</v>
      </c>
      <c r="E306" t="str">
        <f>VLOOKUP(WEEKDAY(Дни[[#This Row],[Дата]],2),Неделя[],2,0)</f>
        <v>среда</v>
      </c>
      <c r="F306" t="str">
        <f>IF(OR(Дни[[#This Row],[ДН]]="воскресенье",Дни[[#This Row],[ДН]]="суббота",Дни[[#This Row],[Праздники]]="П",Дни[[#This Row],[Праздники]]="В"),"В","Я")</f>
        <v>Я</v>
      </c>
      <c r="G306" s="4"/>
      <c r="H306">
        <f t="shared" si="8"/>
        <v>0</v>
      </c>
    </row>
    <row r="307" spans="1:8" x14ac:dyDescent="0.2">
      <c r="A307">
        <f>Дни[[#This Row],[Дата]]</f>
        <v>45232</v>
      </c>
      <c r="B307" s="1">
        <f t="shared" si="9"/>
        <v>45232</v>
      </c>
      <c r="C307">
        <f>MONTH(Дни[[#This Row],[Дата]])</f>
        <v>11</v>
      </c>
      <c r="D307">
        <f>DAY(Дни[[#This Row],[Дата]])</f>
        <v>2</v>
      </c>
      <c r="E307" t="str">
        <f>VLOOKUP(WEEKDAY(Дни[[#This Row],[Дата]],2),Неделя[],2,0)</f>
        <v>четверг</v>
      </c>
      <c r="F307" t="str">
        <f>IF(OR(Дни[[#This Row],[ДН]]="воскресенье",Дни[[#This Row],[ДН]]="суббота",Дни[[#This Row],[Праздники]]="П",Дни[[#This Row],[Праздники]]="В"),"В","Я")</f>
        <v>Я</v>
      </c>
      <c r="G307" s="4"/>
      <c r="H307">
        <f t="shared" si="8"/>
        <v>0</v>
      </c>
    </row>
    <row r="308" spans="1:8" x14ac:dyDescent="0.2">
      <c r="A308">
        <f>Дни[[#This Row],[Дата]]</f>
        <v>45233</v>
      </c>
      <c r="B308" s="1">
        <f t="shared" si="9"/>
        <v>45233</v>
      </c>
      <c r="C308">
        <f>MONTH(Дни[[#This Row],[Дата]])</f>
        <v>11</v>
      </c>
      <c r="D308">
        <f>DAY(Дни[[#This Row],[Дата]])</f>
        <v>3</v>
      </c>
      <c r="E308" t="str">
        <f>VLOOKUP(WEEKDAY(Дни[[#This Row],[Дата]],2),Неделя[],2,0)</f>
        <v>пятница</v>
      </c>
      <c r="F308" t="str">
        <f>IF(OR(Дни[[#This Row],[ДН]]="воскресенье",Дни[[#This Row],[ДН]]="суббота",Дни[[#This Row],[Праздники]]="П",Дни[[#This Row],[Праздники]]="В"),"В","Я")</f>
        <v>Я</v>
      </c>
      <c r="G308" s="4"/>
      <c r="H308">
        <f t="shared" si="8"/>
        <v>0</v>
      </c>
    </row>
    <row r="309" spans="1:8" x14ac:dyDescent="0.2">
      <c r="A309">
        <f>Дни[[#This Row],[Дата]]</f>
        <v>45234</v>
      </c>
      <c r="B309" s="1">
        <f t="shared" si="9"/>
        <v>45234</v>
      </c>
      <c r="C309">
        <f>MONTH(Дни[[#This Row],[Дата]])</f>
        <v>11</v>
      </c>
      <c r="D309">
        <f>DAY(Дни[[#This Row],[Дата]])</f>
        <v>4</v>
      </c>
      <c r="E309" t="str">
        <f>VLOOKUP(WEEKDAY(Дни[[#This Row],[Дата]],2),Неделя[],2,0)</f>
        <v>суббота</v>
      </c>
      <c r="F309" t="str">
        <f>IF(OR(Дни[[#This Row],[ДН]]="воскресенье",Дни[[#This Row],[ДН]]="суббота",Дни[[#This Row],[Праздники]]="П",Дни[[#This Row],[Праздники]]="В"),"В","Я")</f>
        <v>В</v>
      </c>
      <c r="G309" s="4"/>
      <c r="H309">
        <f t="shared" si="8"/>
        <v>0</v>
      </c>
    </row>
    <row r="310" spans="1:8" x14ac:dyDescent="0.2">
      <c r="A310">
        <f>Дни[[#This Row],[Дата]]</f>
        <v>45235</v>
      </c>
      <c r="B310" s="1">
        <f t="shared" si="9"/>
        <v>45235</v>
      </c>
      <c r="C310">
        <f>MONTH(Дни[[#This Row],[Дата]])</f>
        <v>11</v>
      </c>
      <c r="D310">
        <f>DAY(Дни[[#This Row],[Дата]])</f>
        <v>5</v>
      </c>
      <c r="E310" t="str">
        <f>VLOOKUP(WEEKDAY(Дни[[#This Row],[Дата]],2),Неделя[],2,0)</f>
        <v>воскресенье</v>
      </c>
      <c r="F310" t="str">
        <f>IF(OR(Дни[[#This Row],[ДН]]="воскресенье",Дни[[#This Row],[ДН]]="суббота",Дни[[#This Row],[Праздники]]="П",Дни[[#This Row],[Праздники]]="В"),"В","Я")</f>
        <v>В</v>
      </c>
      <c r="G310" s="4"/>
      <c r="H310">
        <f t="shared" si="8"/>
        <v>1</v>
      </c>
    </row>
    <row r="311" spans="1:8" x14ac:dyDescent="0.2">
      <c r="A311">
        <f>Дни[[#This Row],[Дата]]</f>
        <v>45236</v>
      </c>
      <c r="B311" s="1">
        <f t="shared" si="9"/>
        <v>45236</v>
      </c>
      <c r="C311">
        <f>MONTH(Дни[[#This Row],[Дата]])</f>
        <v>11</v>
      </c>
      <c r="D311">
        <f>DAY(Дни[[#This Row],[Дата]])</f>
        <v>6</v>
      </c>
      <c r="E311" t="str">
        <f>VLOOKUP(WEEKDAY(Дни[[#This Row],[Дата]],2),Неделя[],2,0)</f>
        <v>понедельник</v>
      </c>
      <c r="F311" t="str">
        <f>IF(OR(Дни[[#This Row],[ДН]]="воскресенье",Дни[[#This Row],[ДН]]="суббота",Дни[[#This Row],[Праздники]]="П",Дни[[#This Row],[Праздники]]="В"),"В","Я")</f>
        <v>В</v>
      </c>
      <c r="G311" s="4" t="s">
        <v>34</v>
      </c>
      <c r="H311">
        <f t="shared" si="8"/>
        <v>0</v>
      </c>
    </row>
    <row r="312" spans="1:8" x14ac:dyDescent="0.2">
      <c r="A312">
        <f>Дни[[#This Row],[Дата]]</f>
        <v>45237</v>
      </c>
      <c r="B312" s="1">
        <f t="shared" si="9"/>
        <v>45237</v>
      </c>
      <c r="C312">
        <f>MONTH(Дни[[#This Row],[Дата]])</f>
        <v>11</v>
      </c>
      <c r="D312">
        <f>DAY(Дни[[#This Row],[Дата]])</f>
        <v>7</v>
      </c>
      <c r="E312" t="str">
        <f>VLOOKUP(WEEKDAY(Дни[[#This Row],[Дата]],2),Неделя[],2,0)</f>
        <v>вторник</v>
      </c>
      <c r="F312" t="str">
        <f>IF(OR(Дни[[#This Row],[ДН]]="воскресенье",Дни[[#This Row],[ДН]]="суббота",Дни[[#This Row],[Праздники]]="П",Дни[[#This Row],[Праздники]]="В"),"В","Я")</f>
        <v>Я</v>
      </c>
      <c r="G312" s="4"/>
      <c r="H312">
        <f t="shared" si="8"/>
        <v>0</v>
      </c>
    </row>
    <row r="313" spans="1:8" x14ac:dyDescent="0.2">
      <c r="A313">
        <f>Дни[[#This Row],[Дата]]</f>
        <v>45238</v>
      </c>
      <c r="B313" s="1">
        <f t="shared" si="9"/>
        <v>45238</v>
      </c>
      <c r="C313">
        <f>MONTH(Дни[[#This Row],[Дата]])</f>
        <v>11</v>
      </c>
      <c r="D313">
        <f>DAY(Дни[[#This Row],[Дата]])</f>
        <v>8</v>
      </c>
      <c r="E313" t="str">
        <f>VLOOKUP(WEEKDAY(Дни[[#This Row],[Дата]],2),Неделя[],2,0)</f>
        <v>среда</v>
      </c>
      <c r="F313" t="str">
        <f>IF(OR(Дни[[#This Row],[ДН]]="воскресенье",Дни[[#This Row],[ДН]]="суббота",Дни[[#This Row],[Праздники]]="П",Дни[[#This Row],[Праздники]]="В"),"В","Я")</f>
        <v>Я</v>
      </c>
      <c r="G313" s="4"/>
      <c r="H313">
        <f t="shared" si="8"/>
        <v>0</v>
      </c>
    </row>
    <row r="314" spans="1:8" x14ac:dyDescent="0.2">
      <c r="A314">
        <f>Дни[[#This Row],[Дата]]</f>
        <v>45239</v>
      </c>
      <c r="B314" s="1">
        <f t="shared" si="9"/>
        <v>45239</v>
      </c>
      <c r="C314">
        <f>MONTH(Дни[[#This Row],[Дата]])</f>
        <v>11</v>
      </c>
      <c r="D314">
        <f>DAY(Дни[[#This Row],[Дата]])</f>
        <v>9</v>
      </c>
      <c r="E314" t="str">
        <f>VLOOKUP(WEEKDAY(Дни[[#This Row],[Дата]],2),Неделя[],2,0)</f>
        <v>четверг</v>
      </c>
      <c r="F314" t="str">
        <f>IF(OR(Дни[[#This Row],[ДН]]="воскресенье",Дни[[#This Row],[ДН]]="суббота",Дни[[#This Row],[Праздники]]="П",Дни[[#This Row],[Праздники]]="В"),"В","Я")</f>
        <v>Я</v>
      </c>
      <c r="G314" s="4"/>
      <c r="H314">
        <f t="shared" si="8"/>
        <v>0</v>
      </c>
    </row>
    <row r="315" spans="1:8" x14ac:dyDescent="0.2">
      <c r="A315">
        <f>Дни[[#This Row],[Дата]]</f>
        <v>45240</v>
      </c>
      <c r="B315" s="1">
        <f t="shared" si="9"/>
        <v>45240</v>
      </c>
      <c r="C315">
        <f>MONTH(Дни[[#This Row],[Дата]])</f>
        <v>11</v>
      </c>
      <c r="D315">
        <f>DAY(Дни[[#This Row],[Дата]])</f>
        <v>10</v>
      </c>
      <c r="E315" t="str">
        <f>VLOOKUP(WEEKDAY(Дни[[#This Row],[Дата]],2),Неделя[],2,0)</f>
        <v>пятница</v>
      </c>
      <c r="F315" t="str">
        <f>IF(OR(Дни[[#This Row],[ДН]]="воскресенье",Дни[[#This Row],[ДН]]="суббота",Дни[[#This Row],[Праздники]]="П",Дни[[#This Row],[Праздники]]="В"),"В","Я")</f>
        <v>Я</v>
      </c>
      <c r="G315" s="4"/>
      <c r="H315">
        <f t="shared" si="8"/>
        <v>0</v>
      </c>
    </row>
    <row r="316" spans="1:8" x14ac:dyDescent="0.2">
      <c r="A316">
        <f>Дни[[#This Row],[Дата]]</f>
        <v>45241</v>
      </c>
      <c r="B316" s="1">
        <f t="shared" si="9"/>
        <v>45241</v>
      </c>
      <c r="C316">
        <f>MONTH(Дни[[#This Row],[Дата]])</f>
        <v>11</v>
      </c>
      <c r="D316">
        <f>DAY(Дни[[#This Row],[Дата]])</f>
        <v>11</v>
      </c>
      <c r="E316" t="str">
        <f>VLOOKUP(WEEKDAY(Дни[[#This Row],[Дата]],2),Неделя[],2,0)</f>
        <v>суббота</v>
      </c>
      <c r="F316" t="str">
        <f>IF(OR(Дни[[#This Row],[ДН]]="воскресенье",Дни[[#This Row],[ДН]]="суббота",Дни[[#This Row],[Праздники]]="П",Дни[[#This Row],[Праздники]]="В"),"В","Я")</f>
        <v>В</v>
      </c>
      <c r="G316" s="4"/>
      <c r="H316">
        <f t="shared" si="8"/>
        <v>0</v>
      </c>
    </row>
    <row r="317" spans="1:8" x14ac:dyDescent="0.2">
      <c r="A317">
        <f>Дни[[#This Row],[Дата]]</f>
        <v>45242</v>
      </c>
      <c r="B317" s="1">
        <f t="shared" si="9"/>
        <v>45242</v>
      </c>
      <c r="C317">
        <f>MONTH(Дни[[#This Row],[Дата]])</f>
        <v>11</v>
      </c>
      <c r="D317">
        <f>DAY(Дни[[#This Row],[Дата]])</f>
        <v>12</v>
      </c>
      <c r="E317" t="str">
        <f>VLOOKUP(WEEKDAY(Дни[[#This Row],[Дата]],2),Неделя[],2,0)</f>
        <v>воскресенье</v>
      </c>
      <c r="F317" t="str">
        <f>IF(OR(Дни[[#This Row],[ДН]]="воскресенье",Дни[[#This Row],[ДН]]="суббота",Дни[[#This Row],[Праздники]]="П",Дни[[#This Row],[Праздники]]="В"),"В","Я")</f>
        <v>В</v>
      </c>
      <c r="G317" s="4"/>
      <c r="H317">
        <f t="shared" si="8"/>
        <v>0</v>
      </c>
    </row>
    <row r="318" spans="1:8" x14ac:dyDescent="0.2">
      <c r="A318">
        <f>Дни[[#This Row],[Дата]]</f>
        <v>45243</v>
      </c>
      <c r="B318" s="1">
        <f t="shared" si="9"/>
        <v>45243</v>
      </c>
      <c r="C318">
        <f>MONTH(Дни[[#This Row],[Дата]])</f>
        <v>11</v>
      </c>
      <c r="D318">
        <f>DAY(Дни[[#This Row],[Дата]])</f>
        <v>13</v>
      </c>
      <c r="E318" t="str">
        <f>VLOOKUP(WEEKDAY(Дни[[#This Row],[Дата]],2),Неделя[],2,0)</f>
        <v>понедельник</v>
      </c>
      <c r="F318" t="str">
        <f>IF(OR(Дни[[#This Row],[ДН]]="воскресенье",Дни[[#This Row],[ДН]]="суббота",Дни[[#This Row],[Праздники]]="П",Дни[[#This Row],[Праздники]]="В"),"В","Я")</f>
        <v>Я</v>
      </c>
      <c r="G318" s="4"/>
      <c r="H318">
        <f t="shared" si="8"/>
        <v>0</v>
      </c>
    </row>
    <row r="319" spans="1:8" x14ac:dyDescent="0.2">
      <c r="A319">
        <f>Дни[[#This Row],[Дата]]</f>
        <v>45244</v>
      </c>
      <c r="B319" s="1">
        <f t="shared" si="9"/>
        <v>45244</v>
      </c>
      <c r="C319">
        <f>MONTH(Дни[[#This Row],[Дата]])</f>
        <v>11</v>
      </c>
      <c r="D319">
        <f>DAY(Дни[[#This Row],[Дата]])</f>
        <v>14</v>
      </c>
      <c r="E319" t="str">
        <f>VLOOKUP(WEEKDAY(Дни[[#This Row],[Дата]],2),Неделя[],2,0)</f>
        <v>вторник</v>
      </c>
      <c r="F319" t="str">
        <f>IF(OR(Дни[[#This Row],[ДН]]="воскресенье",Дни[[#This Row],[ДН]]="суббота",Дни[[#This Row],[Праздники]]="П",Дни[[#This Row],[Праздники]]="В"),"В","Я")</f>
        <v>Я</v>
      </c>
      <c r="G319" s="4"/>
      <c r="H319">
        <f t="shared" si="8"/>
        <v>0</v>
      </c>
    </row>
    <row r="320" spans="1:8" x14ac:dyDescent="0.2">
      <c r="A320">
        <f>Дни[[#This Row],[Дата]]</f>
        <v>45245</v>
      </c>
      <c r="B320" s="1">
        <f t="shared" si="9"/>
        <v>45245</v>
      </c>
      <c r="C320">
        <f>MONTH(Дни[[#This Row],[Дата]])</f>
        <v>11</v>
      </c>
      <c r="D320">
        <f>DAY(Дни[[#This Row],[Дата]])</f>
        <v>15</v>
      </c>
      <c r="E320" t="str">
        <f>VLOOKUP(WEEKDAY(Дни[[#This Row],[Дата]],2),Неделя[],2,0)</f>
        <v>среда</v>
      </c>
      <c r="F320" t="str">
        <f>IF(OR(Дни[[#This Row],[ДН]]="воскресенье",Дни[[#This Row],[ДН]]="суббота",Дни[[#This Row],[Праздники]]="П",Дни[[#This Row],[Праздники]]="В"),"В","Я")</f>
        <v>Я</v>
      </c>
      <c r="G320" s="4"/>
      <c r="H320">
        <f t="shared" si="8"/>
        <v>0</v>
      </c>
    </row>
    <row r="321" spans="1:8" x14ac:dyDescent="0.2">
      <c r="A321">
        <f>Дни[[#This Row],[Дата]]</f>
        <v>45246</v>
      </c>
      <c r="B321" s="1">
        <f t="shared" si="9"/>
        <v>45246</v>
      </c>
      <c r="C321">
        <f>MONTH(Дни[[#This Row],[Дата]])</f>
        <v>11</v>
      </c>
      <c r="D321">
        <f>DAY(Дни[[#This Row],[Дата]])</f>
        <v>16</v>
      </c>
      <c r="E321" t="str">
        <f>VLOOKUP(WEEKDAY(Дни[[#This Row],[Дата]],2),Неделя[],2,0)</f>
        <v>четверг</v>
      </c>
      <c r="F321" t="str">
        <f>IF(OR(Дни[[#This Row],[ДН]]="воскресенье",Дни[[#This Row],[ДН]]="суббота",Дни[[#This Row],[Праздники]]="П",Дни[[#This Row],[Праздники]]="В"),"В","Я")</f>
        <v>Я</v>
      </c>
      <c r="G321" s="4"/>
      <c r="H321">
        <f t="shared" si="8"/>
        <v>0</v>
      </c>
    </row>
    <row r="322" spans="1:8" x14ac:dyDescent="0.2">
      <c r="A322">
        <f>Дни[[#This Row],[Дата]]</f>
        <v>45247</v>
      </c>
      <c r="B322" s="1">
        <f t="shared" si="9"/>
        <v>45247</v>
      </c>
      <c r="C322">
        <f>MONTH(Дни[[#This Row],[Дата]])</f>
        <v>11</v>
      </c>
      <c r="D322">
        <f>DAY(Дни[[#This Row],[Дата]])</f>
        <v>17</v>
      </c>
      <c r="E322" t="str">
        <f>VLOOKUP(WEEKDAY(Дни[[#This Row],[Дата]],2),Неделя[],2,0)</f>
        <v>пятница</v>
      </c>
      <c r="F322" t="str">
        <f>IF(OR(Дни[[#This Row],[ДН]]="воскресенье",Дни[[#This Row],[ДН]]="суббота",Дни[[#This Row],[Праздники]]="П",Дни[[#This Row],[Праздники]]="В"),"В","Я")</f>
        <v>Я</v>
      </c>
      <c r="G322" s="4"/>
      <c r="H322">
        <f t="shared" si="8"/>
        <v>0</v>
      </c>
    </row>
    <row r="323" spans="1:8" x14ac:dyDescent="0.2">
      <c r="A323">
        <f>Дни[[#This Row],[Дата]]</f>
        <v>45248</v>
      </c>
      <c r="B323" s="1">
        <f t="shared" si="9"/>
        <v>45248</v>
      </c>
      <c r="C323">
        <f>MONTH(Дни[[#This Row],[Дата]])</f>
        <v>11</v>
      </c>
      <c r="D323">
        <f>DAY(Дни[[#This Row],[Дата]])</f>
        <v>18</v>
      </c>
      <c r="E323" t="str">
        <f>VLOOKUP(WEEKDAY(Дни[[#This Row],[Дата]],2),Неделя[],2,0)</f>
        <v>суббота</v>
      </c>
      <c r="F323" t="str">
        <f>IF(OR(Дни[[#This Row],[ДН]]="воскресенье",Дни[[#This Row],[ДН]]="суббота",Дни[[#This Row],[Праздники]]="П",Дни[[#This Row],[Праздники]]="В"),"В","Я")</f>
        <v>В</v>
      </c>
      <c r="G323" s="4"/>
      <c r="H323">
        <f t="shared" ref="H323:H366" si="10">IF(G324="П",1,0)</f>
        <v>0</v>
      </c>
    </row>
    <row r="324" spans="1:8" x14ac:dyDescent="0.2">
      <c r="A324">
        <f>Дни[[#This Row],[Дата]]</f>
        <v>45249</v>
      </c>
      <c r="B324" s="1">
        <f t="shared" ref="B324:B366" si="11">B323+1</f>
        <v>45249</v>
      </c>
      <c r="C324">
        <f>MONTH(Дни[[#This Row],[Дата]])</f>
        <v>11</v>
      </c>
      <c r="D324">
        <f>DAY(Дни[[#This Row],[Дата]])</f>
        <v>19</v>
      </c>
      <c r="E324" t="str">
        <f>VLOOKUP(WEEKDAY(Дни[[#This Row],[Дата]],2),Неделя[],2,0)</f>
        <v>воскресенье</v>
      </c>
      <c r="F324" t="str">
        <f>IF(OR(Дни[[#This Row],[ДН]]="воскресенье",Дни[[#This Row],[ДН]]="суббота",Дни[[#This Row],[Праздники]]="П",Дни[[#This Row],[Праздники]]="В"),"В","Я")</f>
        <v>В</v>
      </c>
      <c r="G324" s="4"/>
      <c r="H324">
        <f t="shared" si="10"/>
        <v>0</v>
      </c>
    </row>
    <row r="325" spans="1:8" x14ac:dyDescent="0.2">
      <c r="A325">
        <f>Дни[[#This Row],[Дата]]</f>
        <v>45250</v>
      </c>
      <c r="B325" s="1">
        <f t="shared" si="11"/>
        <v>45250</v>
      </c>
      <c r="C325">
        <f>MONTH(Дни[[#This Row],[Дата]])</f>
        <v>11</v>
      </c>
      <c r="D325">
        <f>DAY(Дни[[#This Row],[Дата]])</f>
        <v>20</v>
      </c>
      <c r="E325" t="str">
        <f>VLOOKUP(WEEKDAY(Дни[[#This Row],[Дата]],2),Неделя[],2,0)</f>
        <v>понедельник</v>
      </c>
      <c r="F325" t="str">
        <f>IF(OR(Дни[[#This Row],[ДН]]="воскресенье",Дни[[#This Row],[ДН]]="суббота",Дни[[#This Row],[Праздники]]="П",Дни[[#This Row],[Праздники]]="В"),"В","Я")</f>
        <v>Я</v>
      </c>
      <c r="G325" s="4"/>
      <c r="H325">
        <f t="shared" si="10"/>
        <v>0</v>
      </c>
    </row>
    <row r="326" spans="1:8" x14ac:dyDescent="0.2">
      <c r="A326">
        <f>Дни[[#This Row],[Дата]]</f>
        <v>45251</v>
      </c>
      <c r="B326" s="1">
        <f t="shared" si="11"/>
        <v>45251</v>
      </c>
      <c r="C326">
        <f>MONTH(Дни[[#This Row],[Дата]])</f>
        <v>11</v>
      </c>
      <c r="D326">
        <f>DAY(Дни[[#This Row],[Дата]])</f>
        <v>21</v>
      </c>
      <c r="E326" t="str">
        <f>VLOOKUP(WEEKDAY(Дни[[#This Row],[Дата]],2),Неделя[],2,0)</f>
        <v>вторник</v>
      </c>
      <c r="F326" t="str">
        <f>IF(OR(Дни[[#This Row],[ДН]]="воскресенье",Дни[[#This Row],[ДН]]="суббота",Дни[[#This Row],[Праздники]]="П",Дни[[#This Row],[Праздники]]="В"),"В","Я")</f>
        <v>Я</v>
      </c>
      <c r="G326" s="4"/>
      <c r="H326">
        <f t="shared" si="10"/>
        <v>0</v>
      </c>
    </row>
    <row r="327" spans="1:8" x14ac:dyDescent="0.2">
      <c r="A327">
        <f>Дни[[#This Row],[Дата]]</f>
        <v>45252</v>
      </c>
      <c r="B327" s="1">
        <f t="shared" si="11"/>
        <v>45252</v>
      </c>
      <c r="C327">
        <f>MONTH(Дни[[#This Row],[Дата]])</f>
        <v>11</v>
      </c>
      <c r="D327">
        <f>DAY(Дни[[#This Row],[Дата]])</f>
        <v>22</v>
      </c>
      <c r="E327" t="str">
        <f>VLOOKUP(WEEKDAY(Дни[[#This Row],[Дата]],2),Неделя[],2,0)</f>
        <v>среда</v>
      </c>
      <c r="F327" t="str">
        <f>IF(OR(Дни[[#This Row],[ДН]]="воскресенье",Дни[[#This Row],[ДН]]="суббота",Дни[[#This Row],[Праздники]]="П",Дни[[#This Row],[Праздники]]="В"),"В","Я")</f>
        <v>Я</v>
      </c>
      <c r="G327" s="4"/>
      <c r="H327">
        <f t="shared" si="10"/>
        <v>0</v>
      </c>
    </row>
    <row r="328" spans="1:8" x14ac:dyDescent="0.2">
      <c r="A328">
        <f>Дни[[#This Row],[Дата]]</f>
        <v>45253</v>
      </c>
      <c r="B328" s="1">
        <f t="shared" si="11"/>
        <v>45253</v>
      </c>
      <c r="C328">
        <f>MONTH(Дни[[#This Row],[Дата]])</f>
        <v>11</v>
      </c>
      <c r="D328">
        <f>DAY(Дни[[#This Row],[Дата]])</f>
        <v>23</v>
      </c>
      <c r="E328" t="str">
        <f>VLOOKUP(WEEKDAY(Дни[[#This Row],[Дата]],2),Неделя[],2,0)</f>
        <v>четверг</v>
      </c>
      <c r="F328" t="str">
        <f>IF(OR(Дни[[#This Row],[ДН]]="воскресенье",Дни[[#This Row],[ДН]]="суббота",Дни[[#This Row],[Праздники]]="П",Дни[[#This Row],[Праздники]]="В"),"В","Я")</f>
        <v>Я</v>
      </c>
      <c r="G328" s="4"/>
      <c r="H328">
        <f t="shared" si="10"/>
        <v>0</v>
      </c>
    </row>
    <row r="329" spans="1:8" x14ac:dyDescent="0.2">
      <c r="A329">
        <f>Дни[[#This Row],[Дата]]</f>
        <v>45254</v>
      </c>
      <c r="B329" s="1">
        <f t="shared" si="11"/>
        <v>45254</v>
      </c>
      <c r="C329">
        <f>MONTH(Дни[[#This Row],[Дата]])</f>
        <v>11</v>
      </c>
      <c r="D329">
        <f>DAY(Дни[[#This Row],[Дата]])</f>
        <v>24</v>
      </c>
      <c r="E329" t="str">
        <f>VLOOKUP(WEEKDAY(Дни[[#This Row],[Дата]],2),Неделя[],2,0)</f>
        <v>пятница</v>
      </c>
      <c r="F329" t="str">
        <f>IF(OR(Дни[[#This Row],[ДН]]="воскресенье",Дни[[#This Row],[ДН]]="суббота",Дни[[#This Row],[Праздники]]="П",Дни[[#This Row],[Праздники]]="В"),"В","Я")</f>
        <v>Я</v>
      </c>
      <c r="G329" s="4"/>
      <c r="H329">
        <f t="shared" si="10"/>
        <v>0</v>
      </c>
    </row>
    <row r="330" spans="1:8" x14ac:dyDescent="0.2">
      <c r="A330">
        <f>Дни[[#This Row],[Дата]]</f>
        <v>45255</v>
      </c>
      <c r="B330" s="1">
        <f t="shared" si="11"/>
        <v>45255</v>
      </c>
      <c r="C330">
        <f>MONTH(Дни[[#This Row],[Дата]])</f>
        <v>11</v>
      </c>
      <c r="D330">
        <f>DAY(Дни[[#This Row],[Дата]])</f>
        <v>25</v>
      </c>
      <c r="E330" t="str">
        <f>VLOOKUP(WEEKDAY(Дни[[#This Row],[Дата]],2),Неделя[],2,0)</f>
        <v>суббота</v>
      </c>
      <c r="F330" t="str">
        <f>IF(OR(Дни[[#This Row],[ДН]]="воскресенье",Дни[[#This Row],[ДН]]="суббота",Дни[[#This Row],[Праздники]]="П",Дни[[#This Row],[Праздники]]="В"),"В","Я")</f>
        <v>В</v>
      </c>
      <c r="G330" s="4"/>
      <c r="H330">
        <f t="shared" si="10"/>
        <v>0</v>
      </c>
    </row>
    <row r="331" spans="1:8" x14ac:dyDescent="0.2">
      <c r="A331">
        <f>Дни[[#This Row],[Дата]]</f>
        <v>45256</v>
      </c>
      <c r="B331" s="1">
        <f t="shared" si="11"/>
        <v>45256</v>
      </c>
      <c r="C331">
        <f>MONTH(Дни[[#This Row],[Дата]])</f>
        <v>11</v>
      </c>
      <c r="D331">
        <f>DAY(Дни[[#This Row],[Дата]])</f>
        <v>26</v>
      </c>
      <c r="E331" t="str">
        <f>VLOOKUP(WEEKDAY(Дни[[#This Row],[Дата]],2),Неделя[],2,0)</f>
        <v>воскресенье</v>
      </c>
      <c r="F331" t="str">
        <f>IF(OR(Дни[[#This Row],[ДН]]="воскресенье",Дни[[#This Row],[ДН]]="суббота",Дни[[#This Row],[Праздники]]="П",Дни[[#This Row],[Праздники]]="В"),"В","Я")</f>
        <v>В</v>
      </c>
      <c r="G331" s="4"/>
      <c r="H331">
        <f t="shared" si="10"/>
        <v>0</v>
      </c>
    </row>
    <row r="332" spans="1:8" x14ac:dyDescent="0.2">
      <c r="A332">
        <f>Дни[[#This Row],[Дата]]</f>
        <v>45257</v>
      </c>
      <c r="B332" s="1">
        <f t="shared" si="11"/>
        <v>45257</v>
      </c>
      <c r="C332">
        <f>MONTH(Дни[[#This Row],[Дата]])</f>
        <v>11</v>
      </c>
      <c r="D332">
        <f>DAY(Дни[[#This Row],[Дата]])</f>
        <v>27</v>
      </c>
      <c r="E332" t="str">
        <f>VLOOKUP(WEEKDAY(Дни[[#This Row],[Дата]],2),Неделя[],2,0)</f>
        <v>понедельник</v>
      </c>
      <c r="F332" t="str">
        <f>IF(OR(Дни[[#This Row],[ДН]]="воскресенье",Дни[[#This Row],[ДН]]="суббота",Дни[[#This Row],[Праздники]]="П",Дни[[#This Row],[Праздники]]="В"),"В","Я")</f>
        <v>Я</v>
      </c>
      <c r="G332" s="4"/>
      <c r="H332">
        <f t="shared" si="10"/>
        <v>0</v>
      </c>
    </row>
    <row r="333" spans="1:8" x14ac:dyDescent="0.2">
      <c r="A333">
        <f>Дни[[#This Row],[Дата]]</f>
        <v>45258</v>
      </c>
      <c r="B333" s="1">
        <f t="shared" si="11"/>
        <v>45258</v>
      </c>
      <c r="C333">
        <f>MONTH(Дни[[#This Row],[Дата]])</f>
        <v>11</v>
      </c>
      <c r="D333">
        <f>DAY(Дни[[#This Row],[Дата]])</f>
        <v>28</v>
      </c>
      <c r="E333" t="str">
        <f>VLOOKUP(WEEKDAY(Дни[[#This Row],[Дата]],2),Неделя[],2,0)</f>
        <v>вторник</v>
      </c>
      <c r="F333" t="str">
        <f>IF(OR(Дни[[#This Row],[ДН]]="воскресенье",Дни[[#This Row],[ДН]]="суббота",Дни[[#This Row],[Праздники]]="П",Дни[[#This Row],[Праздники]]="В"),"В","Я")</f>
        <v>Я</v>
      </c>
      <c r="G333" s="4"/>
      <c r="H333">
        <f t="shared" si="10"/>
        <v>0</v>
      </c>
    </row>
    <row r="334" spans="1:8" x14ac:dyDescent="0.2">
      <c r="A334">
        <f>Дни[[#This Row],[Дата]]</f>
        <v>45259</v>
      </c>
      <c r="B334" s="1">
        <f t="shared" si="11"/>
        <v>45259</v>
      </c>
      <c r="C334">
        <f>MONTH(Дни[[#This Row],[Дата]])</f>
        <v>11</v>
      </c>
      <c r="D334">
        <f>DAY(Дни[[#This Row],[Дата]])</f>
        <v>29</v>
      </c>
      <c r="E334" t="str">
        <f>VLOOKUP(WEEKDAY(Дни[[#This Row],[Дата]],2),Неделя[],2,0)</f>
        <v>среда</v>
      </c>
      <c r="F334" t="str">
        <f>IF(OR(Дни[[#This Row],[ДН]]="воскресенье",Дни[[#This Row],[ДН]]="суббота",Дни[[#This Row],[Праздники]]="П",Дни[[#This Row],[Праздники]]="В"),"В","Я")</f>
        <v>Я</v>
      </c>
      <c r="G334" s="4"/>
      <c r="H334">
        <f t="shared" si="10"/>
        <v>0</v>
      </c>
    </row>
    <row r="335" spans="1:8" x14ac:dyDescent="0.2">
      <c r="A335">
        <f>Дни[[#This Row],[Дата]]</f>
        <v>45260</v>
      </c>
      <c r="B335" s="1">
        <f t="shared" si="11"/>
        <v>45260</v>
      </c>
      <c r="C335">
        <f>MONTH(Дни[[#This Row],[Дата]])</f>
        <v>11</v>
      </c>
      <c r="D335">
        <f>DAY(Дни[[#This Row],[Дата]])</f>
        <v>30</v>
      </c>
      <c r="E335" t="str">
        <f>VLOOKUP(WEEKDAY(Дни[[#This Row],[Дата]],2),Неделя[],2,0)</f>
        <v>четверг</v>
      </c>
      <c r="F335" t="str">
        <f>IF(OR(Дни[[#This Row],[ДН]]="воскресенье",Дни[[#This Row],[ДН]]="суббота",Дни[[#This Row],[Праздники]]="П",Дни[[#This Row],[Праздники]]="В"),"В","Я")</f>
        <v>Я</v>
      </c>
      <c r="G335" s="4"/>
      <c r="H335">
        <f t="shared" si="10"/>
        <v>0</v>
      </c>
    </row>
    <row r="336" spans="1:8" x14ac:dyDescent="0.2">
      <c r="A336">
        <f>Дни[[#This Row],[Дата]]</f>
        <v>45261</v>
      </c>
      <c r="B336" s="1">
        <f t="shared" si="11"/>
        <v>45261</v>
      </c>
      <c r="C336">
        <f>MONTH(Дни[[#This Row],[Дата]])</f>
        <v>12</v>
      </c>
      <c r="D336">
        <f>DAY(Дни[[#This Row],[Дата]])</f>
        <v>1</v>
      </c>
      <c r="E336" t="str">
        <f>VLOOKUP(WEEKDAY(Дни[[#This Row],[Дата]],2),Неделя[],2,0)</f>
        <v>пятница</v>
      </c>
      <c r="F336" t="str">
        <f>IF(OR(Дни[[#This Row],[ДН]]="воскресенье",Дни[[#This Row],[ДН]]="суббота",Дни[[#This Row],[Праздники]]="П",Дни[[#This Row],[Праздники]]="В"),"В","Я")</f>
        <v>Я</v>
      </c>
      <c r="G336" s="4"/>
      <c r="H336">
        <f t="shared" si="10"/>
        <v>0</v>
      </c>
    </row>
    <row r="337" spans="1:8" x14ac:dyDescent="0.2">
      <c r="A337">
        <f>Дни[[#This Row],[Дата]]</f>
        <v>45262</v>
      </c>
      <c r="B337" s="1">
        <f t="shared" si="11"/>
        <v>45262</v>
      </c>
      <c r="C337">
        <f>MONTH(Дни[[#This Row],[Дата]])</f>
        <v>12</v>
      </c>
      <c r="D337">
        <f>DAY(Дни[[#This Row],[Дата]])</f>
        <v>2</v>
      </c>
      <c r="E337" t="str">
        <f>VLOOKUP(WEEKDAY(Дни[[#This Row],[Дата]],2),Неделя[],2,0)</f>
        <v>суббота</v>
      </c>
      <c r="F337" t="str">
        <f>IF(OR(Дни[[#This Row],[ДН]]="воскресенье",Дни[[#This Row],[ДН]]="суббота",Дни[[#This Row],[Праздники]]="П",Дни[[#This Row],[Праздники]]="В"),"В","Я")</f>
        <v>В</v>
      </c>
      <c r="G337" s="4"/>
      <c r="H337">
        <f t="shared" si="10"/>
        <v>0</v>
      </c>
    </row>
    <row r="338" spans="1:8" x14ac:dyDescent="0.2">
      <c r="A338">
        <f>Дни[[#This Row],[Дата]]</f>
        <v>45263</v>
      </c>
      <c r="B338" s="1">
        <f t="shared" si="11"/>
        <v>45263</v>
      </c>
      <c r="C338">
        <f>MONTH(Дни[[#This Row],[Дата]])</f>
        <v>12</v>
      </c>
      <c r="D338">
        <f>DAY(Дни[[#This Row],[Дата]])</f>
        <v>3</v>
      </c>
      <c r="E338" t="str">
        <f>VLOOKUP(WEEKDAY(Дни[[#This Row],[Дата]],2),Неделя[],2,0)</f>
        <v>воскресенье</v>
      </c>
      <c r="F338" t="str">
        <f>IF(OR(Дни[[#This Row],[ДН]]="воскресенье",Дни[[#This Row],[ДН]]="суббота",Дни[[#This Row],[Праздники]]="П",Дни[[#This Row],[Праздники]]="В"),"В","Я")</f>
        <v>В</v>
      </c>
      <c r="G338" s="4"/>
      <c r="H338">
        <f t="shared" si="10"/>
        <v>0</v>
      </c>
    </row>
    <row r="339" spans="1:8" x14ac:dyDescent="0.2">
      <c r="A339">
        <f>Дни[[#This Row],[Дата]]</f>
        <v>45264</v>
      </c>
      <c r="B339" s="1">
        <f t="shared" si="11"/>
        <v>45264</v>
      </c>
      <c r="C339">
        <f>MONTH(Дни[[#This Row],[Дата]])</f>
        <v>12</v>
      </c>
      <c r="D339">
        <f>DAY(Дни[[#This Row],[Дата]])</f>
        <v>4</v>
      </c>
      <c r="E339" t="str">
        <f>VLOOKUP(WEEKDAY(Дни[[#This Row],[Дата]],2),Неделя[],2,0)</f>
        <v>понедельник</v>
      </c>
      <c r="F339" t="str">
        <f>IF(OR(Дни[[#This Row],[ДН]]="воскресенье",Дни[[#This Row],[ДН]]="суббота",Дни[[#This Row],[Праздники]]="П",Дни[[#This Row],[Праздники]]="В"),"В","Я")</f>
        <v>Я</v>
      </c>
      <c r="G339" s="4"/>
      <c r="H339">
        <f t="shared" si="10"/>
        <v>0</v>
      </c>
    </row>
    <row r="340" spans="1:8" x14ac:dyDescent="0.2">
      <c r="A340">
        <f>Дни[[#This Row],[Дата]]</f>
        <v>45265</v>
      </c>
      <c r="B340" s="1">
        <f t="shared" si="11"/>
        <v>45265</v>
      </c>
      <c r="C340">
        <f>MONTH(Дни[[#This Row],[Дата]])</f>
        <v>12</v>
      </c>
      <c r="D340">
        <f>DAY(Дни[[#This Row],[Дата]])</f>
        <v>5</v>
      </c>
      <c r="E340" t="str">
        <f>VLOOKUP(WEEKDAY(Дни[[#This Row],[Дата]],2),Неделя[],2,0)</f>
        <v>вторник</v>
      </c>
      <c r="F340" t="str">
        <f>IF(OR(Дни[[#This Row],[ДН]]="воскресенье",Дни[[#This Row],[ДН]]="суббота",Дни[[#This Row],[Праздники]]="П",Дни[[#This Row],[Праздники]]="В"),"В","Я")</f>
        <v>Я</v>
      </c>
      <c r="G340" s="4"/>
      <c r="H340">
        <f t="shared" si="10"/>
        <v>0</v>
      </c>
    </row>
    <row r="341" spans="1:8" x14ac:dyDescent="0.2">
      <c r="A341">
        <f>Дни[[#This Row],[Дата]]</f>
        <v>45266</v>
      </c>
      <c r="B341" s="1">
        <f t="shared" si="11"/>
        <v>45266</v>
      </c>
      <c r="C341">
        <f>MONTH(Дни[[#This Row],[Дата]])</f>
        <v>12</v>
      </c>
      <c r="D341">
        <f>DAY(Дни[[#This Row],[Дата]])</f>
        <v>6</v>
      </c>
      <c r="E341" t="str">
        <f>VLOOKUP(WEEKDAY(Дни[[#This Row],[Дата]],2),Неделя[],2,0)</f>
        <v>среда</v>
      </c>
      <c r="F341" t="str">
        <f>IF(OR(Дни[[#This Row],[ДН]]="воскресенье",Дни[[#This Row],[ДН]]="суббота",Дни[[#This Row],[Праздники]]="П",Дни[[#This Row],[Праздники]]="В"),"В","Я")</f>
        <v>Я</v>
      </c>
      <c r="G341" s="4"/>
      <c r="H341">
        <f t="shared" si="10"/>
        <v>0</v>
      </c>
    </row>
    <row r="342" spans="1:8" x14ac:dyDescent="0.2">
      <c r="A342">
        <f>Дни[[#This Row],[Дата]]</f>
        <v>45267</v>
      </c>
      <c r="B342" s="1">
        <f t="shared" si="11"/>
        <v>45267</v>
      </c>
      <c r="C342">
        <f>MONTH(Дни[[#This Row],[Дата]])</f>
        <v>12</v>
      </c>
      <c r="D342">
        <f>DAY(Дни[[#This Row],[Дата]])</f>
        <v>7</v>
      </c>
      <c r="E342" t="str">
        <f>VLOOKUP(WEEKDAY(Дни[[#This Row],[Дата]],2),Неделя[],2,0)</f>
        <v>четверг</v>
      </c>
      <c r="F342" t="str">
        <f>IF(OR(Дни[[#This Row],[ДН]]="воскресенье",Дни[[#This Row],[ДН]]="суббота",Дни[[#This Row],[Праздники]]="П",Дни[[#This Row],[Праздники]]="В"),"В","Я")</f>
        <v>Я</v>
      </c>
      <c r="G342" s="4"/>
      <c r="H342">
        <f t="shared" si="10"/>
        <v>0</v>
      </c>
    </row>
    <row r="343" spans="1:8" x14ac:dyDescent="0.2">
      <c r="A343">
        <f>Дни[[#This Row],[Дата]]</f>
        <v>45268</v>
      </c>
      <c r="B343" s="1">
        <f t="shared" si="11"/>
        <v>45268</v>
      </c>
      <c r="C343">
        <f>MONTH(Дни[[#This Row],[Дата]])</f>
        <v>12</v>
      </c>
      <c r="D343">
        <f>DAY(Дни[[#This Row],[Дата]])</f>
        <v>8</v>
      </c>
      <c r="E343" t="str">
        <f>VLOOKUP(WEEKDAY(Дни[[#This Row],[Дата]],2),Неделя[],2,0)</f>
        <v>пятница</v>
      </c>
      <c r="F343" t="str">
        <f>IF(OR(Дни[[#This Row],[ДН]]="воскресенье",Дни[[#This Row],[ДН]]="суббота",Дни[[#This Row],[Праздники]]="П",Дни[[#This Row],[Праздники]]="В"),"В","Я")</f>
        <v>Я</v>
      </c>
      <c r="G343" s="4"/>
      <c r="H343">
        <f t="shared" si="10"/>
        <v>0</v>
      </c>
    </row>
    <row r="344" spans="1:8" x14ac:dyDescent="0.2">
      <c r="A344">
        <f>Дни[[#This Row],[Дата]]</f>
        <v>45269</v>
      </c>
      <c r="B344" s="1">
        <f t="shared" si="11"/>
        <v>45269</v>
      </c>
      <c r="C344">
        <f>MONTH(Дни[[#This Row],[Дата]])</f>
        <v>12</v>
      </c>
      <c r="D344">
        <f>DAY(Дни[[#This Row],[Дата]])</f>
        <v>9</v>
      </c>
      <c r="E344" t="str">
        <f>VLOOKUP(WEEKDAY(Дни[[#This Row],[Дата]],2),Неделя[],2,0)</f>
        <v>суббота</v>
      </c>
      <c r="F344" t="str">
        <f>IF(OR(Дни[[#This Row],[ДН]]="воскресенье",Дни[[#This Row],[ДН]]="суббота",Дни[[#This Row],[Праздники]]="П",Дни[[#This Row],[Праздники]]="В"),"В","Я")</f>
        <v>В</v>
      </c>
      <c r="G344" s="4"/>
      <c r="H344">
        <f t="shared" si="10"/>
        <v>0</v>
      </c>
    </row>
    <row r="345" spans="1:8" x14ac:dyDescent="0.2">
      <c r="A345">
        <f>Дни[[#This Row],[Дата]]</f>
        <v>45270</v>
      </c>
      <c r="B345" s="1">
        <f t="shared" si="11"/>
        <v>45270</v>
      </c>
      <c r="C345">
        <f>MONTH(Дни[[#This Row],[Дата]])</f>
        <v>12</v>
      </c>
      <c r="D345">
        <f>DAY(Дни[[#This Row],[Дата]])</f>
        <v>10</v>
      </c>
      <c r="E345" t="str">
        <f>VLOOKUP(WEEKDAY(Дни[[#This Row],[Дата]],2),Неделя[],2,0)</f>
        <v>воскресенье</v>
      </c>
      <c r="F345" t="str">
        <f>IF(OR(Дни[[#This Row],[ДН]]="воскресенье",Дни[[#This Row],[ДН]]="суббота",Дни[[#This Row],[Праздники]]="П",Дни[[#This Row],[Праздники]]="В"),"В","Я")</f>
        <v>В</v>
      </c>
      <c r="G345" s="4"/>
      <c r="H345">
        <f t="shared" si="10"/>
        <v>0</v>
      </c>
    </row>
    <row r="346" spans="1:8" x14ac:dyDescent="0.2">
      <c r="A346">
        <f>Дни[[#This Row],[Дата]]</f>
        <v>45271</v>
      </c>
      <c r="B346" s="1">
        <f t="shared" si="11"/>
        <v>45271</v>
      </c>
      <c r="C346">
        <f>MONTH(Дни[[#This Row],[Дата]])</f>
        <v>12</v>
      </c>
      <c r="D346">
        <f>DAY(Дни[[#This Row],[Дата]])</f>
        <v>11</v>
      </c>
      <c r="E346" t="str">
        <f>VLOOKUP(WEEKDAY(Дни[[#This Row],[Дата]],2),Неделя[],2,0)</f>
        <v>понедельник</v>
      </c>
      <c r="F346" t="str">
        <f>IF(OR(Дни[[#This Row],[ДН]]="воскресенье",Дни[[#This Row],[ДН]]="суббота",Дни[[#This Row],[Праздники]]="П",Дни[[#This Row],[Праздники]]="В"),"В","Я")</f>
        <v>Я</v>
      </c>
      <c r="G346" s="4"/>
      <c r="H346">
        <f t="shared" si="10"/>
        <v>0</v>
      </c>
    </row>
    <row r="347" spans="1:8" x14ac:dyDescent="0.2">
      <c r="A347">
        <f>Дни[[#This Row],[Дата]]</f>
        <v>45272</v>
      </c>
      <c r="B347" s="1">
        <f t="shared" si="11"/>
        <v>45272</v>
      </c>
      <c r="C347">
        <f>MONTH(Дни[[#This Row],[Дата]])</f>
        <v>12</v>
      </c>
      <c r="D347">
        <f>DAY(Дни[[#This Row],[Дата]])</f>
        <v>12</v>
      </c>
      <c r="E347" t="str">
        <f>VLOOKUP(WEEKDAY(Дни[[#This Row],[Дата]],2),Неделя[],2,0)</f>
        <v>вторник</v>
      </c>
      <c r="F347" t="str">
        <f>IF(OR(Дни[[#This Row],[ДН]]="воскресенье",Дни[[#This Row],[ДН]]="суббота",Дни[[#This Row],[Праздники]]="П",Дни[[#This Row],[Праздники]]="В"),"В","Я")</f>
        <v>Я</v>
      </c>
      <c r="G347" s="4"/>
      <c r="H347">
        <f t="shared" si="10"/>
        <v>0</v>
      </c>
    </row>
    <row r="348" spans="1:8" x14ac:dyDescent="0.2">
      <c r="A348">
        <f>Дни[[#This Row],[Дата]]</f>
        <v>45273</v>
      </c>
      <c r="B348" s="1">
        <f t="shared" si="11"/>
        <v>45273</v>
      </c>
      <c r="C348">
        <f>MONTH(Дни[[#This Row],[Дата]])</f>
        <v>12</v>
      </c>
      <c r="D348">
        <f>DAY(Дни[[#This Row],[Дата]])</f>
        <v>13</v>
      </c>
      <c r="E348" t="str">
        <f>VLOOKUP(WEEKDAY(Дни[[#This Row],[Дата]],2),Неделя[],2,0)</f>
        <v>среда</v>
      </c>
      <c r="F348" t="str">
        <f>IF(OR(Дни[[#This Row],[ДН]]="воскресенье",Дни[[#This Row],[ДН]]="суббота",Дни[[#This Row],[Праздники]]="П",Дни[[#This Row],[Праздники]]="В"),"В","Я")</f>
        <v>Я</v>
      </c>
      <c r="G348" s="4"/>
      <c r="H348">
        <f t="shared" si="10"/>
        <v>0</v>
      </c>
    </row>
    <row r="349" spans="1:8" x14ac:dyDescent="0.2">
      <c r="A349">
        <f>Дни[[#This Row],[Дата]]</f>
        <v>45274</v>
      </c>
      <c r="B349" s="1">
        <f t="shared" si="11"/>
        <v>45274</v>
      </c>
      <c r="C349">
        <f>MONTH(Дни[[#This Row],[Дата]])</f>
        <v>12</v>
      </c>
      <c r="D349">
        <f>DAY(Дни[[#This Row],[Дата]])</f>
        <v>14</v>
      </c>
      <c r="E349" t="str">
        <f>VLOOKUP(WEEKDAY(Дни[[#This Row],[Дата]],2),Неделя[],2,0)</f>
        <v>четверг</v>
      </c>
      <c r="F349" t="str">
        <f>IF(OR(Дни[[#This Row],[ДН]]="воскресенье",Дни[[#This Row],[ДН]]="суббота",Дни[[#This Row],[Праздники]]="П",Дни[[#This Row],[Праздники]]="В"),"В","Я")</f>
        <v>Я</v>
      </c>
      <c r="G349" s="4"/>
      <c r="H349">
        <f t="shared" si="10"/>
        <v>0</v>
      </c>
    </row>
    <row r="350" spans="1:8" x14ac:dyDescent="0.2">
      <c r="A350">
        <f>Дни[[#This Row],[Дата]]</f>
        <v>45275</v>
      </c>
      <c r="B350" s="1">
        <f t="shared" si="11"/>
        <v>45275</v>
      </c>
      <c r="C350">
        <f>MONTH(Дни[[#This Row],[Дата]])</f>
        <v>12</v>
      </c>
      <c r="D350">
        <f>DAY(Дни[[#This Row],[Дата]])</f>
        <v>15</v>
      </c>
      <c r="E350" t="str">
        <f>VLOOKUP(WEEKDAY(Дни[[#This Row],[Дата]],2),Неделя[],2,0)</f>
        <v>пятница</v>
      </c>
      <c r="F350" t="str">
        <f>IF(OR(Дни[[#This Row],[ДН]]="воскресенье",Дни[[#This Row],[ДН]]="суббота",Дни[[#This Row],[Праздники]]="П",Дни[[#This Row],[Праздники]]="В"),"В","Я")</f>
        <v>Я</v>
      </c>
      <c r="G350" s="4"/>
      <c r="H350">
        <f t="shared" si="10"/>
        <v>0</v>
      </c>
    </row>
    <row r="351" spans="1:8" x14ac:dyDescent="0.2">
      <c r="A351">
        <f>Дни[[#This Row],[Дата]]</f>
        <v>45276</v>
      </c>
      <c r="B351" s="1">
        <f t="shared" si="11"/>
        <v>45276</v>
      </c>
      <c r="C351">
        <f>MONTH(Дни[[#This Row],[Дата]])</f>
        <v>12</v>
      </c>
      <c r="D351">
        <f>DAY(Дни[[#This Row],[Дата]])</f>
        <v>16</v>
      </c>
      <c r="E351" t="str">
        <f>VLOOKUP(WEEKDAY(Дни[[#This Row],[Дата]],2),Неделя[],2,0)</f>
        <v>суббота</v>
      </c>
      <c r="F351" t="str">
        <f>IF(OR(Дни[[#This Row],[ДН]]="воскресенье",Дни[[#This Row],[ДН]]="суббота",Дни[[#This Row],[Праздники]]="П",Дни[[#This Row],[Праздники]]="В"),"В","Я")</f>
        <v>В</v>
      </c>
      <c r="G351" s="4"/>
      <c r="H351">
        <f t="shared" si="10"/>
        <v>0</v>
      </c>
    </row>
    <row r="352" spans="1:8" x14ac:dyDescent="0.2">
      <c r="A352">
        <f>Дни[[#This Row],[Дата]]</f>
        <v>45277</v>
      </c>
      <c r="B352" s="1">
        <f t="shared" si="11"/>
        <v>45277</v>
      </c>
      <c r="C352">
        <f>MONTH(Дни[[#This Row],[Дата]])</f>
        <v>12</v>
      </c>
      <c r="D352">
        <f>DAY(Дни[[#This Row],[Дата]])</f>
        <v>17</v>
      </c>
      <c r="E352" t="str">
        <f>VLOOKUP(WEEKDAY(Дни[[#This Row],[Дата]],2),Неделя[],2,0)</f>
        <v>воскресенье</v>
      </c>
      <c r="F352" t="str">
        <f>IF(OR(Дни[[#This Row],[ДН]]="воскресенье",Дни[[#This Row],[ДН]]="суббота",Дни[[#This Row],[Праздники]]="П",Дни[[#This Row],[Праздники]]="В"),"В","Я")</f>
        <v>В</v>
      </c>
      <c r="G352" s="4"/>
      <c r="H352">
        <f t="shared" si="10"/>
        <v>0</v>
      </c>
    </row>
    <row r="353" spans="1:8" x14ac:dyDescent="0.2">
      <c r="A353">
        <f>Дни[[#This Row],[Дата]]</f>
        <v>45278</v>
      </c>
      <c r="B353" s="1">
        <f t="shared" si="11"/>
        <v>45278</v>
      </c>
      <c r="C353">
        <f>MONTH(Дни[[#This Row],[Дата]])</f>
        <v>12</v>
      </c>
      <c r="D353">
        <f>DAY(Дни[[#This Row],[Дата]])</f>
        <v>18</v>
      </c>
      <c r="E353" t="str">
        <f>VLOOKUP(WEEKDAY(Дни[[#This Row],[Дата]],2),Неделя[],2,0)</f>
        <v>понедельник</v>
      </c>
      <c r="F353" t="str">
        <f>IF(OR(Дни[[#This Row],[ДН]]="воскресенье",Дни[[#This Row],[ДН]]="суббота",Дни[[#This Row],[Праздники]]="П",Дни[[#This Row],[Праздники]]="В"),"В","Я")</f>
        <v>Я</v>
      </c>
      <c r="G353" s="4"/>
      <c r="H353">
        <f t="shared" si="10"/>
        <v>0</v>
      </c>
    </row>
    <row r="354" spans="1:8" x14ac:dyDescent="0.2">
      <c r="A354">
        <f>Дни[[#This Row],[Дата]]</f>
        <v>45279</v>
      </c>
      <c r="B354" s="1">
        <f t="shared" si="11"/>
        <v>45279</v>
      </c>
      <c r="C354">
        <f>MONTH(Дни[[#This Row],[Дата]])</f>
        <v>12</v>
      </c>
      <c r="D354">
        <f>DAY(Дни[[#This Row],[Дата]])</f>
        <v>19</v>
      </c>
      <c r="E354" t="str">
        <f>VLOOKUP(WEEKDAY(Дни[[#This Row],[Дата]],2),Неделя[],2,0)</f>
        <v>вторник</v>
      </c>
      <c r="F354" t="str">
        <f>IF(OR(Дни[[#This Row],[ДН]]="воскресенье",Дни[[#This Row],[ДН]]="суббота",Дни[[#This Row],[Праздники]]="П",Дни[[#This Row],[Праздники]]="В"),"В","Я")</f>
        <v>Я</v>
      </c>
      <c r="G354" s="4"/>
      <c r="H354">
        <f t="shared" si="10"/>
        <v>0</v>
      </c>
    </row>
    <row r="355" spans="1:8" x14ac:dyDescent="0.2">
      <c r="A355">
        <f>Дни[[#This Row],[Дата]]</f>
        <v>45280</v>
      </c>
      <c r="B355" s="1">
        <f t="shared" si="11"/>
        <v>45280</v>
      </c>
      <c r="C355">
        <f>MONTH(Дни[[#This Row],[Дата]])</f>
        <v>12</v>
      </c>
      <c r="D355">
        <f>DAY(Дни[[#This Row],[Дата]])</f>
        <v>20</v>
      </c>
      <c r="E355" t="str">
        <f>VLOOKUP(WEEKDAY(Дни[[#This Row],[Дата]],2),Неделя[],2,0)</f>
        <v>среда</v>
      </c>
      <c r="F355" t="str">
        <f>IF(OR(Дни[[#This Row],[ДН]]="воскресенье",Дни[[#This Row],[ДН]]="суббота",Дни[[#This Row],[Праздники]]="П",Дни[[#This Row],[Праздники]]="В"),"В","Я")</f>
        <v>Я</v>
      </c>
      <c r="G355" s="4"/>
      <c r="H355">
        <f t="shared" si="10"/>
        <v>0</v>
      </c>
    </row>
    <row r="356" spans="1:8" x14ac:dyDescent="0.2">
      <c r="A356">
        <f>Дни[[#This Row],[Дата]]</f>
        <v>45281</v>
      </c>
      <c r="B356" s="1">
        <f t="shared" si="11"/>
        <v>45281</v>
      </c>
      <c r="C356">
        <f>MONTH(Дни[[#This Row],[Дата]])</f>
        <v>12</v>
      </c>
      <c r="D356">
        <f>DAY(Дни[[#This Row],[Дата]])</f>
        <v>21</v>
      </c>
      <c r="E356" t="str">
        <f>VLOOKUP(WEEKDAY(Дни[[#This Row],[Дата]],2),Неделя[],2,0)</f>
        <v>четверг</v>
      </c>
      <c r="F356" t="str">
        <f>IF(OR(Дни[[#This Row],[ДН]]="воскресенье",Дни[[#This Row],[ДН]]="суббота",Дни[[#This Row],[Праздники]]="П",Дни[[#This Row],[Праздники]]="В"),"В","Я")</f>
        <v>Я</v>
      </c>
      <c r="G356" s="4"/>
      <c r="H356">
        <f t="shared" si="10"/>
        <v>0</v>
      </c>
    </row>
    <row r="357" spans="1:8" x14ac:dyDescent="0.2">
      <c r="A357">
        <f>Дни[[#This Row],[Дата]]</f>
        <v>45282</v>
      </c>
      <c r="B357" s="1">
        <f t="shared" si="11"/>
        <v>45282</v>
      </c>
      <c r="C357">
        <f>MONTH(Дни[[#This Row],[Дата]])</f>
        <v>12</v>
      </c>
      <c r="D357">
        <f>DAY(Дни[[#This Row],[Дата]])</f>
        <v>22</v>
      </c>
      <c r="E357" t="str">
        <f>VLOOKUP(WEEKDAY(Дни[[#This Row],[Дата]],2),Неделя[],2,0)</f>
        <v>пятница</v>
      </c>
      <c r="F357" t="str">
        <f>IF(OR(Дни[[#This Row],[ДН]]="воскресенье",Дни[[#This Row],[ДН]]="суббота",Дни[[#This Row],[Праздники]]="П",Дни[[#This Row],[Праздники]]="В"),"В","Я")</f>
        <v>Я</v>
      </c>
      <c r="G357" s="4"/>
      <c r="H357">
        <f t="shared" si="10"/>
        <v>0</v>
      </c>
    </row>
    <row r="358" spans="1:8" x14ac:dyDescent="0.2">
      <c r="A358">
        <f>Дни[[#This Row],[Дата]]</f>
        <v>45283</v>
      </c>
      <c r="B358" s="1">
        <f t="shared" si="11"/>
        <v>45283</v>
      </c>
      <c r="C358">
        <f>MONTH(Дни[[#This Row],[Дата]])</f>
        <v>12</v>
      </c>
      <c r="D358">
        <f>DAY(Дни[[#This Row],[Дата]])</f>
        <v>23</v>
      </c>
      <c r="E358" t="str">
        <f>VLOOKUP(WEEKDAY(Дни[[#This Row],[Дата]],2),Неделя[],2,0)</f>
        <v>суббота</v>
      </c>
      <c r="F358" t="str">
        <f>IF(OR(Дни[[#This Row],[ДН]]="воскресенье",Дни[[#This Row],[ДН]]="суббота",Дни[[#This Row],[Праздники]]="П",Дни[[#This Row],[Праздники]]="В"),"В","Я")</f>
        <v>В</v>
      </c>
      <c r="G358" s="4"/>
      <c r="H358">
        <f t="shared" si="10"/>
        <v>0</v>
      </c>
    </row>
    <row r="359" spans="1:8" x14ac:dyDescent="0.2">
      <c r="A359">
        <f>Дни[[#This Row],[Дата]]</f>
        <v>45284</v>
      </c>
      <c r="B359" s="1">
        <f t="shared" si="11"/>
        <v>45284</v>
      </c>
      <c r="C359">
        <f>MONTH(Дни[[#This Row],[Дата]])</f>
        <v>12</v>
      </c>
      <c r="D359">
        <f>DAY(Дни[[#This Row],[Дата]])</f>
        <v>24</v>
      </c>
      <c r="E359" t="str">
        <f>VLOOKUP(WEEKDAY(Дни[[#This Row],[Дата]],2),Неделя[],2,0)</f>
        <v>воскресенье</v>
      </c>
      <c r="F359" t="str">
        <f>IF(OR(Дни[[#This Row],[ДН]]="воскресенье",Дни[[#This Row],[ДН]]="суббота",Дни[[#This Row],[Праздники]]="П",Дни[[#This Row],[Праздники]]="В"),"В","Я")</f>
        <v>В</v>
      </c>
      <c r="G359" s="4"/>
      <c r="H359">
        <f t="shared" si="10"/>
        <v>0</v>
      </c>
    </row>
    <row r="360" spans="1:8" x14ac:dyDescent="0.2">
      <c r="A360">
        <f>Дни[[#This Row],[Дата]]</f>
        <v>45285</v>
      </c>
      <c r="B360" s="1">
        <f t="shared" si="11"/>
        <v>45285</v>
      </c>
      <c r="C360">
        <f>MONTH(Дни[[#This Row],[Дата]])</f>
        <v>12</v>
      </c>
      <c r="D360">
        <f>DAY(Дни[[#This Row],[Дата]])</f>
        <v>25</v>
      </c>
      <c r="E360" t="str">
        <f>VLOOKUP(WEEKDAY(Дни[[#This Row],[Дата]],2),Неделя[],2,0)</f>
        <v>понедельник</v>
      </c>
      <c r="F360" t="str">
        <f>IF(OR(Дни[[#This Row],[ДН]]="воскресенье",Дни[[#This Row],[ДН]]="суббота",Дни[[#This Row],[Праздники]]="П",Дни[[#This Row],[Праздники]]="В"),"В","Я")</f>
        <v>Я</v>
      </c>
      <c r="G360" s="4"/>
      <c r="H360">
        <f t="shared" si="10"/>
        <v>0</v>
      </c>
    </row>
    <row r="361" spans="1:8" x14ac:dyDescent="0.2">
      <c r="A361">
        <f>Дни[[#This Row],[Дата]]</f>
        <v>45286</v>
      </c>
      <c r="B361" s="1">
        <f t="shared" si="11"/>
        <v>45286</v>
      </c>
      <c r="C361">
        <f>MONTH(Дни[[#This Row],[Дата]])</f>
        <v>12</v>
      </c>
      <c r="D361">
        <f>DAY(Дни[[#This Row],[Дата]])</f>
        <v>26</v>
      </c>
      <c r="E361" t="str">
        <f>VLOOKUP(WEEKDAY(Дни[[#This Row],[Дата]],2),Неделя[],2,0)</f>
        <v>вторник</v>
      </c>
      <c r="F361" t="str">
        <f>IF(OR(Дни[[#This Row],[ДН]]="воскресенье",Дни[[#This Row],[ДН]]="суббота",Дни[[#This Row],[Праздники]]="П",Дни[[#This Row],[Праздники]]="В"),"В","Я")</f>
        <v>Я</v>
      </c>
      <c r="G361" s="4"/>
      <c r="H361">
        <f t="shared" si="10"/>
        <v>0</v>
      </c>
    </row>
    <row r="362" spans="1:8" x14ac:dyDescent="0.2">
      <c r="A362">
        <f>Дни[[#This Row],[Дата]]</f>
        <v>45287</v>
      </c>
      <c r="B362" s="1">
        <f t="shared" si="11"/>
        <v>45287</v>
      </c>
      <c r="C362">
        <f>MONTH(Дни[[#This Row],[Дата]])</f>
        <v>12</v>
      </c>
      <c r="D362">
        <f>DAY(Дни[[#This Row],[Дата]])</f>
        <v>27</v>
      </c>
      <c r="E362" t="str">
        <f>VLOOKUP(WEEKDAY(Дни[[#This Row],[Дата]],2),Неделя[],2,0)</f>
        <v>среда</v>
      </c>
      <c r="F362" t="str">
        <f>IF(OR(Дни[[#This Row],[ДН]]="воскресенье",Дни[[#This Row],[ДН]]="суббота",Дни[[#This Row],[Праздники]]="П",Дни[[#This Row],[Праздники]]="В"),"В","Я")</f>
        <v>Я</v>
      </c>
      <c r="G362" s="4"/>
      <c r="H362">
        <f t="shared" si="10"/>
        <v>0</v>
      </c>
    </row>
    <row r="363" spans="1:8" x14ac:dyDescent="0.2">
      <c r="A363">
        <f>Дни[[#This Row],[Дата]]</f>
        <v>45288</v>
      </c>
      <c r="B363" s="1">
        <f t="shared" si="11"/>
        <v>45288</v>
      </c>
      <c r="C363">
        <f>MONTH(Дни[[#This Row],[Дата]])</f>
        <v>12</v>
      </c>
      <c r="D363">
        <f>DAY(Дни[[#This Row],[Дата]])</f>
        <v>28</v>
      </c>
      <c r="E363" t="str">
        <f>VLOOKUP(WEEKDAY(Дни[[#This Row],[Дата]],2),Неделя[],2,0)</f>
        <v>четверг</v>
      </c>
      <c r="F363" t="str">
        <f>IF(OR(Дни[[#This Row],[ДН]]="воскресенье",Дни[[#This Row],[ДН]]="суббота",Дни[[#This Row],[Праздники]]="П",Дни[[#This Row],[Праздники]]="В"),"В","Я")</f>
        <v>Я</v>
      </c>
      <c r="G363" s="4"/>
      <c r="H363">
        <f t="shared" si="10"/>
        <v>0</v>
      </c>
    </row>
    <row r="364" spans="1:8" x14ac:dyDescent="0.2">
      <c r="A364">
        <f>Дни[[#This Row],[Дата]]</f>
        <v>45289</v>
      </c>
      <c r="B364" s="1">
        <f t="shared" si="11"/>
        <v>45289</v>
      </c>
      <c r="C364">
        <f>MONTH(Дни[[#This Row],[Дата]])</f>
        <v>12</v>
      </c>
      <c r="D364">
        <f>DAY(Дни[[#This Row],[Дата]])</f>
        <v>29</v>
      </c>
      <c r="E364" t="str">
        <f>VLOOKUP(WEEKDAY(Дни[[#This Row],[Дата]],2),Неделя[],2,0)</f>
        <v>пятница</v>
      </c>
      <c r="F364" t="str">
        <f>IF(OR(Дни[[#This Row],[ДН]]="воскресенье",Дни[[#This Row],[ДН]]="суббота",Дни[[#This Row],[Праздники]]="П",Дни[[#This Row],[Праздники]]="В"),"В","Я")</f>
        <v>Я</v>
      </c>
      <c r="G364" s="4"/>
      <c r="H364">
        <f t="shared" si="10"/>
        <v>0</v>
      </c>
    </row>
    <row r="365" spans="1:8" x14ac:dyDescent="0.2">
      <c r="A365">
        <f>Дни[[#This Row],[Дата]]</f>
        <v>45290</v>
      </c>
      <c r="B365" s="1">
        <f t="shared" si="11"/>
        <v>45290</v>
      </c>
      <c r="C365">
        <f>MONTH(Дни[[#This Row],[Дата]])</f>
        <v>12</v>
      </c>
      <c r="D365">
        <f>DAY(Дни[[#This Row],[Дата]])</f>
        <v>30</v>
      </c>
      <c r="E365" t="str">
        <f>VLOOKUP(WEEKDAY(Дни[[#This Row],[Дата]],2),Неделя[],2,0)</f>
        <v>суббота</v>
      </c>
      <c r="F365" t="str">
        <f>IF(OR(Дни[[#This Row],[ДН]]="воскресенье",Дни[[#This Row],[ДН]]="суббота",Дни[[#This Row],[Праздники]]="П",Дни[[#This Row],[Праздники]]="В"),"В","Я")</f>
        <v>В</v>
      </c>
      <c r="G365" s="4"/>
      <c r="H365">
        <f t="shared" si="10"/>
        <v>0</v>
      </c>
    </row>
    <row r="366" spans="1:8" x14ac:dyDescent="0.2">
      <c r="A366">
        <f>Дни[[#This Row],[Дата]]</f>
        <v>45291</v>
      </c>
      <c r="B366" s="1">
        <f t="shared" si="11"/>
        <v>45291</v>
      </c>
      <c r="C366">
        <f>MONTH(Дни[[#This Row],[Дата]])</f>
        <v>12</v>
      </c>
      <c r="D366">
        <f>DAY(Дни[[#This Row],[Дата]])</f>
        <v>31</v>
      </c>
      <c r="E366" t="str">
        <f>VLOOKUP(WEEKDAY(Дни[[#This Row],[Дата]],2),Неделя[],2,0)</f>
        <v>воскресенье</v>
      </c>
      <c r="F366" t="str">
        <f>IF(OR(Дни[[#This Row],[ДН]]="воскресенье",Дни[[#This Row],[ДН]]="суббота",Дни[[#This Row],[Праздники]]="П",Дни[[#This Row],[Праздники]]="В"),"В","Я")</f>
        <v>В</v>
      </c>
      <c r="G366" s="4"/>
      <c r="H366">
        <f t="shared" si="10"/>
        <v>0</v>
      </c>
    </row>
  </sheetData>
  <sortState ref="J1:J13">
    <sortCondition ref="J1"/>
  </sortState>
  <dataValidations count="1">
    <dataValidation type="list" allowBlank="1" showInputMessage="1" showErrorMessage="1" sqref="O9">
      <formula1>$AN$1:$AN$2</formula1>
    </dataValidation>
  </dataValidations>
  <pageMargins left="0.7" right="0.7" top="0.75" bottom="0.75" header="0.3" footer="0.3"/>
  <pageSetup paperSize="9" orientation="portrait" verticalDpi="0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0 1 3 2 6 4 d - 5 7 3 3 - 4 b 4 c - 9 d a 5 - 4 3 3 0 c 3 d f 1 1 c 3 "   s q m i d = " a b 3 e c 3 7 4 - 4 1 c c - 4 a a c - b 5 4 d - 2 3 1 6 d c 5 e b a 7 d "   x m l n s = " h t t p : / / s c h e m a s . m i c r o s o f t . c o m / D a t a M a s h u p " > A A A A A B s D A A B Q S w M E F A A C A A g A C k Q r V G E 8 Y 3 G r A A A A + g A A A B I A H A B D b 2 5 m a W c v U G F j a 2 F n Z S 5 4 b W w g o h g A K K A U A A A A A A A A A A A A A A A A A A A A A A A A A A A A h Y 9 B D o I w F E S v Q r r n t 4 V g h H z K w q 0 k R q N x 2 0 C F R i i G F u F u L j y S V 9 B E M e 7 c z U z m J T O P 2 x 2 z q W 2 8 q + q t 7 k x K O D D i K V N 0 p T Z V S g Z 3 8 p c k E 7 i R x V l W y n u V j U 0 m q 1 N S O 3 d J K B 3 H E c Y Q u r 6 i A W O c H v P 1 r q h V K 3 1 t r J O m U O R L l f 8 p I v D w H i M C i G K I e B h B w D j S O c Z c m 1 l z i C A M 4 g U w p D 8 x r o b G D b 0 S / e B v 9 0 h n i / T z Q z w B U E s D B B Q A A g A I A A p E K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R C t U K I p H u A 4 A A A A R A A A A E w A c A E Z v c m 1 1 b G F z L 1 N l Y 3 R p b 2 4 x L m 0 g o h g A K K A U A A A A A A A A A A A A A A A A A A A A A A A A A A A A K 0 5 N L s n M z 1 M I h t C G 1 g B Q S w E C L Q A U A A I A C A A K R C t U Y T x j c a s A A A D 6 A A A A E g A A A A A A A A A A A A A A A A A A A A A A Q 2 9 u Z m l n L 1 B h Y 2 t h Z 2 U u e G 1 s U E s B A i 0 A F A A C A A g A C k Q r V A / K 6 a u k A A A A 6 Q A A A B M A A A A A A A A A A A A A A A A A 9 w A A A F t D b 2 5 0 Z W 5 0 X 1 R 5 c G V z X S 5 4 b W x Q S w E C L Q A U A A I A C A A K R C t U K I p H u A 4 A A A A R A A A A E w A A A A A A A A A A A A A A A A D o A Q A A R m 9 y b X V s Y X M v U 2 V j d G l v b j E u b V B L B Q Y A A A A A A w A D A M I A A A B D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k P 7 t A i v T z 0 O G w + 5 D 2 / j 8 B A A A A A A C A A A A A A A D Z g A A w A A A A B A A A A C i a U R 9 6 K v m H M A e m i n g O 8 B O A A A A A A S A A A C g A A A A E A A A A H 2 f c s I z 6 F u 5 3 w K A q j 0 U J z V Q A A A A H s W h d 6 F H p t t l z c m n k F Z k R G 5 w l t c C 4 F U e C n g Y p t y f j K H D C f 8 1 d m y s n T U O B 8 W c Z 4 w I D 4 V N n V q O + 9 G Q b M q t 7 1 r e k 6 t a v Y W 1 w P k / p i 7 Y r 4 r 2 U d s U A A A A 8 c C T 0 o C E Y C d R o L x f s h l U 8 2 h c D Q Y = < / D a t a M a s h u p > 
</file>

<file path=customXml/itemProps1.xml><?xml version="1.0" encoding="utf-8"?>
<ds:datastoreItem xmlns:ds="http://schemas.openxmlformats.org/officeDocument/2006/customXml" ds:itemID="{FAB47B27-C604-4FB7-A1C6-E128B93916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</vt:i4>
      </vt:variant>
    </vt:vector>
  </HeadingPairs>
  <TitlesOfParts>
    <vt:vector size="12" baseType="lpstr">
      <vt:lpstr>стр.1</vt:lpstr>
      <vt:lpstr>Лист1</vt:lpstr>
      <vt:lpstr>ГодТ</vt:lpstr>
      <vt:lpstr>ДеньП</vt:lpstr>
      <vt:lpstr>стр.1!Заголовки_для_печати</vt:lpstr>
      <vt:lpstr>МЕСТЕК</vt:lpstr>
      <vt:lpstr>МесяцТ</vt:lpstr>
      <vt:lpstr>стр.1!Область_печати</vt:lpstr>
      <vt:lpstr>ПД</vt:lpstr>
      <vt:lpstr>ПДМ</vt:lpstr>
      <vt:lpstr>ПОДМ</vt:lpstr>
      <vt:lpstr>Табель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Шиляева Людмила Михайловна</dc:creator>
  <cp:lastModifiedBy>User</cp:lastModifiedBy>
  <cp:lastPrinted>2023-08-14T06:05:47Z</cp:lastPrinted>
  <dcterms:created xsi:type="dcterms:W3CDTF">2015-12-16T07:09:07Z</dcterms:created>
  <dcterms:modified xsi:type="dcterms:W3CDTF">2023-08-14T06:06:24Z</dcterms:modified>
</cp:coreProperties>
</file>