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96" yWindow="60" windowWidth="22932" windowHeight="9504" tabRatio="675" activeTab="3"/>
  </bookViews>
  <sheets>
    <sheet name="dailyActivity_merged" sheetId="1" r:id="rId1"/>
    <sheet name="User_Id" sheetId="2" r:id="rId2"/>
    <sheet name="Activity_Date" sheetId="4" r:id="rId3"/>
    <sheet name="Dashboard" sheetId="5" r:id="rId4"/>
  </sheets>
  <definedNames>
    <definedName name="_xlnm._FilterDatabase" localSheetId="1" hidden="1">User_Id!$A$3:$J$37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6" i="5"/>
  <c r="M7"/>
  <c r="M8"/>
  <c r="M9"/>
  <c r="M10"/>
  <c r="M11"/>
  <c r="M12"/>
  <c r="M13"/>
  <c r="M14"/>
  <c r="B20"/>
  <c r="B21"/>
  <c r="B22"/>
  <c r="B8"/>
  <c r="B7"/>
  <c r="B6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4"/>
</calcChain>
</file>

<file path=xl/sharedStrings.xml><?xml version="1.0" encoding="utf-8"?>
<sst xmlns="http://schemas.openxmlformats.org/spreadsheetml/2006/main" count="53" uniqueCount="41">
  <si>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</si>
  <si>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</si>
  <si>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</si>
  <si>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</si>
  <si>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</si>
  <si>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</si>
  <si>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</si>
  <si>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</si>
  <si>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</si>
  <si>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</si>
  <si>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</si>
  <si>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</si>
  <si>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</si>
  <si>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</si>
  <si>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</si>
  <si>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</si>
  <si>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</si>
  <si>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</si>
  <si>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Values</t>
  </si>
  <si>
    <t>Average of TotalDistance</t>
  </si>
  <si>
    <t>Sum of TotalSteps</t>
  </si>
  <si>
    <t>Sum of Calories</t>
  </si>
  <si>
    <t>Sum of FairlyActiveMinutes</t>
  </si>
  <si>
    <t>Sum of LightlyActiveMinutes</t>
  </si>
  <si>
    <t>Sum of VeryActiveMinutes</t>
  </si>
  <si>
    <t>Activity Status</t>
  </si>
  <si>
    <t>User Level</t>
  </si>
  <si>
    <t>Count of Id</t>
  </si>
  <si>
    <t>DAILY ACTIVITY OF USERS WITH ACTIVITY AND USER LEVEL</t>
  </si>
  <si>
    <t>Number of Users</t>
  </si>
  <si>
    <t>Active</t>
  </si>
  <si>
    <t>Moderate</t>
  </si>
  <si>
    <t>Light</t>
  </si>
  <si>
    <t>User  Level</t>
  </si>
  <si>
    <t>Pro</t>
  </si>
  <si>
    <t>Intermediate</t>
  </si>
  <si>
    <t>Beginner</t>
  </si>
  <si>
    <t>Count of Activity Date</t>
  </si>
  <si>
    <t>ACTIVITY STATUS</t>
  </si>
  <si>
    <t>USER LEVEL</t>
  </si>
  <si>
    <t>COUNT OF ACTIVITY DAYS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</si>
</sst>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11" xfId="0" applyBorder="1"/>
    <xf numFmtId="0" fontId="18" fillId="0" borderId="11" xfId="0" applyFont="1" applyBorder="1"/>
    <xf numFmtId="0" fontId="18" fillId="0" borderId="12" xfId="0" applyFont="1" applyBorder="1"/>
    <xf numFmtId="0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pivotButton="1" applyBorder="1"/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/>
    <xf numFmtId="14" fontId="0" fillId="0" borderId="13" xfId="0" applyNumberFormat="1" applyBorder="1" applyAlignment="1">
      <alignment horizontal="left"/>
    </xf>
    <xf numFmtId="0" fontId="0" fillId="0" borderId="15" xfId="0" applyNumberFormat="1" applyBorder="1"/>
    <xf numFmtId="14" fontId="0" fillId="0" borderId="16" xfId="0" applyNumberFormat="1" applyBorder="1" applyAlignment="1">
      <alignment horizontal="left"/>
    </xf>
    <xf numFmtId="0" fontId="0" fillId="0" borderId="18" xfId="0" applyNumberFormat="1" applyBorder="1"/>
    <xf numFmtId="0" fontId="1" fillId="27" borderId="0" xfId="36"/>
    <xf numFmtId="0" fontId="1" fillId="27" borderId="19" xfId="36" applyBorder="1"/>
    <xf numFmtId="0" fontId="1" fillId="27" borderId="20" xfId="36" applyBorder="1"/>
    <xf numFmtId="0" fontId="1" fillId="27" borderId="23" xfId="36" applyBorder="1"/>
    <xf numFmtId="0" fontId="1" fillId="27" borderId="24" xfId="36" applyBorder="1"/>
    <xf numFmtId="0" fontId="19" fillId="0" borderId="0" xfId="0" applyFont="1" applyAlignment="1">
      <alignment horizontal="center"/>
    </xf>
    <xf numFmtId="0" fontId="16" fillId="27" borderId="0" xfId="36" applyFont="1" applyAlignment="1">
      <alignment horizontal="center"/>
    </xf>
    <xf numFmtId="0" fontId="1" fillId="27" borderId="0" xfId="36" applyAlignment="1">
      <alignment horizontal="center"/>
    </xf>
    <xf numFmtId="0" fontId="20" fillId="33" borderId="21" xfId="36" applyFont="1" applyFill="1" applyBorder="1"/>
    <xf numFmtId="0" fontId="20" fillId="33" borderId="22" xfId="36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ndense val="0"/>
        <extend val="0"/>
        <color rgb="FF9C0006"/>
      </font>
    </dxf>
    <dxf>
      <font>
        <color theme="1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ACTIVITY STATUS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Dashboard!$B$5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chemeClr val="bg2">
                  <a:lumMod val="75000"/>
                </a:schemeClr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cat>
            <c:strRef>
              <c:f>Dashboard!$A$6:$A$8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Dashboard!$B$6:$B$8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USER LEVEL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Dashboard!$B$19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Pt>
            <c:idx val="1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50000"/>
                </a:schemeClr>
              </a:solidFill>
            </c:spPr>
          </c:dPt>
          <c:cat>
            <c:strRef>
              <c:f>Dashboard!$A$20:$A$22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Dashboard!$B$20:$B$22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COUNT OF ACTIVITY DAYS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Dashboard!$M$5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Dashboard!$L$6:$L$14</c:f>
              <c:numCache>
                <c:formatCode>General</c:formatCode>
                <c:ptCount val="9"/>
                <c:pt idx="0">
                  <c:v>31</c:v>
                </c:pt>
                <c:pt idx="1">
                  <c:v>30</c:v>
                </c:pt>
                <c:pt idx="2">
                  <c:v>18</c:v>
                </c:pt>
                <c:pt idx="3">
                  <c:v>20</c:v>
                </c:pt>
                <c:pt idx="4">
                  <c:v>4</c:v>
                </c:pt>
                <c:pt idx="5">
                  <c:v>28</c:v>
                </c:pt>
                <c:pt idx="6">
                  <c:v>29</c:v>
                </c:pt>
                <c:pt idx="7">
                  <c:v>26</c:v>
                </c:pt>
                <c:pt idx="8">
                  <c:v>19</c:v>
                </c:pt>
              </c:numCache>
            </c:numRef>
          </c:cat>
          <c:val>
            <c:numRef>
              <c:f>Dashboard!$M$6:$M$14</c:f>
              <c:numCache>
                <c:formatCode>General</c:formatCode>
                <c:ptCount val="9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gapWidth val="30"/>
        <c:axId val="162402688"/>
        <c:axId val="162404224"/>
      </c:barChart>
      <c:catAx>
        <c:axId val="162402688"/>
        <c:scaling>
          <c:orientation val="minMax"/>
        </c:scaling>
        <c:axPos val="b"/>
        <c:numFmt formatCode="General" sourceLinked="1"/>
        <c:tickLblPos val="nextTo"/>
        <c:crossAx val="162404224"/>
        <c:crosses val="autoZero"/>
        <c:auto val="1"/>
        <c:lblAlgn val="ctr"/>
        <c:lblOffset val="100"/>
      </c:catAx>
      <c:valAx>
        <c:axId val="162404224"/>
        <c:scaling>
          <c:orientation val="minMax"/>
        </c:scaling>
        <c:axPos val="l"/>
        <c:numFmt formatCode="General" sourceLinked="1"/>
        <c:tickLblPos val="nextTo"/>
        <c:crossAx val="162402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0</xdr:rowOff>
    </xdr:from>
    <xdr:to>
      <xdr:col>9</xdr:col>
      <xdr:colOff>0</xdr:colOff>
      <xdr:row>13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16</xdr:row>
      <xdr:rowOff>7620</xdr:rowOff>
    </xdr:from>
    <xdr:to>
      <xdr:col>9</xdr:col>
      <xdr:colOff>7620</xdr:colOff>
      <xdr:row>28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</xdr:row>
      <xdr:rowOff>152400</xdr:rowOff>
    </xdr:from>
    <xdr:to>
      <xdr:col>21</xdr:col>
      <xdr:colOff>601980</xdr:colOff>
      <xdr:row>18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87.293777314815" createdVersion="3" refreshedVersion="3" minRefreshableVersion="3" recordCount="940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:H37" firstHeaderRow="1" firstDataRow="2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formats count="10"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H34" firstHeaderRow="1" firstDataRow="2" firstDataCol="1"/>
  <pivotFields count="15">
    <pivotField dataField="1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VeryActiveMinutes" fld="10" baseField="0" baseItem="0"/>
    <dataField name="Sum of LightlyActiveMinutes" fld="12" baseField="0" baseItem="0"/>
  </dataFields>
  <formats count="10"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5:B8" totalsRowShown="0" headerRowDxfId="17" headerRowBorderDxfId="16" tableBorderDxfId="15" totalsRowBorderDxfId="14" headerRowCellStyle="40% - Accent5" dataCellStyle="40% - Accent5">
  <autoFilter ref="A5:B8"/>
  <tableColumns count="2">
    <tableColumn id="1" name="Activity Status" dataDxfId="13" dataCellStyle="40% - Accent5"/>
    <tableColumn id="2" name="Number of Users" dataDxfId="12" dataCellStyle="40% - Accent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9:B22" totalsRowShown="0" headerRowDxfId="11" headerRowBorderDxfId="10" tableBorderDxfId="9" totalsRowBorderDxfId="8" headerRowCellStyle="40% - Accent5" dataCellStyle="40% - Accent5">
  <autoFilter ref="A19:B22"/>
  <tableColumns count="2">
    <tableColumn id="1" name="User  Level" dataDxfId="7" dataCellStyle="40% - Accent5"/>
    <tableColumn id="2" name="Number of Users" dataDxfId="6" dataCellStyle="40% - Accent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5:M14" totalsRowShown="0" headerRowDxfId="5" headerRowBorderDxfId="4" tableBorderDxfId="3" totalsRowBorderDxfId="2" headerRowCellStyle="40% - Accent5" dataCellStyle="40% - Accent5">
  <autoFilter ref="L5:M14"/>
  <tableColumns count="2">
    <tableColumn id="1" name="Count of Activity Date" dataDxfId="1" dataCellStyle="40% - Accent5"/>
    <tableColumn id="2" name="Number of Users" dataDxfId="0" dataCellStyle="40% - Accent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1"/>
  <sheetViews>
    <sheetView workbookViewId="0"/>
  </sheetViews>
  <sheetFormatPr defaultRowHeight="14.4"/>
  <cols>
    <col min="1" max="1" width="11" customWidth="1"/>
    <col min="2" max="2" width="10.88671875" customWidth="1"/>
    <col min="3" max="3" width="9.5546875" customWidth="1"/>
    <col min="4" max="4" width="12.21875" customWidth="1"/>
    <col min="5" max="5" width="14.21875" customWidth="1"/>
    <col min="6" max="6" width="21.44140625" customWidth="1"/>
    <col min="7" max="7" width="16.77734375" customWidth="1"/>
    <col min="8" max="8" width="22.77734375" customWidth="1"/>
    <col min="9" max="9" width="17" customWidth="1"/>
    <col min="10" max="10" width="21.44140625" customWidth="1"/>
    <col min="11" max="11" width="16.33203125" customWidth="1"/>
    <col min="12" max="12" width="17" customWidth="1"/>
    <col min="13" max="13" width="18" customWidth="1"/>
    <col min="14" max="14" width="15.77734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I5" sqref="I5"/>
    </sheetView>
  </sheetViews>
  <sheetFormatPr defaultRowHeight="14.4"/>
  <cols>
    <col min="1" max="1" width="12.5546875" customWidth="1"/>
    <col min="2" max="2" width="19.21875" customWidth="1"/>
    <col min="3" max="3" width="22.21875" customWidth="1"/>
    <col min="4" max="4" width="16.33203125" customWidth="1"/>
    <col min="5" max="5" width="14.109375" customWidth="1"/>
    <col min="6" max="6" width="24.33203125" customWidth="1"/>
    <col min="7" max="7" width="25.5546875" customWidth="1"/>
    <col min="8" max="8" width="23.77734375" customWidth="1"/>
    <col min="9" max="9" width="13.109375" customWidth="1"/>
    <col min="10" max="10" width="11.5546875" customWidth="1"/>
    <col min="13" max="13" width="12.44140625" bestFit="1" customWidth="1"/>
    <col min="14" max="14" width="14.88671875" bestFit="1" customWidth="1"/>
  </cols>
  <sheetData>
    <row r="1" spans="1:10" ht="21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" thickBot="1">
      <c r="B2" s="2" t="s">
        <v>18</v>
      </c>
    </row>
    <row r="3" spans="1:10">
      <c r="A3" s="12" t="s">
        <v>15</v>
      </c>
      <c r="B3" s="3" t="s">
        <v>17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4" t="s">
        <v>25</v>
      </c>
      <c r="J3" s="5" t="s">
        <v>26</v>
      </c>
    </row>
    <row r="4" spans="1:10">
      <c r="A4" s="13">
        <v>1503960366</v>
      </c>
      <c r="B4" s="6">
        <v>31</v>
      </c>
      <c r="C4" s="6">
        <v>7.8096773855147834</v>
      </c>
      <c r="D4" s="6">
        <v>375619</v>
      </c>
      <c r="E4" s="6">
        <v>56309</v>
      </c>
      <c r="F4" s="6">
        <v>594</v>
      </c>
      <c r="G4" s="6">
        <v>6818</v>
      </c>
      <c r="H4" s="6">
        <v>1200</v>
      </c>
      <c r="I4" s="7" t="str">
        <f>IF(B4&gt;20,"Active",IF(B4&lt;10,"Light","Moderate"))</f>
        <v>Active</v>
      </c>
      <c r="J4" s="8" t="str">
        <f>IF(C4&gt;=10,"Pro",IF(C4&lt;=5,"Beginner","Intermediate"))</f>
        <v>Intermediate</v>
      </c>
    </row>
    <row r="5" spans="1:10">
      <c r="A5" s="13">
        <v>1624580081</v>
      </c>
      <c r="B5" s="6">
        <v>31</v>
      </c>
      <c r="C5" s="6">
        <v>3.9148387293661795</v>
      </c>
      <c r="D5" s="6">
        <v>178061</v>
      </c>
      <c r="E5" s="6">
        <v>45984</v>
      </c>
      <c r="F5" s="6">
        <v>180</v>
      </c>
      <c r="G5" s="6">
        <v>4758</v>
      </c>
      <c r="H5" s="6">
        <v>269</v>
      </c>
      <c r="I5" s="7" t="str">
        <f t="shared" ref="I5:I36" si="0">IF(B5&gt;20,"Active",IF(B5&lt;10,"Light","Moderate"))</f>
        <v>Active</v>
      </c>
      <c r="J5" s="8" t="str">
        <f t="shared" ref="J5:J36" si="1">IF(C5&gt;=10,"Pro",IF(C5&lt;=5,"Beginner","Intermediate"))</f>
        <v>Beginner</v>
      </c>
    </row>
    <row r="6" spans="1:10">
      <c r="A6" s="13">
        <v>1644430081</v>
      </c>
      <c r="B6" s="6">
        <v>30</v>
      </c>
      <c r="C6" s="6">
        <v>5.2953333536783873</v>
      </c>
      <c r="D6" s="6">
        <v>218489</v>
      </c>
      <c r="E6" s="6">
        <v>84339</v>
      </c>
      <c r="F6" s="6">
        <v>641</v>
      </c>
      <c r="G6" s="6">
        <v>5354</v>
      </c>
      <c r="H6" s="6">
        <v>287</v>
      </c>
      <c r="I6" s="7" t="str">
        <f t="shared" si="0"/>
        <v>Active</v>
      </c>
      <c r="J6" s="8" t="str">
        <f t="shared" si="1"/>
        <v>Intermediate</v>
      </c>
    </row>
    <row r="7" spans="1:10">
      <c r="A7" s="13">
        <v>1844505072</v>
      </c>
      <c r="B7" s="6">
        <v>31</v>
      </c>
      <c r="C7" s="6">
        <v>1.7061290368437778</v>
      </c>
      <c r="D7" s="6">
        <v>79982</v>
      </c>
      <c r="E7" s="6">
        <v>48778</v>
      </c>
      <c r="F7" s="6">
        <v>40</v>
      </c>
      <c r="G7" s="6">
        <v>3579</v>
      </c>
      <c r="H7" s="6">
        <v>4</v>
      </c>
      <c r="I7" s="7" t="str">
        <f t="shared" si="0"/>
        <v>Active</v>
      </c>
      <c r="J7" s="8" t="str">
        <f t="shared" si="1"/>
        <v>Beginner</v>
      </c>
    </row>
    <row r="8" spans="1:10">
      <c r="A8" s="13">
        <v>1927972279</v>
      </c>
      <c r="B8" s="6">
        <v>31</v>
      </c>
      <c r="C8" s="6">
        <v>0.63451612308140759</v>
      </c>
      <c r="D8" s="6">
        <v>28400</v>
      </c>
      <c r="E8" s="6">
        <v>67357</v>
      </c>
      <c r="F8" s="6">
        <v>24</v>
      </c>
      <c r="G8" s="6">
        <v>1196</v>
      </c>
      <c r="H8" s="6">
        <v>41</v>
      </c>
      <c r="I8" s="7" t="str">
        <f t="shared" si="0"/>
        <v>Active</v>
      </c>
      <c r="J8" s="8" t="str">
        <f t="shared" si="1"/>
        <v>Beginner</v>
      </c>
    </row>
    <row r="9" spans="1:10">
      <c r="A9" s="13">
        <v>2022484408</v>
      </c>
      <c r="B9" s="6">
        <v>31</v>
      </c>
      <c r="C9" s="6">
        <v>8.0841934911666371</v>
      </c>
      <c r="D9" s="6">
        <v>352490</v>
      </c>
      <c r="E9" s="6">
        <v>77809</v>
      </c>
      <c r="F9" s="6">
        <v>600</v>
      </c>
      <c r="G9" s="6">
        <v>7981</v>
      </c>
      <c r="H9" s="6">
        <v>1125</v>
      </c>
      <c r="I9" s="7" t="str">
        <f t="shared" si="0"/>
        <v>Active</v>
      </c>
      <c r="J9" s="8" t="str">
        <f t="shared" si="1"/>
        <v>Intermediate</v>
      </c>
    </row>
    <row r="10" spans="1:10">
      <c r="A10" s="13">
        <v>2026352035</v>
      </c>
      <c r="B10" s="6">
        <v>31</v>
      </c>
      <c r="C10" s="6">
        <v>3.4548387152533384</v>
      </c>
      <c r="D10" s="6">
        <v>172573</v>
      </c>
      <c r="E10" s="6">
        <v>47760</v>
      </c>
      <c r="F10" s="6">
        <v>8</v>
      </c>
      <c r="G10" s="6">
        <v>7956</v>
      </c>
      <c r="H10" s="6">
        <v>3</v>
      </c>
      <c r="I10" s="7" t="str">
        <f t="shared" si="0"/>
        <v>Active</v>
      </c>
      <c r="J10" s="8" t="str">
        <f t="shared" si="1"/>
        <v>Beginner</v>
      </c>
    </row>
    <row r="11" spans="1:10">
      <c r="A11" s="13">
        <v>2320127002</v>
      </c>
      <c r="B11" s="6">
        <v>31</v>
      </c>
      <c r="C11" s="6">
        <v>3.1877419044894557</v>
      </c>
      <c r="D11" s="6">
        <v>146223</v>
      </c>
      <c r="E11" s="6">
        <v>53449</v>
      </c>
      <c r="F11" s="6">
        <v>80</v>
      </c>
      <c r="G11" s="6">
        <v>6144</v>
      </c>
      <c r="H11" s="6">
        <v>42</v>
      </c>
      <c r="I11" s="7" t="str">
        <f t="shared" si="0"/>
        <v>Active</v>
      </c>
      <c r="J11" s="8" t="str">
        <f t="shared" si="1"/>
        <v>Beginner</v>
      </c>
    </row>
    <row r="12" spans="1:10">
      <c r="A12" s="13">
        <v>2347167796</v>
      </c>
      <c r="B12" s="6">
        <v>18</v>
      </c>
      <c r="C12" s="6">
        <v>6.3555555359150011</v>
      </c>
      <c r="D12" s="6">
        <v>171354</v>
      </c>
      <c r="E12" s="6">
        <v>36782</v>
      </c>
      <c r="F12" s="6">
        <v>370</v>
      </c>
      <c r="G12" s="6">
        <v>4545</v>
      </c>
      <c r="H12" s="6">
        <v>243</v>
      </c>
      <c r="I12" s="7" t="str">
        <f t="shared" si="0"/>
        <v>Moderate</v>
      </c>
      <c r="J12" s="8" t="str">
        <f t="shared" si="1"/>
        <v>Intermediate</v>
      </c>
    </row>
    <row r="13" spans="1:10">
      <c r="A13" s="13">
        <v>2873212765</v>
      </c>
      <c r="B13" s="6">
        <v>31</v>
      </c>
      <c r="C13" s="6">
        <v>5.1016128601566439</v>
      </c>
      <c r="D13" s="6">
        <v>234229</v>
      </c>
      <c r="E13" s="6">
        <v>59426</v>
      </c>
      <c r="F13" s="6">
        <v>190</v>
      </c>
      <c r="G13" s="6">
        <v>9548</v>
      </c>
      <c r="H13" s="6">
        <v>437</v>
      </c>
      <c r="I13" s="7" t="str">
        <f t="shared" si="0"/>
        <v>Active</v>
      </c>
      <c r="J13" s="8" t="str">
        <f t="shared" si="1"/>
        <v>Intermediate</v>
      </c>
    </row>
    <row r="14" spans="1:10">
      <c r="A14" s="13">
        <v>3372868164</v>
      </c>
      <c r="B14" s="6">
        <v>20</v>
      </c>
      <c r="C14" s="6">
        <v>4.707000041007996</v>
      </c>
      <c r="D14" s="6">
        <v>137233</v>
      </c>
      <c r="E14" s="6">
        <v>38662</v>
      </c>
      <c r="F14" s="6">
        <v>82</v>
      </c>
      <c r="G14" s="6">
        <v>6558</v>
      </c>
      <c r="H14" s="6">
        <v>183</v>
      </c>
      <c r="I14" s="7" t="str">
        <f t="shared" si="0"/>
        <v>Moderate</v>
      </c>
      <c r="J14" s="8" t="str">
        <f t="shared" si="1"/>
        <v>Beginner</v>
      </c>
    </row>
    <row r="15" spans="1:10">
      <c r="A15" s="13">
        <v>3977333714</v>
      </c>
      <c r="B15" s="6">
        <v>30</v>
      </c>
      <c r="C15" s="6">
        <v>7.5169999440511095</v>
      </c>
      <c r="D15" s="6">
        <v>329537</v>
      </c>
      <c r="E15" s="6">
        <v>45410</v>
      </c>
      <c r="F15" s="6">
        <v>1838</v>
      </c>
      <c r="G15" s="6">
        <v>5243</v>
      </c>
      <c r="H15" s="6">
        <v>567</v>
      </c>
      <c r="I15" s="7" t="str">
        <f t="shared" si="0"/>
        <v>Active</v>
      </c>
      <c r="J15" s="8" t="str">
        <f t="shared" si="1"/>
        <v>Intermediate</v>
      </c>
    </row>
    <row r="16" spans="1:10">
      <c r="A16" s="13">
        <v>4020332650</v>
      </c>
      <c r="B16" s="6">
        <v>31</v>
      </c>
      <c r="C16" s="6">
        <v>1.6261290389323431</v>
      </c>
      <c r="D16" s="6">
        <v>70284</v>
      </c>
      <c r="E16" s="6">
        <v>73960</v>
      </c>
      <c r="F16" s="6">
        <v>166</v>
      </c>
      <c r="G16" s="6">
        <v>2385</v>
      </c>
      <c r="H16" s="6">
        <v>161</v>
      </c>
      <c r="I16" s="7" t="str">
        <f t="shared" si="0"/>
        <v>Active</v>
      </c>
      <c r="J16" s="8" t="str">
        <f t="shared" si="1"/>
        <v>Beginner</v>
      </c>
    </row>
    <row r="17" spans="1:10">
      <c r="A17" s="13">
        <v>4057192912</v>
      </c>
      <c r="B17" s="6">
        <v>4</v>
      </c>
      <c r="C17" s="6">
        <v>2.8625000119209298</v>
      </c>
      <c r="D17" s="6">
        <v>15352</v>
      </c>
      <c r="E17" s="6">
        <v>7895</v>
      </c>
      <c r="F17" s="6">
        <v>6</v>
      </c>
      <c r="G17" s="6">
        <v>412</v>
      </c>
      <c r="H17" s="6">
        <v>3</v>
      </c>
      <c r="I17" s="7" t="str">
        <f t="shared" si="0"/>
        <v>Light</v>
      </c>
      <c r="J17" s="8" t="str">
        <f t="shared" si="1"/>
        <v>Beginner</v>
      </c>
    </row>
    <row r="18" spans="1:10">
      <c r="A18" s="13">
        <v>4319703577</v>
      </c>
      <c r="B18" s="6">
        <v>31</v>
      </c>
      <c r="C18" s="6">
        <v>4.8922580470361057</v>
      </c>
      <c r="D18" s="6">
        <v>225334</v>
      </c>
      <c r="E18" s="6">
        <v>63168</v>
      </c>
      <c r="F18" s="6">
        <v>382</v>
      </c>
      <c r="G18" s="6">
        <v>7092</v>
      </c>
      <c r="H18" s="6">
        <v>111</v>
      </c>
      <c r="I18" s="7" t="str">
        <f t="shared" si="0"/>
        <v>Active</v>
      </c>
      <c r="J18" s="8" t="str">
        <f t="shared" si="1"/>
        <v>Beginner</v>
      </c>
    </row>
    <row r="19" spans="1:10">
      <c r="A19" s="13">
        <v>4388161847</v>
      </c>
      <c r="B19" s="6">
        <v>31</v>
      </c>
      <c r="C19" s="6">
        <v>8.393225892897572</v>
      </c>
      <c r="D19" s="6">
        <v>335232</v>
      </c>
      <c r="E19" s="6">
        <v>95910</v>
      </c>
      <c r="F19" s="6">
        <v>631</v>
      </c>
      <c r="G19" s="6">
        <v>7110</v>
      </c>
      <c r="H19" s="6">
        <v>718</v>
      </c>
      <c r="I19" s="7" t="str">
        <f t="shared" si="0"/>
        <v>Active</v>
      </c>
      <c r="J19" s="8" t="str">
        <f t="shared" si="1"/>
        <v>Intermediate</v>
      </c>
    </row>
    <row r="20" spans="1:10">
      <c r="A20" s="13">
        <v>4445114986</v>
      </c>
      <c r="B20" s="6">
        <v>31</v>
      </c>
      <c r="C20" s="6">
        <v>3.2458064402303388</v>
      </c>
      <c r="D20" s="6">
        <v>148693</v>
      </c>
      <c r="E20" s="6">
        <v>67772</v>
      </c>
      <c r="F20" s="6">
        <v>54</v>
      </c>
      <c r="G20" s="6">
        <v>6482</v>
      </c>
      <c r="H20" s="6">
        <v>205</v>
      </c>
      <c r="I20" s="7" t="str">
        <f t="shared" si="0"/>
        <v>Active</v>
      </c>
      <c r="J20" s="8" t="str">
        <f t="shared" si="1"/>
        <v>Beginner</v>
      </c>
    </row>
    <row r="21" spans="1:10">
      <c r="A21" s="13">
        <v>4558609924</v>
      </c>
      <c r="B21" s="6">
        <v>31</v>
      </c>
      <c r="C21" s="6">
        <v>5.0806451766721663</v>
      </c>
      <c r="D21" s="6">
        <v>238239</v>
      </c>
      <c r="E21" s="6">
        <v>63031</v>
      </c>
      <c r="F21" s="6">
        <v>425</v>
      </c>
      <c r="G21" s="6">
        <v>8834</v>
      </c>
      <c r="H21" s="6">
        <v>322</v>
      </c>
      <c r="I21" s="7" t="str">
        <f t="shared" si="0"/>
        <v>Active</v>
      </c>
      <c r="J21" s="8" t="str">
        <f t="shared" si="1"/>
        <v>Intermediate</v>
      </c>
    </row>
    <row r="22" spans="1:10">
      <c r="A22" s="13">
        <v>4702921684</v>
      </c>
      <c r="B22" s="6">
        <v>31</v>
      </c>
      <c r="C22" s="6">
        <v>6.9551612830931147</v>
      </c>
      <c r="D22" s="6">
        <v>265734</v>
      </c>
      <c r="E22" s="6">
        <v>91932</v>
      </c>
      <c r="F22" s="6">
        <v>807</v>
      </c>
      <c r="G22" s="6">
        <v>7362</v>
      </c>
      <c r="H22" s="6">
        <v>159</v>
      </c>
      <c r="I22" s="7" t="str">
        <f t="shared" si="0"/>
        <v>Active</v>
      </c>
      <c r="J22" s="8" t="str">
        <f t="shared" si="1"/>
        <v>Intermediate</v>
      </c>
    </row>
    <row r="23" spans="1:10">
      <c r="A23" s="13">
        <v>5553957443</v>
      </c>
      <c r="B23" s="6">
        <v>31</v>
      </c>
      <c r="C23" s="6">
        <v>5.6396774495801596</v>
      </c>
      <c r="D23" s="6">
        <v>266990</v>
      </c>
      <c r="E23" s="6">
        <v>58146</v>
      </c>
      <c r="F23" s="6">
        <v>403</v>
      </c>
      <c r="G23" s="6">
        <v>6392</v>
      </c>
      <c r="H23" s="6">
        <v>726</v>
      </c>
      <c r="I23" s="7" t="str">
        <f t="shared" si="0"/>
        <v>Active</v>
      </c>
      <c r="J23" s="8" t="str">
        <f t="shared" si="1"/>
        <v>Intermediate</v>
      </c>
    </row>
    <row r="24" spans="1:10">
      <c r="A24" s="13">
        <v>5577150313</v>
      </c>
      <c r="B24" s="6">
        <v>30</v>
      </c>
      <c r="C24" s="6">
        <v>6.2133333047231041</v>
      </c>
      <c r="D24" s="6">
        <v>249133</v>
      </c>
      <c r="E24" s="6">
        <v>100789</v>
      </c>
      <c r="F24" s="6">
        <v>895</v>
      </c>
      <c r="G24" s="6">
        <v>4438</v>
      </c>
      <c r="H24" s="6">
        <v>2620</v>
      </c>
      <c r="I24" s="7" t="str">
        <f t="shared" si="0"/>
        <v>Active</v>
      </c>
      <c r="J24" s="8" t="str">
        <f t="shared" si="1"/>
        <v>Intermediate</v>
      </c>
    </row>
    <row r="25" spans="1:10">
      <c r="A25" s="13">
        <v>6117666160</v>
      </c>
      <c r="B25" s="6">
        <v>28</v>
      </c>
      <c r="C25" s="6">
        <v>5.342142914022717</v>
      </c>
      <c r="D25" s="6">
        <v>197308</v>
      </c>
      <c r="E25" s="6">
        <v>63312</v>
      </c>
      <c r="F25" s="6">
        <v>57</v>
      </c>
      <c r="G25" s="6">
        <v>8074</v>
      </c>
      <c r="H25" s="6">
        <v>44</v>
      </c>
      <c r="I25" s="7" t="str">
        <f t="shared" si="0"/>
        <v>Active</v>
      </c>
      <c r="J25" s="8" t="str">
        <f t="shared" si="1"/>
        <v>Intermediate</v>
      </c>
    </row>
    <row r="26" spans="1:10">
      <c r="A26" s="13">
        <v>6290855005</v>
      </c>
      <c r="B26" s="6">
        <v>29</v>
      </c>
      <c r="C26" s="6">
        <v>4.2724138046133104</v>
      </c>
      <c r="D26" s="6">
        <v>163837</v>
      </c>
      <c r="E26" s="6">
        <v>75389</v>
      </c>
      <c r="F26" s="6">
        <v>110</v>
      </c>
      <c r="G26" s="6">
        <v>6596</v>
      </c>
      <c r="H26" s="6">
        <v>80</v>
      </c>
      <c r="I26" s="7" t="str">
        <f t="shared" si="0"/>
        <v>Active</v>
      </c>
      <c r="J26" s="8" t="str">
        <f t="shared" si="1"/>
        <v>Beginner</v>
      </c>
    </row>
    <row r="27" spans="1:10">
      <c r="A27" s="13">
        <v>6775888955</v>
      </c>
      <c r="B27" s="6">
        <v>26</v>
      </c>
      <c r="C27" s="6">
        <v>1.8134615161241252</v>
      </c>
      <c r="D27" s="6">
        <v>65512</v>
      </c>
      <c r="E27" s="6">
        <v>55426</v>
      </c>
      <c r="F27" s="6">
        <v>385</v>
      </c>
      <c r="G27" s="6">
        <v>1044</v>
      </c>
      <c r="H27" s="6">
        <v>286</v>
      </c>
      <c r="I27" s="7" t="str">
        <f t="shared" si="0"/>
        <v>Active</v>
      </c>
      <c r="J27" s="8" t="str">
        <f t="shared" si="1"/>
        <v>Beginner</v>
      </c>
    </row>
    <row r="28" spans="1:10">
      <c r="A28" s="13">
        <v>6962181067</v>
      </c>
      <c r="B28" s="6">
        <v>31</v>
      </c>
      <c r="C28" s="6">
        <v>6.585806477454403</v>
      </c>
      <c r="D28" s="6">
        <v>303639</v>
      </c>
      <c r="E28" s="6">
        <v>61443</v>
      </c>
      <c r="F28" s="6">
        <v>574</v>
      </c>
      <c r="G28" s="6">
        <v>7620</v>
      </c>
      <c r="H28" s="6">
        <v>707</v>
      </c>
      <c r="I28" s="7" t="str">
        <f t="shared" si="0"/>
        <v>Active</v>
      </c>
      <c r="J28" s="8" t="str">
        <f t="shared" si="1"/>
        <v>Intermediate</v>
      </c>
    </row>
    <row r="29" spans="1:10">
      <c r="A29" s="13">
        <v>7007744171</v>
      </c>
      <c r="B29" s="6">
        <v>26</v>
      </c>
      <c r="C29" s="6">
        <v>8.0153845915427571</v>
      </c>
      <c r="D29" s="6">
        <v>294409</v>
      </c>
      <c r="E29" s="6">
        <v>66144</v>
      </c>
      <c r="F29" s="6">
        <v>423</v>
      </c>
      <c r="G29" s="6">
        <v>7299</v>
      </c>
      <c r="H29" s="6">
        <v>807</v>
      </c>
      <c r="I29" s="7" t="str">
        <f t="shared" si="0"/>
        <v>Active</v>
      </c>
      <c r="J29" s="8" t="str">
        <f t="shared" si="1"/>
        <v>Intermediate</v>
      </c>
    </row>
    <row r="30" spans="1:10">
      <c r="A30" s="13">
        <v>7086361926</v>
      </c>
      <c r="B30" s="6">
        <v>31</v>
      </c>
      <c r="C30" s="6">
        <v>6.3880645078156268</v>
      </c>
      <c r="D30" s="6">
        <v>290525</v>
      </c>
      <c r="E30" s="6">
        <v>79557</v>
      </c>
      <c r="F30" s="6">
        <v>786</v>
      </c>
      <c r="G30" s="6">
        <v>4459</v>
      </c>
      <c r="H30" s="6">
        <v>1320</v>
      </c>
      <c r="I30" s="7" t="str">
        <f t="shared" si="0"/>
        <v>Active</v>
      </c>
      <c r="J30" s="8" t="str">
        <f t="shared" si="1"/>
        <v>Intermediate</v>
      </c>
    </row>
    <row r="31" spans="1:10">
      <c r="A31" s="13">
        <v>8053475328</v>
      </c>
      <c r="B31" s="6">
        <v>31</v>
      </c>
      <c r="C31" s="6">
        <v>11.475161198646786</v>
      </c>
      <c r="D31" s="6">
        <v>457662</v>
      </c>
      <c r="E31" s="6">
        <v>91320</v>
      </c>
      <c r="F31" s="6">
        <v>297</v>
      </c>
      <c r="G31" s="6">
        <v>4680</v>
      </c>
      <c r="H31" s="6">
        <v>2640</v>
      </c>
      <c r="I31" s="7" t="str">
        <f t="shared" si="0"/>
        <v>Active</v>
      </c>
      <c r="J31" s="8" t="str">
        <f t="shared" si="1"/>
        <v>Pro</v>
      </c>
    </row>
    <row r="32" spans="1:10">
      <c r="A32" s="13">
        <v>8253242879</v>
      </c>
      <c r="B32" s="6">
        <v>19</v>
      </c>
      <c r="C32" s="6">
        <v>4.6673684684853809</v>
      </c>
      <c r="D32" s="6">
        <v>123161</v>
      </c>
      <c r="E32" s="6">
        <v>33972</v>
      </c>
      <c r="F32" s="6">
        <v>272</v>
      </c>
      <c r="G32" s="6">
        <v>2221</v>
      </c>
      <c r="H32" s="6">
        <v>390</v>
      </c>
      <c r="I32" s="7" t="str">
        <f t="shared" si="0"/>
        <v>Moderate</v>
      </c>
      <c r="J32" s="8" t="str">
        <f t="shared" si="1"/>
        <v>Beginner</v>
      </c>
    </row>
    <row r="33" spans="1:10">
      <c r="A33" s="13">
        <v>8378563200</v>
      </c>
      <c r="B33" s="6">
        <v>31</v>
      </c>
      <c r="C33" s="6">
        <v>6.9135484618525318</v>
      </c>
      <c r="D33" s="6">
        <v>270249</v>
      </c>
      <c r="E33" s="6">
        <v>106534</v>
      </c>
      <c r="F33" s="6">
        <v>318</v>
      </c>
      <c r="G33" s="6">
        <v>4839</v>
      </c>
      <c r="H33" s="6">
        <v>1819</v>
      </c>
      <c r="I33" s="7" t="str">
        <f t="shared" si="0"/>
        <v>Active</v>
      </c>
      <c r="J33" s="8" t="str">
        <f t="shared" si="1"/>
        <v>Intermediate</v>
      </c>
    </row>
    <row r="34" spans="1:10">
      <c r="A34" s="13">
        <v>8583815059</v>
      </c>
      <c r="B34" s="6">
        <v>31</v>
      </c>
      <c r="C34" s="6">
        <v>5.6154838223611172</v>
      </c>
      <c r="D34" s="6">
        <v>223154</v>
      </c>
      <c r="E34" s="6">
        <v>84693</v>
      </c>
      <c r="F34" s="6">
        <v>688</v>
      </c>
      <c r="G34" s="6">
        <v>4287</v>
      </c>
      <c r="H34" s="6">
        <v>300</v>
      </c>
      <c r="I34" s="7" t="str">
        <f t="shared" si="0"/>
        <v>Active</v>
      </c>
      <c r="J34" s="8" t="str">
        <f t="shared" si="1"/>
        <v>Intermediate</v>
      </c>
    </row>
    <row r="35" spans="1:10">
      <c r="A35" s="13">
        <v>8792009665</v>
      </c>
      <c r="B35" s="6">
        <v>29</v>
      </c>
      <c r="C35" s="6">
        <v>1.1865517168209478</v>
      </c>
      <c r="D35" s="6">
        <v>53758</v>
      </c>
      <c r="E35" s="6">
        <v>56907</v>
      </c>
      <c r="F35" s="6">
        <v>117</v>
      </c>
      <c r="G35" s="6">
        <v>2662</v>
      </c>
      <c r="H35" s="6">
        <v>28</v>
      </c>
      <c r="I35" s="7" t="str">
        <f t="shared" si="0"/>
        <v>Active</v>
      </c>
      <c r="J35" s="8" t="str">
        <f t="shared" si="1"/>
        <v>Beginner</v>
      </c>
    </row>
    <row r="36" spans="1:10">
      <c r="A36" s="13">
        <v>8877689391</v>
      </c>
      <c r="B36" s="6">
        <v>31</v>
      </c>
      <c r="C36" s="6">
        <v>13.212903138129944</v>
      </c>
      <c r="D36" s="6">
        <v>497241</v>
      </c>
      <c r="E36" s="6">
        <v>106028</v>
      </c>
      <c r="F36" s="6">
        <v>308</v>
      </c>
      <c r="G36" s="6">
        <v>7276</v>
      </c>
      <c r="H36" s="6">
        <v>2048</v>
      </c>
      <c r="I36" s="7" t="str">
        <f t="shared" si="0"/>
        <v>Active</v>
      </c>
      <c r="J36" s="8" t="str">
        <f t="shared" si="1"/>
        <v>Pro</v>
      </c>
    </row>
    <row r="37" spans="1:10" ht="15" thickBot="1">
      <c r="A37" s="14" t="s">
        <v>16</v>
      </c>
      <c r="B37" s="9">
        <v>940</v>
      </c>
      <c r="C37" s="9">
        <v>5.4897021219154158</v>
      </c>
      <c r="D37" s="9">
        <v>7179636</v>
      </c>
      <c r="E37" s="9">
        <v>2165393</v>
      </c>
      <c r="F37" s="9">
        <v>12751</v>
      </c>
      <c r="G37" s="9">
        <v>181244</v>
      </c>
      <c r="H37" s="9">
        <v>19895</v>
      </c>
      <c r="I37" s="10"/>
      <c r="J37" s="11"/>
    </row>
  </sheetData>
  <mergeCells count="1">
    <mergeCell ref="A1:J1"/>
  </mergeCells>
  <conditionalFormatting sqref="I3">
    <cfRule type="cellIs" dxfId="46" priority="13" operator="equal">
      <formula>"""Active"""</formula>
    </cfRule>
  </conditionalFormatting>
  <conditionalFormatting sqref="I4:I36">
    <cfRule type="containsText" dxfId="45" priority="5" operator="containsText" text="Light">
      <formula>NOT(ISERROR(SEARCH("Light",I4)))</formula>
    </cfRule>
    <cfRule type="containsText" dxfId="44" priority="6" operator="containsText" text="Light">
      <formula>NOT(ISERROR(SEARCH("Light",I4)))</formula>
    </cfRule>
    <cfRule type="containsText" dxfId="43" priority="7" operator="containsText" text="Moderate">
      <formula>NOT(ISERROR(SEARCH("Moderate",I4)))</formula>
    </cfRule>
    <cfRule type="containsText" dxfId="42" priority="8" operator="containsText" text="Active">
      <formula>NOT(ISERROR(SEARCH("Active",I4)))</formula>
    </cfRule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I3:I36">
    <cfRule type="colorScale" priority="11">
      <colorScale>
        <cfvo type="min" val="0"/>
        <cfvo type="max" val="0"/>
        <color rgb="FFFF7128"/>
        <color rgb="FFFFEF9C"/>
      </colorScale>
    </cfRule>
  </conditionalFormatting>
  <conditionalFormatting sqref="I9"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I3:J3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:J36">
    <cfRule type="containsText" dxfId="41" priority="1" operator="containsText" text="Beginner">
      <formula>NOT(ISERROR(SEARCH("Beginner",J4)))</formula>
    </cfRule>
    <cfRule type="containsText" dxfId="40" priority="2" operator="containsText" text="Intermediate">
      <formula>NOT(ISERROR(SEARCH("Intermediate",J4)))</formula>
    </cfRule>
    <cfRule type="containsText" dxfId="39" priority="3" operator="containsText" text="Pro">
      <formula>NOT(ISERROR(SEARCH("Pro",J4)))</formula>
    </cfRule>
    <cfRule type="containsText" dxfId="38" priority="4" operator="containsText" text="Pro">
      <formula>NOT(ISERROR(SEARCH("Pro",J4)))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I13" sqref="I13"/>
    </sheetView>
  </sheetViews>
  <sheetFormatPr defaultRowHeight="14.4"/>
  <cols>
    <col min="1" max="1" width="12.5546875" customWidth="1"/>
    <col min="2" max="2" width="10.44140625" customWidth="1"/>
    <col min="3" max="3" width="22.21875" customWidth="1"/>
    <col min="4" max="4" width="16.33203125" customWidth="1"/>
    <col min="5" max="5" width="14.109375" customWidth="1"/>
    <col min="6" max="6" width="24.33203125" customWidth="1"/>
    <col min="7" max="7" width="23.77734375" customWidth="1"/>
    <col min="8" max="8" width="25.5546875" customWidth="1"/>
  </cols>
  <sheetData>
    <row r="1" spans="1:8" ht="15" thickBot="1">
      <c r="B1" s="2" t="s">
        <v>18</v>
      </c>
    </row>
    <row r="2" spans="1:8">
      <c r="A2" s="12" t="s">
        <v>15</v>
      </c>
      <c r="B2" s="3" t="s">
        <v>27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24</v>
      </c>
      <c r="H2" s="15" t="s">
        <v>23</v>
      </c>
    </row>
    <row r="3" spans="1:8">
      <c r="A3" s="16">
        <v>42472</v>
      </c>
      <c r="B3" s="6">
        <v>33</v>
      </c>
      <c r="C3" s="6">
        <v>5.9827272485602991</v>
      </c>
      <c r="D3" s="6">
        <v>271816</v>
      </c>
      <c r="E3" s="6">
        <v>78893</v>
      </c>
      <c r="F3" s="6">
        <v>259</v>
      </c>
      <c r="G3" s="6">
        <v>736</v>
      </c>
      <c r="H3" s="17">
        <v>6567</v>
      </c>
    </row>
    <row r="4" spans="1:8">
      <c r="A4" s="16">
        <v>42473</v>
      </c>
      <c r="B4" s="6">
        <v>33</v>
      </c>
      <c r="C4" s="6">
        <v>5.1033333160660481</v>
      </c>
      <c r="D4" s="6">
        <v>237558</v>
      </c>
      <c r="E4" s="6">
        <v>75459</v>
      </c>
      <c r="F4" s="6">
        <v>349</v>
      </c>
      <c r="G4" s="6">
        <v>671</v>
      </c>
      <c r="H4" s="17">
        <v>5998</v>
      </c>
    </row>
    <row r="5" spans="1:8">
      <c r="A5" s="16">
        <v>42474</v>
      </c>
      <c r="B5" s="6">
        <v>33</v>
      </c>
      <c r="C5" s="6">
        <v>5.5993939624591302</v>
      </c>
      <c r="D5" s="6">
        <v>255538</v>
      </c>
      <c r="E5" s="6">
        <v>77761</v>
      </c>
      <c r="F5" s="6">
        <v>409</v>
      </c>
      <c r="G5" s="6">
        <v>691</v>
      </c>
      <c r="H5" s="17">
        <v>6633</v>
      </c>
    </row>
    <row r="6" spans="1:8">
      <c r="A6" s="16">
        <v>42475</v>
      </c>
      <c r="B6" s="6">
        <v>33</v>
      </c>
      <c r="C6" s="6">
        <v>5.2878787770415796</v>
      </c>
      <c r="D6" s="6">
        <v>248617</v>
      </c>
      <c r="E6" s="6">
        <v>77721</v>
      </c>
      <c r="F6" s="6">
        <v>326</v>
      </c>
      <c r="G6" s="6">
        <v>633</v>
      </c>
      <c r="H6" s="17">
        <v>7057</v>
      </c>
    </row>
    <row r="7" spans="1:8">
      <c r="A7" s="16">
        <v>42476</v>
      </c>
      <c r="B7" s="6">
        <v>32</v>
      </c>
      <c r="C7" s="6">
        <v>6.2915625174646248</v>
      </c>
      <c r="D7" s="6">
        <v>277733</v>
      </c>
      <c r="E7" s="6">
        <v>76574</v>
      </c>
      <c r="F7" s="6">
        <v>484</v>
      </c>
      <c r="G7" s="6">
        <v>891</v>
      </c>
      <c r="H7" s="17">
        <v>6202</v>
      </c>
    </row>
    <row r="8" spans="1:8">
      <c r="A8" s="16">
        <v>42477</v>
      </c>
      <c r="B8" s="6">
        <v>32</v>
      </c>
      <c r="C8" s="6">
        <v>4.5406249602674507</v>
      </c>
      <c r="D8" s="6">
        <v>205096</v>
      </c>
      <c r="E8" s="6">
        <v>71391</v>
      </c>
      <c r="F8" s="6">
        <v>379</v>
      </c>
      <c r="G8" s="6">
        <v>605</v>
      </c>
      <c r="H8" s="17">
        <v>5291</v>
      </c>
    </row>
    <row r="9" spans="1:8">
      <c r="A9" s="16">
        <v>42478</v>
      </c>
      <c r="B9" s="6">
        <v>32</v>
      </c>
      <c r="C9" s="6">
        <v>5.657812474993988</v>
      </c>
      <c r="D9" s="6">
        <v>252703</v>
      </c>
      <c r="E9" s="6">
        <v>74668</v>
      </c>
      <c r="F9" s="6">
        <v>516</v>
      </c>
      <c r="G9" s="6">
        <v>781</v>
      </c>
      <c r="H9" s="17">
        <v>6025</v>
      </c>
    </row>
    <row r="10" spans="1:8">
      <c r="A10" s="16">
        <v>42479</v>
      </c>
      <c r="B10" s="6">
        <v>32</v>
      </c>
      <c r="C10" s="6">
        <v>5.8718749247491324</v>
      </c>
      <c r="D10" s="6">
        <v>257557</v>
      </c>
      <c r="E10" s="6">
        <v>75491</v>
      </c>
      <c r="F10" s="6">
        <v>441</v>
      </c>
      <c r="G10" s="6">
        <v>767</v>
      </c>
      <c r="H10" s="17">
        <v>6461</v>
      </c>
    </row>
    <row r="11" spans="1:8">
      <c r="A11" s="16">
        <v>42480</v>
      </c>
      <c r="B11" s="6">
        <v>32</v>
      </c>
      <c r="C11" s="6">
        <v>5.9503125439514415</v>
      </c>
      <c r="D11" s="6">
        <v>261215</v>
      </c>
      <c r="E11" s="6">
        <v>76647</v>
      </c>
      <c r="F11" s="6">
        <v>600</v>
      </c>
      <c r="G11" s="6">
        <v>774</v>
      </c>
      <c r="H11" s="17">
        <v>6515</v>
      </c>
    </row>
    <row r="12" spans="1:8">
      <c r="A12" s="16">
        <v>42481</v>
      </c>
      <c r="B12" s="6">
        <v>32</v>
      </c>
      <c r="C12" s="6">
        <v>6.030000067315993</v>
      </c>
      <c r="D12" s="6">
        <v>263795</v>
      </c>
      <c r="E12" s="6">
        <v>77500</v>
      </c>
      <c r="F12" s="6">
        <v>478</v>
      </c>
      <c r="G12" s="6">
        <v>859</v>
      </c>
      <c r="H12" s="17">
        <v>5845</v>
      </c>
    </row>
    <row r="13" spans="1:8">
      <c r="A13" s="16">
        <v>42482</v>
      </c>
      <c r="B13" s="6">
        <v>32</v>
      </c>
      <c r="C13" s="6">
        <v>5.3278124725911784</v>
      </c>
      <c r="D13" s="6">
        <v>238284</v>
      </c>
      <c r="E13" s="6">
        <v>74485</v>
      </c>
      <c r="F13" s="6">
        <v>424</v>
      </c>
      <c r="G13" s="6">
        <v>782</v>
      </c>
      <c r="H13" s="17">
        <v>6257</v>
      </c>
    </row>
    <row r="14" spans="1:8">
      <c r="A14" s="16">
        <v>42483</v>
      </c>
      <c r="B14" s="6">
        <v>32</v>
      </c>
      <c r="C14" s="6">
        <v>5.8412500396370906</v>
      </c>
      <c r="D14" s="6">
        <v>267124</v>
      </c>
      <c r="E14" s="6">
        <v>76709</v>
      </c>
      <c r="F14" s="6">
        <v>481</v>
      </c>
      <c r="G14" s="6">
        <v>601</v>
      </c>
      <c r="H14" s="17">
        <v>7453</v>
      </c>
    </row>
    <row r="15" spans="1:8">
      <c r="A15" s="16">
        <v>42484</v>
      </c>
      <c r="B15" s="6">
        <v>32</v>
      </c>
      <c r="C15" s="6">
        <v>5.4675000272691285</v>
      </c>
      <c r="D15" s="6">
        <v>236621</v>
      </c>
      <c r="E15" s="6">
        <v>73326</v>
      </c>
      <c r="F15" s="6">
        <v>439</v>
      </c>
      <c r="G15" s="6">
        <v>673</v>
      </c>
      <c r="H15" s="17">
        <v>5962</v>
      </c>
    </row>
    <row r="16" spans="1:8">
      <c r="A16" s="16">
        <v>42485</v>
      </c>
      <c r="B16" s="6">
        <v>32</v>
      </c>
      <c r="C16" s="6">
        <v>5.6328125181607911</v>
      </c>
      <c r="D16" s="6">
        <v>253849</v>
      </c>
      <c r="E16" s="6">
        <v>75186</v>
      </c>
      <c r="F16" s="6">
        <v>364</v>
      </c>
      <c r="G16" s="6">
        <v>909</v>
      </c>
      <c r="H16" s="17">
        <v>6172</v>
      </c>
    </row>
    <row r="17" spans="1:8">
      <c r="A17" s="16">
        <v>42486</v>
      </c>
      <c r="B17" s="6">
        <v>32</v>
      </c>
      <c r="C17" s="6">
        <v>5.5346875265240651</v>
      </c>
      <c r="D17" s="6">
        <v>250688</v>
      </c>
      <c r="E17" s="6">
        <v>74604</v>
      </c>
      <c r="F17" s="6">
        <v>564</v>
      </c>
      <c r="G17" s="6">
        <v>634</v>
      </c>
      <c r="H17" s="17">
        <v>6408</v>
      </c>
    </row>
    <row r="18" spans="1:8">
      <c r="A18" s="16">
        <v>42487</v>
      </c>
      <c r="B18" s="6">
        <v>32</v>
      </c>
      <c r="C18" s="6">
        <v>5.9153124988079089</v>
      </c>
      <c r="D18" s="6">
        <v>258516</v>
      </c>
      <c r="E18" s="6">
        <v>74514</v>
      </c>
      <c r="F18" s="6">
        <v>345</v>
      </c>
      <c r="G18" s="6">
        <v>757</v>
      </c>
      <c r="H18" s="17">
        <v>6322</v>
      </c>
    </row>
    <row r="19" spans="1:8">
      <c r="A19" s="16">
        <v>42488</v>
      </c>
      <c r="B19" s="6">
        <v>32</v>
      </c>
      <c r="C19" s="6">
        <v>5.3615625165402907</v>
      </c>
      <c r="D19" s="6">
        <v>242996</v>
      </c>
      <c r="E19" s="6">
        <v>74114</v>
      </c>
      <c r="F19" s="6">
        <v>378</v>
      </c>
      <c r="G19" s="6">
        <v>575</v>
      </c>
      <c r="H19" s="17">
        <v>6694</v>
      </c>
    </row>
    <row r="20" spans="1:8">
      <c r="A20" s="16">
        <v>42489</v>
      </c>
      <c r="B20" s="6">
        <v>32</v>
      </c>
      <c r="C20" s="6">
        <v>5.1812499882071306</v>
      </c>
      <c r="D20" s="6">
        <v>234289</v>
      </c>
      <c r="E20" s="6">
        <v>72722</v>
      </c>
      <c r="F20" s="6">
        <v>448</v>
      </c>
      <c r="G20" s="6">
        <v>520</v>
      </c>
      <c r="H20" s="17">
        <v>6559</v>
      </c>
    </row>
    <row r="21" spans="1:8">
      <c r="A21" s="16">
        <v>42490</v>
      </c>
      <c r="B21" s="6">
        <v>31</v>
      </c>
      <c r="C21" s="6">
        <v>6.1006451037622274</v>
      </c>
      <c r="D21" s="6">
        <v>258726</v>
      </c>
      <c r="E21" s="6">
        <v>73592</v>
      </c>
      <c r="F21" s="6">
        <v>513</v>
      </c>
      <c r="G21" s="6">
        <v>628</v>
      </c>
      <c r="H21" s="17">
        <v>6775</v>
      </c>
    </row>
    <row r="22" spans="1:8">
      <c r="A22" s="16">
        <v>42491</v>
      </c>
      <c r="B22" s="6">
        <v>30</v>
      </c>
      <c r="C22" s="6">
        <v>4.9749999940395355</v>
      </c>
      <c r="D22" s="6">
        <v>206870</v>
      </c>
      <c r="E22" s="6">
        <v>66913</v>
      </c>
      <c r="F22" s="6">
        <v>471</v>
      </c>
      <c r="G22" s="6">
        <v>679</v>
      </c>
      <c r="H22" s="17">
        <v>4808</v>
      </c>
    </row>
    <row r="23" spans="1:8">
      <c r="A23" s="16">
        <v>42492</v>
      </c>
      <c r="B23" s="6">
        <v>29</v>
      </c>
      <c r="C23" s="6">
        <v>4.9672413643064184</v>
      </c>
      <c r="D23" s="6">
        <v>204434</v>
      </c>
      <c r="E23" s="6">
        <v>65988</v>
      </c>
      <c r="F23" s="6">
        <v>382</v>
      </c>
      <c r="G23" s="6">
        <v>466</v>
      </c>
      <c r="H23" s="17">
        <v>5418</v>
      </c>
    </row>
    <row r="24" spans="1:8">
      <c r="A24" s="16">
        <v>42493</v>
      </c>
      <c r="B24" s="6">
        <v>29</v>
      </c>
      <c r="C24" s="6">
        <v>6.0944827448833614</v>
      </c>
      <c r="D24" s="6">
        <v>248203</v>
      </c>
      <c r="E24" s="6">
        <v>71163</v>
      </c>
      <c r="F24" s="6">
        <v>430</v>
      </c>
      <c r="G24" s="6">
        <v>723</v>
      </c>
      <c r="H24" s="17">
        <v>5897</v>
      </c>
    </row>
    <row r="25" spans="1:8">
      <c r="A25" s="16">
        <v>42494</v>
      </c>
      <c r="B25" s="6">
        <v>29</v>
      </c>
      <c r="C25" s="6">
        <v>4.9403447919878456</v>
      </c>
      <c r="D25" s="6">
        <v>196149</v>
      </c>
      <c r="E25" s="6">
        <v>66211</v>
      </c>
      <c r="F25" s="6">
        <v>323</v>
      </c>
      <c r="G25" s="6">
        <v>405</v>
      </c>
      <c r="H25" s="17">
        <v>5214</v>
      </c>
    </row>
    <row r="26" spans="1:8">
      <c r="A26" s="16">
        <v>42495</v>
      </c>
      <c r="B26" s="6">
        <v>29</v>
      </c>
      <c r="C26" s="6">
        <v>6.2165517437046933</v>
      </c>
      <c r="D26" s="6">
        <v>253200</v>
      </c>
      <c r="E26" s="6">
        <v>70037</v>
      </c>
      <c r="F26" s="6">
        <v>448</v>
      </c>
      <c r="G26" s="6">
        <v>640</v>
      </c>
      <c r="H26" s="17">
        <v>6010</v>
      </c>
    </row>
    <row r="27" spans="1:8">
      <c r="A27" s="16">
        <v>42496</v>
      </c>
      <c r="B27" s="6">
        <v>29</v>
      </c>
      <c r="C27" s="6">
        <v>5.4572413758342639</v>
      </c>
      <c r="D27" s="6">
        <v>217287</v>
      </c>
      <c r="E27" s="6">
        <v>68877</v>
      </c>
      <c r="F27" s="6">
        <v>328</v>
      </c>
      <c r="G27" s="6">
        <v>592</v>
      </c>
      <c r="H27" s="17">
        <v>5856</v>
      </c>
    </row>
    <row r="28" spans="1:8">
      <c r="A28" s="16">
        <v>42497</v>
      </c>
      <c r="B28" s="6">
        <v>29</v>
      </c>
      <c r="C28" s="6">
        <v>5.1244827714459618</v>
      </c>
      <c r="D28" s="6">
        <v>207386</v>
      </c>
      <c r="E28" s="6">
        <v>65141</v>
      </c>
      <c r="F28" s="6">
        <v>407</v>
      </c>
      <c r="G28" s="6">
        <v>598</v>
      </c>
      <c r="H28" s="17">
        <v>5256</v>
      </c>
    </row>
    <row r="29" spans="1:8">
      <c r="A29" s="16">
        <v>42498</v>
      </c>
      <c r="B29" s="6">
        <v>27</v>
      </c>
      <c r="C29" s="6">
        <v>5.1399999812797281</v>
      </c>
      <c r="D29" s="6">
        <v>190334</v>
      </c>
      <c r="E29" s="6">
        <v>62193</v>
      </c>
      <c r="F29" s="6">
        <v>469</v>
      </c>
      <c r="G29" s="6">
        <v>461</v>
      </c>
      <c r="H29" s="17">
        <v>4990</v>
      </c>
    </row>
    <row r="30" spans="1:8">
      <c r="A30" s="16">
        <v>42499</v>
      </c>
      <c r="B30" s="6">
        <v>27</v>
      </c>
      <c r="C30" s="6">
        <v>5.9629629585478066</v>
      </c>
      <c r="D30" s="6">
        <v>222718</v>
      </c>
      <c r="E30" s="6">
        <v>63063</v>
      </c>
      <c r="F30" s="6">
        <v>418</v>
      </c>
      <c r="G30" s="6">
        <v>617</v>
      </c>
      <c r="H30" s="17">
        <v>5432</v>
      </c>
    </row>
    <row r="31" spans="1:8">
      <c r="A31" s="16">
        <v>42500</v>
      </c>
      <c r="B31" s="6">
        <v>26</v>
      </c>
      <c r="C31" s="6">
        <v>5.6661537530330515</v>
      </c>
      <c r="D31" s="6">
        <v>206737</v>
      </c>
      <c r="E31" s="6">
        <v>57963</v>
      </c>
      <c r="F31" s="6">
        <v>485</v>
      </c>
      <c r="G31" s="6">
        <v>629</v>
      </c>
      <c r="H31" s="17">
        <v>4663</v>
      </c>
    </row>
    <row r="32" spans="1:8">
      <c r="A32" s="16">
        <v>42501</v>
      </c>
      <c r="B32" s="6">
        <v>24</v>
      </c>
      <c r="C32" s="6">
        <v>5.4945833086967468</v>
      </c>
      <c r="D32" s="6">
        <v>180468</v>
      </c>
      <c r="E32" s="6">
        <v>52562</v>
      </c>
      <c r="F32" s="6">
        <v>348</v>
      </c>
      <c r="G32" s="6">
        <v>510</v>
      </c>
      <c r="H32" s="17">
        <v>4429</v>
      </c>
    </row>
    <row r="33" spans="1:8">
      <c r="A33" s="16">
        <v>42502</v>
      </c>
      <c r="B33" s="6">
        <v>21</v>
      </c>
      <c r="C33" s="6">
        <v>2.4433333211179296</v>
      </c>
      <c r="D33" s="6">
        <v>73129</v>
      </c>
      <c r="E33" s="6">
        <v>23925</v>
      </c>
      <c r="F33" s="6">
        <v>45</v>
      </c>
      <c r="G33" s="6">
        <v>88</v>
      </c>
      <c r="H33" s="17">
        <v>2075</v>
      </c>
    </row>
    <row r="34" spans="1:8" ht="15" thickBot="1">
      <c r="A34" s="18" t="s">
        <v>16</v>
      </c>
      <c r="B34" s="9">
        <v>940</v>
      </c>
      <c r="C34" s="9">
        <v>5.489702121915415</v>
      </c>
      <c r="D34" s="9">
        <v>7179636</v>
      </c>
      <c r="E34" s="9">
        <v>2165393</v>
      </c>
      <c r="F34" s="9">
        <v>12751</v>
      </c>
      <c r="G34" s="9">
        <v>19895</v>
      </c>
      <c r="H34" s="19">
        <v>181244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M22"/>
  <sheetViews>
    <sheetView showGridLines="0" tabSelected="1" workbookViewId="0">
      <selection activeCell="J14" sqref="J14"/>
    </sheetView>
  </sheetViews>
  <sheetFormatPr defaultRowHeight="14.4"/>
  <cols>
    <col min="1" max="1" width="14.88671875" style="20" customWidth="1"/>
    <col min="2" max="2" width="17" style="20" customWidth="1"/>
    <col min="3" max="11" width="8.88671875" style="20"/>
    <col min="12" max="12" width="20.77734375" style="20" customWidth="1"/>
    <col min="13" max="13" width="16.6640625" style="20" customWidth="1"/>
    <col min="14" max="16384" width="8.88671875" style="20"/>
  </cols>
  <sheetData>
    <row r="3" spans="1:13">
      <c r="A3" s="26" t="s">
        <v>38</v>
      </c>
      <c r="B3" s="26"/>
      <c r="L3" s="27" t="s">
        <v>40</v>
      </c>
      <c r="M3" s="27"/>
    </row>
    <row r="5" spans="1:13" ht="22.05" customHeight="1">
      <c r="A5" s="28" t="s">
        <v>25</v>
      </c>
      <c r="B5" s="29" t="s">
        <v>29</v>
      </c>
      <c r="L5" s="28" t="s">
        <v>37</v>
      </c>
      <c r="M5" s="29" t="s">
        <v>29</v>
      </c>
    </row>
    <row r="6" spans="1:13">
      <c r="A6" s="21" t="s">
        <v>30</v>
      </c>
      <c r="B6" s="22">
        <f>COUNTIF(User_Id!I4:I36,"Active")</f>
        <v>29</v>
      </c>
      <c r="L6" s="21">
        <v>31</v>
      </c>
      <c r="M6" s="22">
        <f>COUNTIF(User_Id!B4:B36,31)</f>
        <v>21</v>
      </c>
    </row>
    <row r="7" spans="1:13">
      <c r="A7" s="21" t="s">
        <v>31</v>
      </c>
      <c r="B7" s="22">
        <f>COUNTIF(User_Id!I4:I36,"Moderate")</f>
        <v>3</v>
      </c>
      <c r="L7" s="21">
        <v>30</v>
      </c>
      <c r="M7" s="22">
        <f>COUNTIF(User_Id!B4:B36,30)</f>
        <v>3</v>
      </c>
    </row>
    <row r="8" spans="1:13">
      <c r="A8" s="23" t="s">
        <v>32</v>
      </c>
      <c r="B8" s="24">
        <f>COUNTIF(User_Id!I4:I36,"Light")</f>
        <v>1</v>
      </c>
      <c r="L8" s="21">
        <v>18</v>
      </c>
      <c r="M8" s="22">
        <f>COUNTIF(User_Id!B4:B36,18)</f>
        <v>1</v>
      </c>
    </row>
    <row r="9" spans="1:13">
      <c r="L9" s="21">
        <v>20</v>
      </c>
      <c r="M9" s="22">
        <f>COUNTIF(User_Id!B4:B36,20)</f>
        <v>1</v>
      </c>
    </row>
    <row r="10" spans="1:13">
      <c r="L10" s="21">
        <v>4</v>
      </c>
      <c r="M10" s="22">
        <f>COUNTIF(User_Id!B4:B36,4)</f>
        <v>1</v>
      </c>
    </row>
    <row r="11" spans="1:13">
      <c r="L11" s="21">
        <v>28</v>
      </c>
      <c r="M11" s="22">
        <f>COUNTIF(User_Id!B4:B36,28)</f>
        <v>1</v>
      </c>
    </row>
    <row r="12" spans="1:13">
      <c r="L12" s="21">
        <v>29</v>
      </c>
      <c r="M12" s="22">
        <f>COUNTIF(User_Id!B4:B36,29)</f>
        <v>2</v>
      </c>
    </row>
    <row r="13" spans="1:13">
      <c r="L13" s="21">
        <v>26</v>
      </c>
      <c r="M13" s="22">
        <f>COUNTIF(User_Id!B4:B36,26)</f>
        <v>2</v>
      </c>
    </row>
    <row r="14" spans="1:13">
      <c r="L14" s="23">
        <v>19</v>
      </c>
      <c r="M14" s="24">
        <f>COUNTIF(User_Id!B4:B36,19)</f>
        <v>1</v>
      </c>
    </row>
    <row r="17" spans="1:2">
      <c r="A17" s="27" t="s">
        <v>39</v>
      </c>
      <c r="B17" s="27"/>
    </row>
    <row r="19" spans="1:2" ht="22.05" customHeight="1">
      <c r="A19" s="28" t="s">
        <v>33</v>
      </c>
      <c r="B19" s="29" t="s">
        <v>29</v>
      </c>
    </row>
    <row r="20" spans="1:2">
      <c r="A20" s="21" t="s">
        <v>34</v>
      </c>
      <c r="B20" s="22">
        <f>COUNTIF(User_Id!J4:J36,"Pro")</f>
        <v>2</v>
      </c>
    </row>
    <row r="21" spans="1:2">
      <c r="A21" s="21" t="s">
        <v>35</v>
      </c>
      <c r="B21" s="22">
        <f>COUNTIF(User_Id!J4:J36,"Intermediate")</f>
        <v>17</v>
      </c>
    </row>
    <row r="22" spans="1:2">
      <c r="A22" s="23" t="s">
        <v>36</v>
      </c>
      <c r="B22" s="24">
        <f>COUNTIF(User_Id!J4:J36,"Beginner")</f>
        <v>14</v>
      </c>
    </row>
  </sheetData>
  <mergeCells count="3">
    <mergeCell ref="A3:B3"/>
    <mergeCell ref="A17:B17"/>
    <mergeCell ref="L3:M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dailyActivity_merged</vt:lpstr>
      <vt:lpstr>User_Id</vt:lpstr>
      <vt:lpstr>Activity_Date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2023-06-10T15:05:21Z</dcterms:created>
  <dcterms:modified xsi:type="dcterms:W3CDTF">2024-02-16T17:41:03Z</dcterms:modified>
</cp:coreProperties>
</file>