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/Documents/cjips/data/"/>
    </mc:Choice>
  </mc:AlternateContent>
  <xr:revisionPtr revIDLastSave="0" documentId="13_ncr:1_{0947F087-E1C8-B44D-A350-E93DCA165409}" xr6:coauthVersionLast="36" xr6:coauthVersionMax="36" xr10:uidLastSave="{00000000-0000-0000-0000-000000000000}"/>
  <bookViews>
    <workbookView xWindow="9540" yWindow="0" windowWidth="16060" windowHeight="16000" xr2:uid="{00000000-000D-0000-FFFF-FFFF00000000}"/>
  </bookViews>
  <sheets>
    <sheet name="xyz" sheetId="3" r:id="rId1"/>
    <sheet name="oude xyz" sheetId="1" r:id="rId2"/>
    <sheet name="astar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3" l="1"/>
  <c r="G42" i="3"/>
  <c r="G41" i="3"/>
  <c r="G40" i="3"/>
  <c r="G39" i="3"/>
  <c r="G38" i="3"/>
  <c r="G36" i="3"/>
  <c r="G35" i="3"/>
  <c r="G34" i="3"/>
  <c r="G33" i="3"/>
  <c r="G32" i="3"/>
  <c r="G30" i="3"/>
  <c r="G29" i="3"/>
  <c r="G28" i="3"/>
  <c r="G27" i="3"/>
  <c r="G26" i="3"/>
  <c r="G25" i="3"/>
  <c r="G23" i="3"/>
  <c r="G22" i="3"/>
  <c r="G21" i="3"/>
  <c r="G20" i="3"/>
  <c r="G19" i="3"/>
  <c r="G18" i="3"/>
  <c r="G16" i="3"/>
  <c r="G15" i="3"/>
  <c r="G14" i="3"/>
  <c r="G13" i="3"/>
  <c r="G12" i="3"/>
  <c r="G11" i="3"/>
  <c r="G9" i="3"/>
  <c r="G4" i="3"/>
  <c r="G2" i="3"/>
  <c r="G37" i="3" l="1"/>
  <c r="G31" i="3"/>
  <c r="G24" i="3"/>
  <c r="G17" i="3"/>
  <c r="G10" i="3"/>
  <c r="G3" i="3"/>
  <c r="F37" i="1" l="1"/>
  <c r="F36" i="1"/>
  <c r="F35" i="1"/>
  <c r="F34" i="1"/>
  <c r="F33" i="1"/>
  <c r="F32" i="1"/>
  <c r="F23" i="1"/>
  <c r="F24" i="1"/>
  <c r="F25" i="1"/>
  <c r="F26" i="1"/>
  <c r="F27" i="1"/>
  <c r="F28" i="1"/>
  <c r="F29" i="1"/>
  <c r="F30" i="1"/>
  <c r="F22" i="1"/>
  <c r="F14" i="1"/>
  <c r="F15" i="1"/>
  <c r="F16" i="1"/>
  <c r="F17" i="1"/>
  <c r="F18" i="1"/>
  <c r="F19" i="1"/>
  <c r="F20" i="1"/>
  <c r="F21" i="1"/>
  <c r="F13" i="1"/>
  <c r="F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Caarls</author>
  </authors>
  <commentList>
    <comment ref="G32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Emma Caarls: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vanaf hier cost met penalty</t>
        </r>
      </text>
    </comment>
  </commentList>
</comments>
</file>

<file path=xl/sharedStrings.xml><?xml version="1.0" encoding="utf-8"?>
<sst xmlns="http://schemas.openxmlformats.org/spreadsheetml/2006/main" count="312" uniqueCount="36">
  <si>
    <t>Netlist</t>
  </si>
  <si>
    <t>Chip</t>
  </si>
  <si>
    <t>Cost</t>
  </si>
  <si>
    <t>Ordening</t>
  </si>
  <si>
    <t>test</t>
  </si>
  <si>
    <t>most_common</t>
  </si>
  <si>
    <t xml:space="preserve">test </t>
  </si>
  <si>
    <t>chip_1</t>
  </si>
  <si>
    <t>chip_2</t>
  </si>
  <si>
    <t>straight_random</t>
  </si>
  <si>
    <t>random</t>
  </si>
  <si>
    <t>Count</t>
  </si>
  <si>
    <t>Loops</t>
  </si>
  <si>
    <t>straight_first</t>
  </si>
  <si>
    <t>Algoritm</t>
  </si>
  <si>
    <t>xyz_move</t>
  </si>
  <si>
    <t>percentage solved</t>
  </si>
  <si>
    <t>Heuristic A*</t>
  </si>
  <si>
    <t>manhattan distance</t>
  </si>
  <si>
    <t>xyz_astar</t>
  </si>
  <si>
    <t>nvt</t>
  </si>
  <si>
    <t>longest_first</t>
  </si>
  <si>
    <t>Heuristiek</t>
  </si>
  <si>
    <t>manhattan</t>
  </si>
  <si>
    <t>distance_to_gate</t>
  </si>
  <si>
    <t>loose_cables</t>
  </si>
  <si>
    <t>Layers?</t>
  </si>
  <si>
    <t>Hillclimbing?</t>
  </si>
  <si>
    <t>nee</t>
  </si>
  <si>
    <t>ja</t>
  </si>
  <si>
    <t>Aantal wires</t>
  </si>
  <si>
    <t>Percentage wires</t>
  </si>
  <si>
    <t>A* heuristiek</t>
  </si>
  <si>
    <t>Hillclimber?</t>
  </si>
  <si>
    <t>manhattan_distance</t>
  </si>
  <si>
    <t>Kolom1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</si>
</sst>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I43" totalsRowShown="0">
  <autoFilter ref="A1:I43" xr:uid="{00000000-0009-0000-0100-000003000000}"/>
  <tableColumns count="9">
    <tableColumn id="1" xr3:uid="{00000000-0010-0000-0000-000001000000}" name="Chip"/>
    <tableColumn id="2" xr3:uid="{00000000-0010-0000-0000-000002000000}" name="Netlist"/>
    <tableColumn id="3" xr3:uid="{00000000-0010-0000-0000-000003000000}" name="Ordening"/>
    <tableColumn id="4" xr3:uid="{00000000-0010-0000-0000-000004000000}" name="A* heuristiek"/>
    <tableColumn id="5" xr3:uid="{00000000-0010-0000-0000-000005000000}" name="Hillclimber?"/>
    <tableColumn id="6" xr3:uid="{00000000-0010-0000-0000-000006000000}" name="Aantal wires"/>
    <tableColumn id="7" xr3:uid="{00000000-0010-0000-0000-000007000000}" name="Percentage wires" dataDxfId="0"/>
    <tableColumn id="8" xr3:uid="{00000000-0010-0000-0000-000008000000}" name="Cost"/>
    <tableColumn id="9" xr3:uid="{1AA014B4-D7F0-1543-872F-D2E6CF401AC2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1" displayName="Tabel1" ref="A1:I38" totalsRowShown="0">
  <autoFilter ref="A1:I38" xr:uid="{00000000-0009-0000-0100-000001000000}"/>
  <tableColumns count="9">
    <tableColumn id="1" xr3:uid="{00000000-0010-0000-0100-000001000000}" name="Chip"/>
    <tableColumn id="2" xr3:uid="{00000000-0010-0000-0100-000002000000}" name="Netlist"/>
    <tableColumn id="4" xr3:uid="{00000000-0010-0000-0100-000004000000}" name="Ordening"/>
    <tableColumn id="6" xr3:uid="{00000000-0010-0000-0100-000006000000}" name="Loops"/>
    <tableColumn id="7" xr3:uid="{00000000-0010-0000-0100-000007000000}" name="Count"/>
    <tableColumn id="12" xr3:uid="{00000000-0010-0000-0100-00000C000000}" name="percentage solved"/>
    <tableColumn id="3" xr3:uid="{00000000-0010-0000-0100-000003000000}" name="Cost"/>
    <tableColumn id="10" xr3:uid="{00000000-0010-0000-0100-00000A000000}" name="Algoritm"/>
    <tableColumn id="15" xr3:uid="{00000000-0010-0000-0100-00000F000000}" name="Heuristic A*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I28" totalsRowShown="0">
  <autoFilter ref="A1:I28" xr:uid="{00000000-0009-0000-0100-000002000000}"/>
  <tableColumns count="9">
    <tableColumn id="1" xr3:uid="{00000000-0010-0000-0200-000001000000}" name="Chip"/>
    <tableColumn id="2" xr3:uid="{00000000-0010-0000-0200-000002000000}" name="Netlist"/>
    <tableColumn id="4" xr3:uid="{00000000-0010-0000-0200-000004000000}" name="Ordening"/>
    <tableColumn id="6" xr3:uid="{00000000-0010-0000-0200-000006000000}" name="Heuristiek"/>
    <tableColumn id="5" xr3:uid="{00000000-0010-0000-0200-000005000000}" name="Layers?"/>
    <tableColumn id="3" xr3:uid="{00000000-0010-0000-0200-000003000000}" name="Hillclimbing?"/>
    <tableColumn id="8" xr3:uid="{00000000-0010-0000-0200-000008000000}" name="Aantal wires"/>
    <tableColumn id="7" xr3:uid="{00000000-0010-0000-0200-000007000000}" name="Percentage wires"/>
    <tableColumn id="9" xr3:uid="{00000000-0010-0000-0200-000009000000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11" workbookViewId="0">
      <selection activeCell="I36" sqref="I36"/>
    </sheetView>
  </sheetViews>
  <sheetFormatPr baseColWidth="10" defaultColWidth="8.83203125" defaultRowHeight="15" x14ac:dyDescent="0.2"/>
  <cols>
    <col min="1" max="2" width="9.33203125" customWidth="1"/>
    <col min="3" max="3" width="13.5" bestFit="1" customWidth="1"/>
    <col min="4" max="4" width="17.83203125" bestFit="1" customWidth="1"/>
    <col min="5" max="5" width="12.83203125" bestFit="1" customWidth="1"/>
    <col min="6" max="6" width="13.5" bestFit="1" customWidth="1"/>
    <col min="7" max="7" width="17.5" bestFit="1" customWidth="1"/>
    <col min="8" max="8" width="9.33203125" customWidth="1"/>
  </cols>
  <sheetData>
    <row r="1" spans="1:9" x14ac:dyDescent="0.2">
      <c r="A1" t="s">
        <v>1</v>
      </c>
      <c r="B1" t="s">
        <v>0</v>
      </c>
      <c r="C1" t="s">
        <v>3</v>
      </c>
      <c r="D1" t="s">
        <v>32</v>
      </c>
      <c r="E1" t="s">
        <v>33</v>
      </c>
      <c r="F1" t="s">
        <v>30</v>
      </c>
      <c r="G1" t="s">
        <v>31</v>
      </c>
      <c r="H1" t="s">
        <v>2</v>
      </c>
      <c r="I1" t="s">
        <v>35</v>
      </c>
    </row>
    <row r="2" spans="1:9" x14ac:dyDescent="0.2">
      <c r="A2">
        <v>1</v>
      </c>
      <c r="B2">
        <v>1</v>
      </c>
      <c r="C2" t="s">
        <v>5</v>
      </c>
      <c r="D2" t="s">
        <v>20</v>
      </c>
      <c r="E2" t="s">
        <v>20</v>
      </c>
      <c r="F2">
        <v>26</v>
      </c>
      <c r="G2">
        <f>Tabel3[[#This Row],[Aantal wires]]/30</f>
        <v>0.8666666666666667</v>
      </c>
      <c r="H2">
        <v>419</v>
      </c>
    </row>
    <row r="3" spans="1:9" x14ac:dyDescent="0.2">
      <c r="C3" t="s">
        <v>5</v>
      </c>
      <c r="D3" t="s">
        <v>34</v>
      </c>
      <c r="E3" t="s">
        <v>28</v>
      </c>
      <c r="F3">
        <v>30</v>
      </c>
      <c r="G3">
        <f>Tabel3[[#This Row],[Aantal wires]]/30</f>
        <v>1</v>
      </c>
      <c r="H3">
        <v>389</v>
      </c>
    </row>
    <row r="4" spans="1:9" x14ac:dyDescent="0.2">
      <c r="C4" t="s">
        <v>5</v>
      </c>
      <c r="D4" t="s">
        <v>34</v>
      </c>
      <c r="E4" t="s">
        <v>29</v>
      </c>
      <c r="F4">
        <v>30</v>
      </c>
      <c r="G4">
        <f>Tabel3[[#This Row],[Aantal wires]]/30</f>
        <v>1</v>
      </c>
      <c r="H4">
        <v>371</v>
      </c>
    </row>
    <row r="5" spans="1:9" x14ac:dyDescent="0.2">
      <c r="C5" t="s">
        <v>5</v>
      </c>
      <c r="D5" t="s">
        <v>24</v>
      </c>
      <c r="E5" t="s">
        <v>28</v>
      </c>
      <c r="F5">
        <v>30</v>
      </c>
      <c r="G5">
        <v>1</v>
      </c>
      <c r="H5">
        <v>389</v>
      </c>
    </row>
    <row r="6" spans="1:9" x14ac:dyDescent="0.2">
      <c r="C6" t="s">
        <v>5</v>
      </c>
      <c r="D6" t="s">
        <v>24</v>
      </c>
      <c r="E6" t="s">
        <v>29</v>
      </c>
      <c r="F6">
        <v>30</v>
      </c>
      <c r="G6">
        <v>1</v>
      </c>
      <c r="H6">
        <v>371</v>
      </c>
    </row>
    <row r="7" spans="1:9" x14ac:dyDescent="0.2">
      <c r="C7" t="s">
        <v>5</v>
      </c>
      <c r="D7" t="s">
        <v>25</v>
      </c>
      <c r="E7" t="s">
        <v>28</v>
      </c>
      <c r="F7">
        <v>30</v>
      </c>
      <c r="G7">
        <v>1</v>
      </c>
      <c r="H7">
        <v>389</v>
      </c>
    </row>
    <row r="8" spans="1:9" x14ac:dyDescent="0.2">
      <c r="C8" t="s">
        <v>5</v>
      </c>
      <c r="D8" t="s">
        <v>25</v>
      </c>
      <c r="E8" t="s">
        <v>29</v>
      </c>
      <c r="F8">
        <v>30</v>
      </c>
      <c r="G8">
        <v>1</v>
      </c>
      <c r="H8">
        <v>383</v>
      </c>
    </row>
    <row r="9" spans="1:9" x14ac:dyDescent="0.2">
      <c r="A9">
        <v>1</v>
      </c>
      <c r="B9">
        <v>2</v>
      </c>
      <c r="C9" t="s">
        <v>5</v>
      </c>
      <c r="D9" t="s">
        <v>20</v>
      </c>
      <c r="E9" t="s">
        <v>20</v>
      </c>
      <c r="F9">
        <v>29</v>
      </c>
      <c r="G9">
        <f>Tabel3[[#This Row],[Aantal wires]]/40</f>
        <v>0.72499999999999998</v>
      </c>
      <c r="H9">
        <v>591</v>
      </c>
    </row>
    <row r="10" spans="1:9" x14ac:dyDescent="0.2">
      <c r="C10" t="s">
        <v>5</v>
      </c>
      <c r="D10" t="s">
        <v>34</v>
      </c>
      <c r="E10" t="s">
        <v>28</v>
      </c>
      <c r="F10">
        <v>35</v>
      </c>
      <c r="G10">
        <f>Tabel3[[#This Row],[Aantal wires]]/40</f>
        <v>0.875</v>
      </c>
      <c r="H10">
        <v>577</v>
      </c>
    </row>
    <row r="11" spans="1:9" x14ac:dyDescent="0.2">
      <c r="C11" t="s">
        <v>5</v>
      </c>
      <c r="D11" t="s">
        <v>34</v>
      </c>
      <c r="E11" t="s">
        <v>29</v>
      </c>
      <c r="F11">
        <v>35</v>
      </c>
      <c r="G11">
        <f>Tabel3[[#This Row],[Aantal wires]]/40</f>
        <v>0.875</v>
      </c>
      <c r="H11">
        <v>523</v>
      </c>
    </row>
    <row r="12" spans="1:9" x14ac:dyDescent="0.2">
      <c r="C12" t="s">
        <v>5</v>
      </c>
      <c r="D12" t="s">
        <v>24</v>
      </c>
      <c r="E12" t="s">
        <v>28</v>
      </c>
      <c r="F12">
        <v>35</v>
      </c>
      <c r="G12">
        <f>Tabel3[[#This Row],[Aantal wires]]/40</f>
        <v>0.875</v>
      </c>
      <c r="H12">
        <v>577</v>
      </c>
    </row>
    <row r="13" spans="1:9" x14ac:dyDescent="0.2">
      <c r="C13" t="s">
        <v>5</v>
      </c>
      <c r="D13" t="s">
        <v>24</v>
      </c>
      <c r="E13" t="s">
        <v>29</v>
      </c>
      <c r="F13">
        <v>35</v>
      </c>
      <c r="G13">
        <f>Tabel3[[#This Row],[Aantal wires]]/40</f>
        <v>0.875</v>
      </c>
      <c r="H13">
        <v>517</v>
      </c>
    </row>
    <row r="14" spans="1:9" x14ac:dyDescent="0.2">
      <c r="C14" t="s">
        <v>5</v>
      </c>
      <c r="D14" t="s">
        <v>25</v>
      </c>
      <c r="E14" t="s">
        <v>28</v>
      </c>
      <c r="F14">
        <v>35</v>
      </c>
      <c r="G14">
        <f>Tabel3[[#This Row],[Aantal wires]]/40</f>
        <v>0.875</v>
      </c>
      <c r="H14">
        <v>577</v>
      </c>
    </row>
    <row r="15" spans="1:9" x14ac:dyDescent="0.2">
      <c r="C15" t="s">
        <v>5</v>
      </c>
      <c r="D15" t="s">
        <v>25</v>
      </c>
      <c r="E15" t="s">
        <v>29</v>
      </c>
      <c r="F15">
        <v>35</v>
      </c>
      <c r="G15">
        <f>Tabel3[[#This Row],[Aantal wires]]/40</f>
        <v>0.875</v>
      </c>
      <c r="H15">
        <v>529</v>
      </c>
    </row>
    <row r="16" spans="1:9" x14ac:dyDescent="0.2">
      <c r="A16">
        <v>1</v>
      </c>
      <c r="B16">
        <v>3</v>
      </c>
      <c r="C16" t="s">
        <v>5</v>
      </c>
      <c r="D16" t="s">
        <v>20</v>
      </c>
      <c r="E16" t="s">
        <v>20</v>
      </c>
      <c r="F16">
        <v>28</v>
      </c>
      <c r="G16" s="2">
        <f>Tabel3[[#This Row],[Aantal wires]]/50</f>
        <v>0.56000000000000005</v>
      </c>
      <c r="H16">
        <v>917</v>
      </c>
    </row>
    <row r="17" spans="1:8" x14ac:dyDescent="0.2">
      <c r="C17" t="s">
        <v>5</v>
      </c>
      <c r="D17" t="s">
        <v>34</v>
      </c>
      <c r="E17" t="s">
        <v>28</v>
      </c>
      <c r="F17">
        <v>38</v>
      </c>
      <c r="G17" s="2">
        <f>Tabel3[[#This Row],[Aantal wires]]/50</f>
        <v>0.76</v>
      </c>
      <c r="H17">
        <v>915</v>
      </c>
    </row>
    <row r="18" spans="1:8" x14ac:dyDescent="0.2">
      <c r="C18" t="s">
        <v>5</v>
      </c>
      <c r="D18" t="s">
        <v>34</v>
      </c>
      <c r="E18" t="s">
        <v>29</v>
      </c>
      <c r="F18">
        <v>38</v>
      </c>
      <c r="G18" s="2">
        <f>Tabel3[[#This Row],[Aantal wires]]/50</f>
        <v>0.76</v>
      </c>
      <c r="H18">
        <v>855</v>
      </c>
    </row>
    <row r="19" spans="1:8" x14ac:dyDescent="0.2">
      <c r="C19" t="s">
        <v>5</v>
      </c>
      <c r="D19" t="s">
        <v>24</v>
      </c>
      <c r="E19" t="s">
        <v>28</v>
      </c>
      <c r="F19">
        <v>38</v>
      </c>
      <c r="G19" s="2">
        <f>Tabel3[[#This Row],[Aantal wires]]/50</f>
        <v>0.76</v>
      </c>
      <c r="H19">
        <v>915</v>
      </c>
    </row>
    <row r="20" spans="1:8" x14ac:dyDescent="0.2">
      <c r="C20" t="s">
        <v>5</v>
      </c>
      <c r="D20" t="s">
        <v>24</v>
      </c>
      <c r="E20" t="s">
        <v>29</v>
      </c>
      <c r="F20">
        <v>38</v>
      </c>
      <c r="G20" s="2">
        <f>Tabel3[[#This Row],[Aantal wires]]/50</f>
        <v>0.76</v>
      </c>
      <c r="H20">
        <v>863</v>
      </c>
    </row>
    <row r="21" spans="1:8" x14ac:dyDescent="0.2">
      <c r="C21" t="s">
        <v>5</v>
      </c>
      <c r="D21" t="s">
        <v>25</v>
      </c>
      <c r="E21" t="s">
        <v>28</v>
      </c>
      <c r="F21">
        <v>38</v>
      </c>
      <c r="G21" s="2">
        <f>Tabel3[[#This Row],[Aantal wires]]/50</f>
        <v>0.76</v>
      </c>
      <c r="H21">
        <v>915</v>
      </c>
    </row>
    <row r="22" spans="1:8" x14ac:dyDescent="0.2">
      <c r="C22" t="s">
        <v>5</v>
      </c>
      <c r="D22" t="s">
        <v>25</v>
      </c>
      <c r="E22" t="s">
        <v>29</v>
      </c>
      <c r="F22">
        <v>38</v>
      </c>
      <c r="G22" s="2">
        <f>Tabel3[[#This Row],[Aantal wires]]/50</f>
        <v>0.76</v>
      </c>
      <c r="H22">
        <v>817</v>
      </c>
    </row>
    <row r="23" spans="1:8" x14ac:dyDescent="0.2">
      <c r="A23">
        <v>2</v>
      </c>
      <c r="B23">
        <v>1</v>
      </c>
      <c r="C23" t="s">
        <v>5</v>
      </c>
      <c r="D23" t="s">
        <v>20</v>
      </c>
      <c r="E23" t="s">
        <v>20</v>
      </c>
      <c r="F23">
        <v>24</v>
      </c>
      <c r="G23" s="2">
        <f>Tabel3[[#This Row],[Aantal wires]]/50</f>
        <v>0.48</v>
      </c>
      <c r="H23">
        <v>1116</v>
      </c>
    </row>
    <row r="24" spans="1:8" x14ac:dyDescent="0.2">
      <c r="C24" t="s">
        <v>5</v>
      </c>
      <c r="D24" t="s">
        <v>34</v>
      </c>
      <c r="E24" t="s">
        <v>28</v>
      </c>
      <c r="F24">
        <v>39</v>
      </c>
      <c r="G24" s="2">
        <f>Tabel3[[#This Row],[Aantal wires]]/50</f>
        <v>0.78</v>
      </c>
      <c r="H24">
        <v>1082</v>
      </c>
    </row>
    <row r="25" spans="1:8" x14ac:dyDescent="0.2">
      <c r="C25" t="s">
        <v>5</v>
      </c>
      <c r="D25" t="s">
        <v>34</v>
      </c>
      <c r="E25" t="s">
        <v>29</v>
      </c>
      <c r="F25">
        <v>39</v>
      </c>
      <c r="G25" s="2">
        <f>Tabel3[[#This Row],[Aantal wires]]/50</f>
        <v>0.78</v>
      </c>
      <c r="H25">
        <v>968</v>
      </c>
    </row>
    <row r="26" spans="1:8" x14ac:dyDescent="0.2">
      <c r="C26" t="s">
        <v>5</v>
      </c>
      <c r="D26" t="s">
        <v>24</v>
      </c>
      <c r="E26" t="s">
        <v>28</v>
      </c>
      <c r="F26">
        <v>39</v>
      </c>
      <c r="G26" s="2">
        <f>Tabel3[[#This Row],[Aantal wires]]/50</f>
        <v>0.78</v>
      </c>
      <c r="H26">
        <v>1082</v>
      </c>
    </row>
    <row r="27" spans="1:8" x14ac:dyDescent="0.2">
      <c r="C27" t="s">
        <v>5</v>
      </c>
      <c r="D27" t="s">
        <v>24</v>
      </c>
      <c r="E27" t="s">
        <v>29</v>
      </c>
      <c r="F27">
        <v>39</v>
      </c>
      <c r="G27" s="2">
        <f>Tabel3[[#This Row],[Aantal wires]]/50</f>
        <v>0.78</v>
      </c>
      <c r="H27">
        <v>970</v>
      </c>
    </row>
    <row r="28" spans="1:8" x14ac:dyDescent="0.2">
      <c r="C28" t="s">
        <v>5</v>
      </c>
      <c r="D28" t="s">
        <v>25</v>
      </c>
      <c r="E28" t="s">
        <v>28</v>
      </c>
      <c r="F28">
        <v>40</v>
      </c>
      <c r="G28" s="2">
        <f>Tabel3[[#This Row],[Aantal wires]]/50</f>
        <v>0.8</v>
      </c>
      <c r="H28">
        <v>1078</v>
      </c>
    </row>
    <row r="29" spans="1:8" x14ac:dyDescent="0.2">
      <c r="C29" t="s">
        <v>5</v>
      </c>
      <c r="D29" t="s">
        <v>25</v>
      </c>
      <c r="E29" t="s">
        <v>29</v>
      </c>
      <c r="F29">
        <v>40</v>
      </c>
      <c r="G29" s="2">
        <f>Tabel3[[#This Row],[Aantal wires]]/50</f>
        <v>0.8</v>
      </c>
      <c r="H29">
        <v>976</v>
      </c>
    </row>
    <row r="30" spans="1:8" x14ac:dyDescent="0.2">
      <c r="A30">
        <v>2</v>
      </c>
      <c r="B30">
        <v>2</v>
      </c>
      <c r="C30" t="s">
        <v>5</v>
      </c>
      <c r="D30" t="s">
        <v>20</v>
      </c>
      <c r="E30" t="s">
        <v>20</v>
      </c>
      <c r="F30">
        <v>30</v>
      </c>
      <c r="G30" s="2">
        <f>Tabel3[[#This Row],[Aantal wires]]/60</f>
        <v>0.5</v>
      </c>
      <c r="H30">
        <v>1174</v>
      </c>
    </row>
    <row r="31" spans="1:8" x14ac:dyDescent="0.2">
      <c r="C31" t="s">
        <v>5</v>
      </c>
      <c r="D31" t="s">
        <v>34</v>
      </c>
      <c r="E31" t="s">
        <v>28</v>
      </c>
      <c r="F31">
        <v>43</v>
      </c>
      <c r="G31" s="2">
        <f>Tabel3[[#This Row],[Aantal wires]]/60</f>
        <v>0.71666666666666667</v>
      </c>
      <c r="H31">
        <v>1178</v>
      </c>
    </row>
    <row r="32" spans="1:8" x14ac:dyDescent="0.2">
      <c r="C32" t="s">
        <v>5</v>
      </c>
      <c r="D32" t="s">
        <v>34</v>
      </c>
      <c r="E32" t="s">
        <v>29</v>
      </c>
      <c r="F32">
        <v>43</v>
      </c>
      <c r="G32" s="2">
        <f>Tabel3[[#This Row],[Aantal wires]]/60</f>
        <v>0.71666666666666667</v>
      </c>
      <c r="H32">
        <v>1064</v>
      </c>
    </row>
    <row r="33" spans="1:8" x14ac:dyDescent="0.2">
      <c r="C33" t="s">
        <v>5</v>
      </c>
      <c r="D33" t="s">
        <v>24</v>
      </c>
      <c r="E33" t="s">
        <v>28</v>
      </c>
      <c r="F33">
        <v>43</v>
      </c>
      <c r="G33" s="2">
        <f>Tabel3[[#This Row],[Aantal wires]]/60</f>
        <v>0.71666666666666667</v>
      </c>
      <c r="H33">
        <v>1178</v>
      </c>
    </row>
    <row r="34" spans="1:8" x14ac:dyDescent="0.2">
      <c r="C34" t="s">
        <v>5</v>
      </c>
      <c r="D34" t="s">
        <v>24</v>
      </c>
      <c r="E34" t="s">
        <v>29</v>
      </c>
      <c r="F34">
        <v>43</v>
      </c>
      <c r="G34" s="2">
        <f>Tabel3[[#This Row],[Aantal wires]]/60</f>
        <v>0.71666666666666667</v>
      </c>
      <c r="H34">
        <v>1074</v>
      </c>
    </row>
    <row r="35" spans="1:8" x14ac:dyDescent="0.2">
      <c r="C35" t="s">
        <v>5</v>
      </c>
      <c r="D35" t="s">
        <v>25</v>
      </c>
      <c r="E35" t="s">
        <v>28</v>
      </c>
      <c r="F35">
        <v>43</v>
      </c>
      <c r="G35" s="2">
        <f>Tabel3[[#This Row],[Aantal wires]]/60</f>
        <v>0.71666666666666667</v>
      </c>
      <c r="H35">
        <v>1178</v>
      </c>
    </row>
    <row r="36" spans="1:8" x14ac:dyDescent="0.2">
      <c r="C36" t="s">
        <v>5</v>
      </c>
      <c r="D36" t="s">
        <v>25</v>
      </c>
      <c r="E36" t="s">
        <v>29</v>
      </c>
      <c r="F36">
        <v>43</v>
      </c>
      <c r="G36" s="2">
        <f>Tabel3[[#This Row],[Aantal wires]]/60</f>
        <v>0.71666666666666667</v>
      </c>
      <c r="H36">
        <v>1092</v>
      </c>
    </row>
    <row r="37" spans="1:8" x14ac:dyDescent="0.2">
      <c r="A37">
        <v>2</v>
      </c>
      <c r="B37">
        <v>3</v>
      </c>
      <c r="C37" t="s">
        <v>5</v>
      </c>
      <c r="D37" t="s">
        <v>20</v>
      </c>
      <c r="E37" t="s">
        <v>20</v>
      </c>
      <c r="F37">
        <v>26</v>
      </c>
      <c r="G37" s="2">
        <f>Tabel3[[#This Row],[Aantal wires]]/70</f>
        <v>0.37142857142857144</v>
      </c>
      <c r="H37">
        <v>1581</v>
      </c>
    </row>
    <row r="38" spans="1:8" x14ac:dyDescent="0.2">
      <c r="C38" t="s">
        <v>5</v>
      </c>
      <c r="D38" t="s">
        <v>34</v>
      </c>
      <c r="E38" t="s">
        <v>28</v>
      </c>
      <c r="F38">
        <v>39</v>
      </c>
      <c r="G38" s="2">
        <f>Tabel3[[#This Row],[Aantal wires]]/70</f>
        <v>0.55714285714285716</v>
      </c>
      <c r="H38">
        <v>1555</v>
      </c>
    </row>
    <row r="39" spans="1:8" x14ac:dyDescent="0.2">
      <c r="C39" t="s">
        <v>5</v>
      </c>
      <c r="D39" t="s">
        <v>34</v>
      </c>
      <c r="E39" t="s">
        <v>29</v>
      </c>
      <c r="F39">
        <v>39</v>
      </c>
      <c r="G39" s="2">
        <f>Tabel3[[#This Row],[Aantal wires]]/70</f>
        <v>0.55714285714285716</v>
      </c>
      <c r="H39">
        <v>1499</v>
      </c>
    </row>
    <row r="40" spans="1:8" x14ac:dyDescent="0.2">
      <c r="C40" t="s">
        <v>5</v>
      </c>
      <c r="D40" t="s">
        <v>24</v>
      </c>
      <c r="E40" t="s">
        <v>28</v>
      </c>
      <c r="F40">
        <v>39</v>
      </c>
      <c r="G40" s="2">
        <f>Tabel3[[#This Row],[Aantal wires]]/70</f>
        <v>0.55714285714285716</v>
      </c>
      <c r="H40">
        <v>1555</v>
      </c>
    </row>
    <row r="41" spans="1:8" x14ac:dyDescent="0.2">
      <c r="C41" t="s">
        <v>5</v>
      </c>
      <c r="D41" t="s">
        <v>24</v>
      </c>
      <c r="E41" t="s">
        <v>29</v>
      </c>
      <c r="F41">
        <v>39</v>
      </c>
      <c r="G41" s="2">
        <f>Tabel3[[#This Row],[Aantal wires]]/70</f>
        <v>0.55714285714285716</v>
      </c>
      <c r="H41">
        <v>1511</v>
      </c>
    </row>
    <row r="42" spans="1:8" x14ac:dyDescent="0.2">
      <c r="C42" t="s">
        <v>5</v>
      </c>
      <c r="D42" t="s">
        <v>25</v>
      </c>
      <c r="E42" t="s">
        <v>28</v>
      </c>
      <c r="F42">
        <v>40</v>
      </c>
      <c r="G42" s="2">
        <f>Tabel3[[#This Row],[Aantal wires]]/70</f>
        <v>0.5714285714285714</v>
      </c>
      <c r="H42">
        <v>1567</v>
      </c>
    </row>
    <row r="43" spans="1:8" x14ac:dyDescent="0.2">
      <c r="C43" t="s">
        <v>5</v>
      </c>
      <c r="D43" t="s">
        <v>25</v>
      </c>
      <c r="E43" t="s">
        <v>29</v>
      </c>
      <c r="F43">
        <v>40</v>
      </c>
      <c r="G43" s="2">
        <f>Tabel3[[#This Row],[Aantal wires]]/70</f>
        <v>0.5714285714285714</v>
      </c>
      <c r="H43">
        <v>1521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topLeftCell="A13" workbookViewId="0">
      <selection activeCell="G32" sqref="G32"/>
    </sheetView>
  </sheetViews>
  <sheetFormatPr baseColWidth="10" defaultColWidth="8.83203125" defaultRowHeight="15" x14ac:dyDescent="0.2"/>
  <cols>
    <col min="1" max="2" width="9.83203125" customWidth="1"/>
    <col min="3" max="3" width="14.33203125" bestFit="1" customWidth="1"/>
    <col min="4" max="4" width="12.5" bestFit="1" customWidth="1"/>
    <col min="5" max="5" width="14.33203125" bestFit="1" customWidth="1"/>
    <col min="6" max="6" width="18.6640625" bestFit="1" customWidth="1"/>
    <col min="7" max="7" width="17.5" customWidth="1"/>
    <col min="8" max="8" width="11.33203125" customWidth="1"/>
    <col min="9" max="9" width="18.1640625" customWidth="1"/>
  </cols>
  <sheetData>
    <row r="1" spans="1:9" x14ac:dyDescent="0.2">
      <c r="A1" t="s">
        <v>1</v>
      </c>
      <c r="B1" t="s">
        <v>0</v>
      </c>
      <c r="C1" t="s">
        <v>3</v>
      </c>
      <c r="D1" t="s">
        <v>12</v>
      </c>
      <c r="E1" t="s">
        <v>11</v>
      </c>
      <c r="F1" t="s">
        <v>16</v>
      </c>
      <c r="G1" t="s">
        <v>2</v>
      </c>
      <c r="H1" t="s">
        <v>14</v>
      </c>
      <c r="I1" t="s">
        <v>17</v>
      </c>
    </row>
    <row r="2" spans="1:9" x14ac:dyDescent="0.2">
      <c r="A2" t="s">
        <v>4</v>
      </c>
      <c r="B2" s="1">
        <v>1</v>
      </c>
      <c r="C2" t="s">
        <v>10</v>
      </c>
      <c r="D2">
        <v>1</v>
      </c>
      <c r="E2">
        <v>5</v>
      </c>
      <c r="F2">
        <v>1</v>
      </c>
      <c r="G2">
        <v>22</v>
      </c>
      <c r="H2" t="s">
        <v>15</v>
      </c>
    </row>
    <row r="3" spans="1:9" x14ac:dyDescent="0.2">
      <c r="A3" t="s">
        <v>4</v>
      </c>
      <c r="B3" s="1">
        <v>1</v>
      </c>
      <c r="C3" t="s">
        <v>10</v>
      </c>
      <c r="D3">
        <v>10</v>
      </c>
      <c r="E3">
        <v>5</v>
      </c>
      <c r="F3">
        <v>1</v>
      </c>
      <c r="G3">
        <v>22.4</v>
      </c>
      <c r="H3" t="s">
        <v>15</v>
      </c>
    </row>
    <row r="4" spans="1:9" x14ac:dyDescent="0.2">
      <c r="A4" t="s">
        <v>4</v>
      </c>
      <c r="B4" s="1">
        <v>1</v>
      </c>
      <c r="C4" t="s">
        <v>10</v>
      </c>
      <c r="D4">
        <v>100</v>
      </c>
      <c r="E4">
        <v>5</v>
      </c>
      <c r="F4">
        <v>1</v>
      </c>
      <c r="G4">
        <v>22.64</v>
      </c>
      <c r="H4" t="s">
        <v>15</v>
      </c>
    </row>
    <row r="5" spans="1:9" x14ac:dyDescent="0.2">
      <c r="A5" t="s">
        <v>4</v>
      </c>
      <c r="B5" s="1">
        <v>1</v>
      </c>
      <c r="C5" t="s">
        <v>10</v>
      </c>
      <c r="D5">
        <v>1000</v>
      </c>
      <c r="E5">
        <v>5</v>
      </c>
      <c r="F5">
        <v>1</v>
      </c>
      <c r="G5">
        <v>22.712</v>
      </c>
      <c r="H5" t="s">
        <v>15</v>
      </c>
    </row>
    <row r="6" spans="1:9" x14ac:dyDescent="0.2">
      <c r="A6" t="s">
        <v>4</v>
      </c>
      <c r="B6" s="1">
        <v>1</v>
      </c>
      <c r="C6" t="s">
        <v>9</v>
      </c>
      <c r="D6">
        <v>1</v>
      </c>
      <c r="E6">
        <v>5</v>
      </c>
      <c r="F6">
        <v>1</v>
      </c>
      <c r="G6">
        <v>20</v>
      </c>
      <c r="H6" t="s">
        <v>15</v>
      </c>
    </row>
    <row r="7" spans="1:9" x14ac:dyDescent="0.2">
      <c r="A7" t="s">
        <v>4</v>
      </c>
      <c r="B7" s="1">
        <v>1</v>
      </c>
      <c r="C7" t="s">
        <v>9</v>
      </c>
      <c r="D7">
        <v>10</v>
      </c>
      <c r="E7">
        <v>5</v>
      </c>
      <c r="F7">
        <v>1</v>
      </c>
      <c r="G7">
        <v>21.8</v>
      </c>
      <c r="H7" t="s">
        <v>15</v>
      </c>
    </row>
    <row r="8" spans="1:9" x14ac:dyDescent="0.2">
      <c r="A8" t="s">
        <v>4</v>
      </c>
      <c r="B8" s="1">
        <v>1</v>
      </c>
      <c r="C8" t="s">
        <v>9</v>
      </c>
      <c r="D8">
        <v>100</v>
      </c>
      <c r="E8">
        <v>5</v>
      </c>
      <c r="F8">
        <v>1</v>
      </c>
      <c r="G8">
        <v>22.02</v>
      </c>
      <c r="H8" t="s">
        <v>15</v>
      </c>
    </row>
    <row r="9" spans="1:9" x14ac:dyDescent="0.2">
      <c r="A9" t="s">
        <v>4</v>
      </c>
      <c r="B9" s="1">
        <v>1</v>
      </c>
      <c r="C9" t="s">
        <v>9</v>
      </c>
      <c r="D9">
        <v>1000</v>
      </c>
      <c r="E9">
        <v>5</v>
      </c>
      <c r="F9">
        <v>1</v>
      </c>
      <c r="G9">
        <v>21.974</v>
      </c>
      <c r="H9" t="s">
        <v>15</v>
      </c>
    </row>
    <row r="10" spans="1:9" x14ac:dyDescent="0.2">
      <c r="A10" t="s">
        <v>6</v>
      </c>
      <c r="B10" s="1">
        <v>1</v>
      </c>
      <c r="C10" t="s">
        <v>13</v>
      </c>
      <c r="D10">
        <v>1</v>
      </c>
      <c r="E10">
        <v>5</v>
      </c>
      <c r="F10">
        <v>1</v>
      </c>
      <c r="G10">
        <v>20</v>
      </c>
      <c r="H10" t="s">
        <v>15</v>
      </c>
    </row>
    <row r="11" spans="1:9" x14ac:dyDescent="0.2">
      <c r="A11" t="s">
        <v>4</v>
      </c>
      <c r="B11" s="1">
        <v>1</v>
      </c>
      <c r="C11" t="s">
        <v>5</v>
      </c>
      <c r="D11">
        <v>1</v>
      </c>
      <c r="E11">
        <v>5</v>
      </c>
      <c r="F11">
        <v>1</v>
      </c>
      <c r="G11">
        <v>20</v>
      </c>
      <c r="H11" t="s">
        <v>15</v>
      </c>
    </row>
    <row r="12" spans="1:9" x14ac:dyDescent="0.2">
      <c r="A12" t="s">
        <v>7</v>
      </c>
      <c r="B12" s="1">
        <v>1</v>
      </c>
      <c r="C12" t="s">
        <v>10</v>
      </c>
      <c r="D12">
        <v>1</v>
      </c>
      <c r="E12">
        <v>19</v>
      </c>
      <c r="F12">
        <f>Tabel1[[#This Row],[Count]]/30</f>
        <v>0.6333333333333333</v>
      </c>
      <c r="G12">
        <v>198</v>
      </c>
      <c r="H12" t="s">
        <v>15</v>
      </c>
    </row>
    <row r="13" spans="1:9" x14ac:dyDescent="0.2">
      <c r="A13" t="s">
        <v>7</v>
      </c>
      <c r="B13" s="1">
        <v>1</v>
      </c>
      <c r="C13" t="s">
        <v>10</v>
      </c>
      <c r="D13">
        <v>10</v>
      </c>
      <c r="E13">
        <v>20</v>
      </c>
      <c r="F13">
        <f>Tabel1[[#This Row],[Count]]/30</f>
        <v>0.66666666666666663</v>
      </c>
      <c r="G13">
        <v>238.8</v>
      </c>
      <c r="H13" t="s">
        <v>15</v>
      </c>
    </row>
    <row r="14" spans="1:9" x14ac:dyDescent="0.2">
      <c r="A14" t="s">
        <v>7</v>
      </c>
      <c r="B14" s="1">
        <v>1</v>
      </c>
      <c r="C14" t="s">
        <v>10</v>
      </c>
      <c r="D14">
        <v>100</v>
      </c>
      <c r="E14">
        <v>19.22</v>
      </c>
      <c r="F14">
        <f>Tabel1[[#This Row],[Count]]/30</f>
        <v>0.64066666666666661</v>
      </c>
      <c r="G14">
        <v>221.22</v>
      </c>
      <c r="H14" t="s">
        <v>15</v>
      </c>
    </row>
    <row r="15" spans="1:9" x14ac:dyDescent="0.2">
      <c r="A15" t="s">
        <v>7</v>
      </c>
      <c r="B15" s="1">
        <v>1</v>
      </c>
      <c r="C15" t="s">
        <v>10</v>
      </c>
      <c r="D15">
        <v>1000</v>
      </c>
      <c r="E15">
        <v>19.300999999999998</v>
      </c>
      <c r="F15">
        <f>Tabel1[[#This Row],[Count]]/30</f>
        <v>0.64336666666666664</v>
      </c>
      <c r="G15">
        <v>222.47900000000001</v>
      </c>
      <c r="H15" t="s">
        <v>15</v>
      </c>
    </row>
    <row r="16" spans="1:9" x14ac:dyDescent="0.2">
      <c r="A16" t="s">
        <v>7</v>
      </c>
      <c r="B16" s="1">
        <v>1</v>
      </c>
      <c r="C16" t="s">
        <v>9</v>
      </c>
      <c r="D16">
        <v>1</v>
      </c>
      <c r="E16">
        <v>16</v>
      </c>
      <c r="F16">
        <f>Tabel1[[#This Row],[Count]]/30</f>
        <v>0.53333333333333333</v>
      </c>
      <c r="G16">
        <v>180</v>
      </c>
      <c r="H16" t="s">
        <v>15</v>
      </c>
    </row>
    <row r="17" spans="1:9" x14ac:dyDescent="0.2">
      <c r="A17" t="s">
        <v>7</v>
      </c>
      <c r="B17" s="1">
        <v>1</v>
      </c>
      <c r="C17" t="s">
        <v>9</v>
      </c>
      <c r="D17">
        <v>10</v>
      </c>
      <c r="E17">
        <v>19.899999999999999</v>
      </c>
      <c r="F17">
        <f>Tabel1[[#This Row],[Count]]/30</f>
        <v>0.66333333333333333</v>
      </c>
      <c r="G17">
        <v>233.6</v>
      </c>
      <c r="H17" t="s">
        <v>15</v>
      </c>
    </row>
    <row r="18" spans="1:9" x14ac:dyDescent="0.2">
      <c r="A18" t="s">
        <v>7</v>
      </c>
      <c r="B18" s="1">
        <v>1</v>
      </c>
      <c r="C18" t="s">
        <v>9</v>
      </c>
      <c r="D18">
        <v>100</v>
      </c>
      <c r="E18">
        <v>20.07</v>
      </c>
      <c r="F18">
        <f>Tabel1[[#This Row],[Count]]/30</f>
        <v>0.66900000000000004</v>
      </c>
      <c r="G18">
        <v>226.38</v>
      </c>
      <c r="H18" t="s">
        <v>15</v>
      </c>
    </row>
    <row r="19" spans="1:9" x14ac:dyDescent="0.2">
      <c r="A19" t="s">
        <v>7</v>
      </c>
      <c r="B19" s="1">
        <v>1</v>
      </c>
      <c r="C19" t="s">
        <v>9</v>
      </c>
      <c r="D19">
        <v>1000</v>
      </c>
      <c r="E19">
        <v>20.105</v>
      </c>
      <c r="F19">
        <f>Tabel1[[#This Row],[Count]]/30</f>
        <v>0.67016666666666669</v>
      </c>
      <c r="G19">
        <v>228.61199999999999</v>
      </c>
      <c r="H19" t="s">
        <v>15</v>
      </c>
    </row>
    <row r="20" spans="1:9" x14ac:dyDescent="0.2">
      <c r="A20" t="s">
        <v>7</v>
      </c>
      <c r="B20" s="1">
        <v>1</v>
      </c>
      <c r="C20" t="s">
        <v>13</v>
      </c>
      <c r="D20">
        <v>1</v>
      </c>
      <c r="E20">
        <v>22</v>
      </c>
      <c r="F20">
        <f>Tabel1[[#This Row],[Count]]/30</f>
        <v>0.73333333333333328</v>
      </c>
      <c r="G20">
        <v>240</v>
      </c>
      <c r="H20" t="s">
        <v>15</v>
      </c>
    </row>
    <row r="21" spans="1:9" x14ac:dyDescent="0.2">
      <c r="A21" t="s">
        <v>7</v>
      </c>
      <c r="B21" s="1">
        <v>1</v>
      </c>
      <c r="C21" t="s">
        <v>5</v>
      </c>
      <c r="D21">
        <v>1</v>
      </c>
      <c r="E21">
        <v>26</v>
      </c>
      <c r="F21">
        <f>Tabel1[[#This Row],[Count]]/30</f>
        <v>0.8666666666666667</v>
      </c>
      <c r="G21">
        <v>315</v>
      </c>
      <c r="H21" t="s">
        <v>15</v>
      </c>
    </row>
    <row r="22" spans="1:9" x14ac:dyDescent="0.2">
      <c r="A22" t="s">
        <v>8</v>
      </c>
      <c r="B22" s="1">
        <v>1</v>
      </c>
      <c r="C22" t="s">
        <v>10</v>
      </c>
      <c r="D22">
        <v>1</v>
      </c>
      <c r="E22">
        <v>26</v>
      </c>
      <c r="F22">
        <f>Tabel1[[#This Row],[Count]]/50</f>
        <v>0.52</v>
      </c>
      <c r="G22">
        <v>407</v>
      </c>
      <c r="H22" t="s">
        <v>15</v>
      </c>
    </row>
    <row r="23" spans="1:9" x14ac:dyDescent="0.2">
      <c r="A23" t="s">
        <v>8</v>
      </c>
      <c r="B23" s="1">
        <v>1</v>
      </c>
      <c r="C23" t="s">
        <v>10</v>
      </c>
      <c r="D23">
        <v>10</v>
      </c>
      <c r="E23">
        <v>27.7</v>
      </c>
      <c r="F23">
        <f>Tabel1[[#This Row],[Count]]/50</f>
        <v>0.55399999999999994</v>
      </c>
      <c r="G23">
        <v>328.4</v>
      </c>
      <c r="H23" t="s">
        <v>15</v>
      </c>
    </row>
    <row r="24" spans="1:9" x14ac:dyDescent="0.2">
      <c r="A24" t="s">
        <v>8</v>
      </c>
      <c r="B24" s="1">
        <v>1</v>
      </c>
      <c r="C24" t="s">
        <v>10</v>
      </c>
      <c r="D24">
        <v>100</v>
      </c>
      <c r="E24">
        <v>22.72</v>
      </c>
      <c r="F24">
        <f>Tabel1[[#This Row],[Count]]/50</f>
        <v>0.45439999999999997</v>
      </c>
      <c r="G24">
        <v>339.67</v>
      </c>
      <c r="H24" t="s">
        <v>15</v>
      </c>
    </row>
    <row r="25" spans="1:9" x14ac:dyDescent="0.2">
      <c r="A25" t="s">
        <v>8</v>
      </c>
      <c r="B25" s="1">
        <v>1</v>
      </c>
      <c r="C25" t="s">
        <v>10</v>
      </c>
      <c r="D25">
        <v>1000</v>
      </c>
      <c r="E25">
        <v>22.655000000000001</v>
      </c>
      <c r="F25">
        <f>Tabel1[[#This Row],[Count]]/50</f>
        <v>0.4531</v>
      </c>
      <c r="G25">
        <v>340.97</v>
      </c>
      <c r="H25" t="s">
        <v>15</v>
      </c>
    </row>
    <row r="26" spans="1:9" x14ac:dyDescent="0.2">
      <c r="A26" t="s">
        <v>8</v>
      </c>
      <c r="B26" s="1">
        <v>1</v>
      </c>
      <c r="C26" t="s">
        <v>9</v>
      </c>
      <c r="D26">
        <v>1</v>
      </c>
      <c r="E26">
        <v>28</v>
      </c>
      <c r="F26">
        <f>Tabel1[[#This Row],[Count]]/50</f>
        <v>0.56000000000000005</v>
      </c>
      <c r="G26">
        <v>397</v>
      </c>
      <c r="H26" t="s">
        <v>15</v>
      </c>
    </row>
    <row r="27" spans="1:9" x14ac:dyDescent="0.2">
      <c r="A27" t="s">
        <v>8</v>
      </c>
      <c r="B27" s="1">
        <v>1</v>
      </c>
      <c r="C27" t="s">
        <v>9</v>
      </c>
      <c r="D27">
        <v>10</v>
      </c>
      <c r="E27">
        <v>26.1</v>
      </c>
      <c r="F27">
        <f>Tabel1[[#This Row],[Count]]/50</f>
        <v>0.52200000000000002</v>
      </c>
      <c r="G27">
        <v>390.3</v>
      </c>
      <c r="H27" t="s">
        <v>15</v>
      </c>
    </row>
    <row r="28" spans="1:9" x14ac:dyDescent="0.2">
      <c r="A28" t="s">
        <v>8</v>
      </c>
      <c r="B28" s="1">
        <v>1</v>
      </c>
      <c r="C28" t="s">
        <v>9</v>
      </c>
      <c r="D28">
        <v>100</v>
      </c>
      <c r="E28">
        <v>24.76</v>
      </c>
      <c r="F28">
        <f>Tabel1[[#This Row],[Count]]/50</f>
        <v>0.49520000000000003</v>
      </c>
      <c r="G28">
        <v>354.02</v>
      </c>
      <c r="H28" t="s">
        <v>15</v>
      </c>
    </row>
    <row r="29" spans="1:9" x14ac:dyDescent="0.2">
      <c r="A29" t="s">
        <v>8</v>
      </c>
      <c r="B29" s="1">
        <v>1</v>
      </c>
      <c r="C29" t="s">
        <v>13</v>
      </c>
      <c r="D29">
        <v>1</v>
      </c>
      <c r="E29">
        <v>26</v>
      </c>
      <c r="F29">
        <f>Tabel1[[#This Row],[Count]]/50</f>
        <v>0.52</v>
      </c>
      <c r="G29">
        <v>398</v>
      </c>
      <c r="H29" t="s">
        <v>15</v>
      </c>
    </row>
    <row r="30" spans="1:9" x14ac:dyDescent="0.2">
      <c r="A30" t="s">
        <v>8</v>
      </c>
      <c r="B30" s="1">
        <v>1</v>
      </c>
      <c r="C30" t="s">
        <v>5</v>
      </c>
      <c r="D30">
        <v>1</v>
      </c>
      <c r="E30">
        <v>24</v>
      </c>
      <c r="F30">
        <f>Tabel1[[#This Row],[Count]]/50</f>
        <v>0.48</v>
      </c>
      <c r="G30">
        <v>349</v>
      </c>
      <c r="H30" t="s">
        <v>15</v>
      </c>
    </row>
    <row r="32" spans="1:9" x14ac:dyDescent="0.2">
      <c r="A32" t="s">
        <v>7</v>
      </c>
      <c r="B32" s="1">
        <v>1</v>
      </c>
      <c r="C32" t="s">
        <v>13</v>
      </c>
      <c r="D32">
        <v>1</v>
      </c>
      <c r="E32">
        <v>25</v>
      </c>
      <c r="F32">
        <f>Tabel1[[#This Row],[Count]]/30</f>
        <v>0.83333333333333337</v>
      </c>
      <c r="G32">
        <v>445</v>
      </c>
      <c r="H32" t="s">
        <v>19</v>
      </c>
      <c r="I32" t="s">
        <v>18</v>
      </c>
    </row>
    <row r="33" spans="1:9" x14ac:dyDescent="0.2">
      <c r="A33" t="s">
        <v>7</v>
      </c>
      <c r="B33" s="1">
        <v>2</v>
      </c>
      <c r="C33" t="s">
        <v>13</v>
      </c>
      <c r="D33">
        <v>1</v>
      </c>
      <c r="E33">
        <v>25</v>
      </c>
      <c r="F33">
        <f>Tabel1[[#This Row],[Count]]/40</f>
        <v>0.625</v>
      </c>
      <c r="G33">
        <v>691</v>
      </c>
      <c r="H33" t="s">
        <v>19</v>
      </c>
      <c r="I33" t="s">
        <v>18</v>
      </c>
    </row>
    <row r="34" spans="1:9" x14ac:dyDescent="0.2">
      <c r="A34" t="s">
        <v>7</v>
      </c>
      <c r="B34" s="1">
        <v>3</v>
      </c>
      <c r="C34" t="s">
        <v>13</v>
      </c>
      <c r="D34">
        <v>1</v>
      </c>
      <c r="E34">
        <v>37</v>
      </c>
      <c r="F34">
        <f>Tabel1[[#This Row],[Count]]/50</f>
        <v>0.74</v>
      </c>
      <c r="G34">
        <v>893</v>
      </c>
      <c r="H34" t="s">
        <v>19</v>
      </c>
      <c r="I34" t="s">
        <v>18</v>
      </c>
    </row>
    <row r="35" spans="1:9" x14ac:dyDescent="0.2">
      <c r="A35" t="s">
        <v>8</v>
      </c>
      <c r="B35" s="1">
        <v>1</v>
      </c>
      <c r="C35" t="s">
        <v>13</v>
      </c>
      <c r="D35">
        <v>1</v>
      </c>
      <c r="E35">
        <v>37</v>
      </c>
      <c r="F35">
        <f>Tabel1[[#This Row],[Count]]/50</f>
        <v>0.74</v>
      </c>
      <c r="G35">
        <v>1088</v>
      </c>
      <c r="H35" t="s">
        <v>19</v>
      </c>
      <c r="I35" t="s">
        <v>18</v>
      </c>
    </row>
    <row r="36" spans="1:9" x14ac:dyDescent="0.2">
      <c r="A36" t="s">
        <v>8</v>
      </c>
      <c r="B36" s="1">
        <v>2</v>
      </c>
      <c r="C36" t="s">
        <v>13</v>
      </c>
      <c r="D36">
        <v>1</v>
      </c>
      <c r="E36">
        <v>42</v>
      </c>
      <c r="F36">
        <f>Tabel1[[#This Row],[Count]]/60</f>
        <v>0.7</v>
      </c>
      <c r="G36">
        <v>1130</v>
      </c>
      <c r="H36" t="s">
        <v>19</v>
      </c>
      <c r="I36" t="s">
        <v>18</v>
      </c>
    </row>
    <row r="37" spans="1:9" x14ac:dyDescent="0.2">
      <c r="A37" t="s">
        <v>8</v>
      </c>
      <c r="B37" s="1">
        <v>3</v>
      </c>
      <c r="C37" t="s">
        <v>13</v>
      </c>
      <c r="D37">
        <v>1</v>
      </c>
      <c r="E37">
        <v>38</v>
      </c>
      <c r="F37">
        <f>Tabel1[[#This Row],[Count]]/70</f>
        <v>0.54285714285714282</v>
      </c>
      <c r="G37">
        <v>1545</v>
      </c>
      <c r="H37" t="s">
        <v>19</v>
      </c>
      <c r="I37" t="s">
        <v>18</v>
      </c>
    </row>
    <row r="38" spans="1:9" x14ac:dyDescent="0.2"/>
    <row r="39" spans="1:9" x14ac:dyDescent="0.2"/>
    <row r="40" spans="1:9" x14ac:dyDescent="0.2"/>
    <row r="41" spans="1:9" x14ac:dyDescent="0.2"/>
    <row r="42" spans="1:9" x14ac:dyDescent="0.2"/>
    <row r="43" spans="1:9" x14ac:dyDescent="0.2"/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workbookViewId="0">
      <selection activeCell="I6" sqref="I6"/>
    </sheetView>
  </sheetViews>
  <sheetFormatPr baseColWidth="10" defaultColWidth="8.83203125" defaultRowHeight="15" x14ac:dyDescent="0.2"/>
  <cols>
    <col min="1" max="2" width="9.83203125" customWidth="1"/>
    <col min="3" max="3" width="15.6640625" bestFit="1" customWidth="1"/>
    <col min="4" max="4" width="18.33203125" bestFit="1" customWidth="1"/>
    <col min="5" max="5" width="14.33203125" bestFit="1" customWidth="1"/>
    <col min="6" max="6" width="13.83203125" bestFit="1" customWidth="1"/>
    <col min="7" max="7" width="13.83203125" customWidth="1"/>
    <col min="8" max="8" width="17.5" bestFit="1" customWidth="1"/>
    <col min="9" max="9" width="13.5" bestFit="1" customWidth="1"/>
    <col min="10" max="10" width="13.5" customWidth="1"/>
  </cols>
  <sheetData>
    <row r="1" spans="1:9" x14ac:dyDescent="0.2">
      <c r="A1" t="s">
        <v>1</v>
      </c>
      <c r="B1" t="s">
        <v>0</v>
      </c>
      <c r="C1" t="s">
        <v>3</v>
      </c>
      <c r="D1" t="s">
        <v>22</v>
      </c>
      <c r="E1" t="s">
        <v>26</v>
      </c>
      <c r="F1" t="s">
        <v>27</v>
      </c>
      <c r="G1" t="s">
        <v>30</v>
      </c>
      <c r="H1" t="s">
        <v>31</v>
      </c>
      <c r="I1" t="s">
        <v>2</v>
      </c>
    </row>
    <row r="2" spans="1:9" x14ac:dyDescent="0.2">
      <c r="A2">
        <v>1</v>
      </c>
      <c r="B2" s="1">
        <v>1</v>
      </c>
      <c r="C2" t="s">
        <v>21</v>
      </c>
      <c r="D2" t="s">
        <v>23</v>
      </c>
      <c r="E2" t="s">
        <v>28</v>
      </c>
      <c r="F2" t="s">
        <v>28</v>
      </c>
    </row>
    <row r="3" spans="1:9" x14ac:dyDescent="0.2">
      <c r="B3" s="1"/>
      <c r="C3" t="s">
        <v>21</v>
      </c>
      <c r="D3" t="s">
        <v>23</v>
      </c>
      <c r="E3" t="s">
        <v>28</v>
      </c>
      <c r="F3" t="s">
        <v>29</v>
      </c>
    </row>
    <row r="4" spans="1:9" x14ac:dyDescent="0.2">
      <c r="B4" s="1"/>
      <c r="C4" t="s">
        <v>21</v>
      </c>
      <c r="D4" t="s">
        <v>23</v>
      </c>
      <c r="E4" t="s">
        <v>29</v>
      </c>
      <c r="F4" t="s">
        <v>28</v>
      </c>
    </row>
    <row r="5" spans="1:9" x14ac:dyDescent="0.2">
      <c r="B5" s="1"/>
      <c r="C5" t="s">
        <v>21</v>
      </c>
      <c r="D5" t="s">
        <v>23</v>
      </c>
      <c r="E5" t="s">
        <v>29</v>
      </c>
      <c r="F5" t="s">
        <v>29</v>
      </c>
    </row>
    <row r="6" spans="1:9" x14ac:dyDescent="0.2">
      <c r="B6" s="1"/>
      <c r="C6" t="s">
        <v>21</v>
      </c>
      <c r="D6" t="s">
        <v>24</v>
      </c>
      <c r="E6" t="s">
        <v>28</v>
      </c>
      <c r="F6" t="s">
        <v>28</v>
      </c>
    </row>
    <row r="7" spans="1:9" x14ac:dyDescent="0.2">
      <c r="B7" s="1"/>
      <c r="C7" t="s">
        <v>21</v>
      </c>
      <c r="D7" t="s">
        <v>24</v>
      </c>
      <c r="E7" t="s">
        <v>28</v>
      </c>
      <c r="F7" t="s">
        <v>29</v>
      </c>
    </row>
    <row r="8" spans="1:9" x14ac:dyDescent="0.2">
      <c r="B8" s="1"/>
      <c r="C8" t="s">
        <v>21</v>
      </c>
      <c r="D8" t="s">
        <v>24</v>
      </c>
      <c r="E8" t="s">
        <v>29</v>
      </c>
      <c r="F8" t="s">
        <v>28</v>
      </c>
    </row>
    <row r="9" spans="1:9" x14ac:dyDescent="0.2">
      <c r="B9" s="1"/>
      <c r="C9" t="s">
        <v>21</v>
      </c>
      <c r="D9" t="s">
        <v>24</v>
      </c>
      <c r="E9" t="s">
        <v>29</v>
      </c>
      <c r="F9" t="s">
        <v>29</v>
      </c>
    </row>
    <row r="10" spans="1:9" x14ac:dyDescent="0.2">
      <c r="B10" s="1"/>
      <c r="C10" t="s">
        <v>21</v>
      </c>
      <c r="D10" t="s">
        <v>25</v>
      </c>
      <c r="E10" t="s">
        <v>28</v>
      </c>
      <c r="F10" t="s">
        <v>28</v>
      </c>
    </row>
    <row r="11" spans="1:9" x14ac:dyDescent="0.2">
      <c r="B11" s="1"/>
      <c r="C11" t="s">
        <v>21</v>
      </c>
      <c r="D11" t="s">
        <v>25</v>
      </c>
      <c r="E11" t="s">
        <v>28</v>
      </c>
      <c r="F11" t="s">
        <v>29</v>
      </c>
    </row>
    <row r="12" spans="1:9" x14ac:dyDescent="0.2">
      <c r="B12" s="1"/>
      <c r="C12" t="s">
        <v>21</v>
      </c>
      <c r="D12" t="s">
        <v>25</v>
      </c>
      <c r="E12" t="s">
        <v>29</v>
      </c>
      <c r="F12" t="s">
        <v>28</v>
      </c>
    </row>
    <row r="13" spans="1:9" x14ac:dyDescent="0.2">
      <c r="B13" s="1"/>
      <c r="C13" t="s">
        <v>21</v>
      </c>
      <c r="D13" t="s">
        <v>25</v>
      </c>
      <c r="E13" t="s">
        <v>29</v>
      </c>
      <c r="F13" t="s">
        <v>29</v>
      </c>
    </row>
    <row r="14" spans="1:9" x14ac:dyDescent="0.2">
      <c r="B14" s="1"/>
    </row>
    <row r="15" spans="1:9" x14ac:dyDescent="0.2">
      <c r="B15" s="1"/>
    </row>
    <row r="16" spans="1:9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xyz</vt:lpstr>
      <vt:lpstr>oude xyz</vt:lpstr>
      <vt:lpstr>astar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 vd wijk</dc:creator>
  <cp:lastModifiedBy>lisa geers</cp:lastModifiedBy>
  <dcterms:created xsi:type="dcterms:W3CDTF">2020-01-16T13:12:27Z</dcterms:created>
  <dcterms:modified xsi:type="dcterms:W3CDTF">2020-01-24T15:25:03Z</dcterms:modified>
</cp:coreProperties>
</file>